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70" yWindow="600" windowWidth="24615" windowHeight="11445" activeTab="0"/>
  </bookViews>
  <sheets>
    <sheet name="Rekapitulace stavby" sheetId="1" r:id="rId1"/>
    <sheet name="42404_01 - Revitalizace v..." sheetId="2" r:id="rId2"/>
    <sheet name="42404_02 - Vegetační úpravy" sheetId="3" r:id="rId3"/>
    <sheet name="42404_03 - Přípravné a do..." sheetId="4" r:id="rId4"/>
    <sheet name="42404_04 - Vedlejší rozpo..." sheetId="5" r:id="rId5"/>
    <sheet name="42404_05 - Nezpůsobilé ná..." sheetId="6" r:id="rId6"/>
  </sheets>
  <definedNames>
    <definedName name="_xlnm._FilterDatabase" localSheetId="1" hidden="1">'42404_01 - Revitalizace v...'!$C$120:$L$354</definedName>
    <definedName name="_xlnm._FilterDatabase" localSheetId="2" hidden="1">'42404_02 - Vegetační úpravy'!$C$118:$L$177</definedName>
    <definedName name="_xlnm._FilterDatabase" localSheetId="3" hidden="1">'42404_03 - Přípravné a do...'!$C$120:$L$247</definedName>
    <definedName name="_xlnm._FilterDatabase" localSheetId="4" hidden="1">'42404_04 - Vedlejší rozpo...'!$C$116:$L$140</definedName>
    <definedName name="_xlnm._FilterDatabase" localSheetId="5" hidden="1">'42404_05 - Nezpůsobilé ná...'!$C$117:$L$128</definedName>
    <definedName name="_xlnm.Print_Area" localSheetId="1">'42404_01 - Revitalizace v...'!$C$4:$K$76,'42404_01 - Revitalizace v...'!$C$82:$K$102,'42404_01 - Revitalizace v...'!$C$108:$L$354</definedName>
    <definedName name="_xlnm.Print_Area" localSheetId="2">'42404_02 - Vegetační úpravy'!$C$4:$K$76,'42404_02 - Vegetační úpravy'!$C$82:$K$100,'42404_02 - Vegetační úpravy'!$C$106:$L$177</definedName>
    <definedName name="_xlnm.Print_Area" localSheetId="3">'42404_03 - Přípravné a do...'!$C$4:$K$76,'42404_03 - Přípravné a do...'!$C$82:$K$102,'42404_03 - Přípravné a do...'!$C$108:$L$247</definedName>
    <definedName name="_xlnm.Print_Area" localSheetId="4">'42404_04 - Vedlejší rozpo...'!$C$4:$K$76,'42404_04 - Vedlejší rozpo...'!$C$82:$K$98,'42404_04 - Vedlejší rozpo...'!$C$104:$L$140</definedName>
    <definedName name="_xlnm.Print_Area" localSheetId="5">'42404_05 - Nezpůsobilé ná...'!$C$4:$K$76,'42404_05 - Nezpůsobilé ná...'!$C$82:$K$99,'42404_05 - Nezpůsobilé ná...'!$C$105:$L$128</definedName>
    <definedName name="_xlnm.Print_Area" localSheetId="0">'Rekapitulace stavby'!$D$4:$AO$76,'Rekapitulace stavby'!$C$82:$AQ$100</definedName>
    <definedName name="_xlnm.Print_Titles" localSheetId="0">'Rekapitulace stavby'!$92:$92</definedName>
    <definedName name="_xlnm.Print_Titles" localSheetId="1">'42404_01 - Revitalizace v...'!$120:$120</definedName>
    <definedName name="_xlnm.Print_Titles" localSheetId="2">'42404_02 - Vegetační úpravy'!$118:$118</definedName>
    <definedName name="_xlnm.Print_Titles" localSheetId="3">'42404_03 - Přípravné a do...'!$120:$120</definedName>
    <definedName name="_xlnm.Print_Titles" localSheetId="4">'42404_04 - Vedlejší rozpo...'!$116:$116</definedName>
    <definedName name="_xlnm.Print_Titles" localSheetId="5">'42404_05 - Nezpůsobilé ná...'!$117:$117</definedName>
  </definedNames>
  <calcPr calcId="125725"/>
</workbook>
</file>

<file path=xl/sharedStrings.xml><?xml version="1.0" encoding="utf-8"?>
<sst xmlns="http://schemas.openxmlformats.org/spreadsheetml/2006/main" count="5322" uniqueCount="708">
  <si>
    <t>Export Komplet</t>
  </si>
  <si>
    <t/>
  </si>
  <si>
    <t>2.0</t>
  </si>
  <si>
    <t>False</t>
  </si>
  <si>
    <t>True</t>
  </si>
  <si>
    <t>{2e286b9f-9a36-4e29-9c09-ad732d48a82a}</t>
  </si>
  <si>
    <t>&gt;&gt;  skryté sloupce  &lt;&lt;</t>
  </si>
  <si>
    <t>0,01</t>
  </si>
  <si>
    <t>21</t>
  </si>
  <si>
    <t>15</t>
  </si>
  <si>
    <t>REKAPITULACE STAVBY</t>
  </si>
  <si>
    <t>v ---  níže se nacházejí doplnkové a pomocné údaje k sestavám  --- v</t>
  </si>
  <si>
    <t>Návod na vyplnění</t>
  </si>
  <si>
    <t>0,001</t>
  </si>
  <si>
    <t>Kód:</t>
  </si>
  <si>
    <t>42404_D</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</si>
  <si>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</si>
  <si>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</si>
  <si>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KSO:</t>
  </si>
  <si>
    <t>CC-CZ:</t>
  </si>
  <si>
    <t>Místo:</t>
  </si>
  <si>
    <t>Budišov nad Budišovkou</t>
  </si>
  <si>
    <t>Datum:</t>
  </si>
  <si>
    <t>Zadavatel:</t>
  </si>
  <si>
    <t>IČ:</t>
  </si>
  <si>
    <t>Povodí Odry, státní podnik</t>
  </si>
  <si>
    <t>DIČ:</t>
  </si>
  <si>
    <t>Uchazeč:</t>
  </si>
  <si>
    <t>Projektant:</t>
  </si>
  <si>
    <t>Lesprojekt Krnov s.r.o.</t>
  </si>
  <si>
    <t>Zpracovatel:</t>
  </si>
  <si>
    <t>Ing. Vlasta Horáková</t>
  </si>
  <si>
    <t>Poznámka:</t>
  </si>
  <si>
    <t>Cena bez DPH</t>
  </si>
  <si>
    <t>Sazba daně</t>
  </si>
  <si>
    <t>Základ daně</t>
  </si>
  <si>
    <t>Výše daně</t>
  </si>
  <si>
    <t>DPH</t>
  </si>
  <si>
    <t>základní</t>
  </si>
  <si>
    <t>snížená</t>
  </si>
  <si>
    <t>zákl. přenesená</t>
  </si>
  <si>
    <t>sníž. přenesená</t>
  </si>
  <si>
    <t>nulová</t>
  </si>
  <si>
    <t>Cena s DPH</t>
  </si>
  <si>
    <t>v</t>
  </si>
  <si>
    <t>CZK</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</si>
  <si>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</si>
  <si>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</si>
  <si>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</si>
  <si>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</si>
  <si>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</si>
  <si>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</si>
  <si>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</si>
  <si>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</si>
  <si>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</si>
  <si>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</si>
  <si>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</si>
  <si>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</si>
  <si>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</si>
  <si>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</si>
  <si>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</si>
  <si>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</si>
  <si>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</si>
  <si>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</si>
  <si>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</si>
  <si>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</si>
  <si>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</si>
  <si>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</si>
  <si>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</si>
  <si>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</si>
  <si>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</si>
  <si>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</si>
  <si>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</si>
  <si>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</si>
  <si>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</si>
  <si>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</si>
  <si>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</si>
  <si>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</si>
  <si>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42404_01</t>
  </si>
  <si>
    <t>Revitalizace vodního toku</t>
  </si>
  <si>
    <t>STA</t>
  </si>
  <si>
    <t>1</t>
  </si>
  <si>
    <t>{5011cdf1-8e15-4ed2-8b70-b5ab26e6f19d}</t>
  </si>
  <si>
    <t>2</t>
  </si>
  <si>
    <t>42404_02</t>
  </si>
  <si>
    <t>Vegetační úpravy</t>
  </si>
  <si>
    <t>{193a117c-df7a-4f11-8185-f6853267d15b}</t>
  </si>
  <si>
    <t>42404_03</t>
  </si>
  <si>
    <t>Přípravné a dokončovací práce</t>
  </si>
  <si>
    <t>{4bd78973-e9d2-4d7b-a474-930b892dad1f}</t>
  </si>
  <si>
    <t>42404_04</t>
  </si>
  <si>
    <t>Vedlejší rozpočtové náklady</t>
  </si>
  <si>
    <t>{bb5feac9-e9c8-47f6-9b48-64c12880f10e}</t>
  </si>
  <si>
    <t>42404_05</t>
  </si>
  <si>
    <t>Nezpůsobilé náklady</t>
  </si>
  <si>
    <t>{7aad04e9-771b-485e-a30f-c1cc794024fd}</t>
  </si>
  <si>
    <t>jil</t>
  </si>
  <si>
    <t>102,6</t>
  </si>
  <si>
    <t>niva</t>
  </si>
  <si>
    <t>28,6</t>
  </si>
  <si>
    <t>KRYCÍ LIST SOUPISU PRACÍ</t>
  </si>
  <si>
    <t>nove_koryto</t>
  </si>
  <si>
    <t>589,3</t>
  </si>
  <si>
    <t>odvoz1</t>
  </si>
  <si>
    <t>278,7</t>
  </si>
  <si>
    <t>ohumus</t>
  </si>
  <si>
    <t>18203</t>
  </si>
  <si>
    <t>paralel_koryto</t>
  </si>
  <si>
    <t>75,1</t>
  </si>
  <si>
    <t>Objekt:</t>
  </si>
  <si>
    <t>prebytek1</t>
  </si>
  <si>
    <t>90</t>
  </si>
  <si>
    <t>42404_01 - Revitalizace vodního toku</t>
  </si>
  <si>
    <t>prebytek2</t>
  </si>
  <si>
    <t>194,5</t>
  </si>
  <si>
    <t>prem_do50</t>
  </si>
  <si>
    <t>3642,76</t>
  </si>
  <si>
    <t>prem_do500</t>
  </si>
  <si>
    <t>2763,8</t>
  </si>
  <si>
    <t>ryhy_sruby</t>
  </si>
  <si>
    <t>62,5</t>
  </si>
  <si>
    <t>vykop2</t>
  </si>
  <si>
    <t>vykop pro opevnění z LK mezi srubovými stěnami</t>
  </si>
  <si>
    <t>1,96</t>
  </si>
  <si>
    <t>zához2</t>
  </si>
  <si>
    <t>v místě přechodu nového koryta pře stávající</t>
  </si>
  <si>
    <t>14,28</t>
  </si>
  <si>
    <t>3</t>
  </si>
  <si>
    <t>zasyp2</t>
  </si>
  <si>
    <t>45</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</si>
  <si>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</si>
  <si>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</si>
  <si>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</si>
  <si>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</si>
  <si>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</si>
  <si>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</si>
  <si>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</si>
  <si>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</si>
  <si>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</si>
  <si>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</si>
  <si>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</si>
  <si>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 xml:space="preserve">    18 - Zemní práce - povrchové úpravy terénu</t>
  </si>
  <si>
    <t xml:space="preserve">    4 - Vodorovné konstrukce</t>
  </si>
  <si>
    <t xml:space="preserve">    998 - Přesun hmot</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</si>
  <si>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</si>
  <si>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</si>
  <si>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</si>
  <si>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</si>
  <si>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</si>
  <si>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</si>
  <si>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</si>
  <si>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</si>
  <si>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</si>
  <si>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</si>
  <si>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</si>
  <si>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</si>
  <si>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</si>
  <si>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</si>
  <si>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</si>
  <si>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</si>
  <si>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</si>
  <si>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</si>
  <si>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Práce a dodávky HSV</t>
  </si>
  <si>
    <t>ROZPOCET</t>
  </si>
  <si>
    <t>Zemní práce</t>
  </si>
  <si>
    <t>K</t>
  </si>
  <si>
    <t>121101101</t>
  </si>
  <si>
    <t>Sejmutí ornice nebo lesní půdy  s vodorovným přemístěním na hromady v místě upotřebení nebo na dočasné či trvalé skládky se složením, na vzdálenost do 50 m</t>
  </si>
  <si>
    <t>m3</t>
  </si>
  <si>
    <t>CS ÚRS 2019 01</t>
  </si>
  <si>
    <t>4</t>
  </si>
  <si>
    <t>162231663</t>
  </si>
  <si>
    <t>VV</t>
  </si>
  <si>
    <t>Sejmutí ornice pro objekt SO 01</t>
  </si>
  <si>
    <t>(tzn. bez přístupů a manipulačních ploch)</t>
  </si>
  <si>
    <t>v ploše umělé nivy v tl. 0,1m - úsek 1</t>
  </si>
  <si>
    <t>předpoklad 30% objemu</t>
  </si>
  <si>
    <t>"plocha*tl.*podíl"16704*0,1*0,3</t>
  </si>
  <si>
    <t>v ploše stavby v tl. 0,1m - úsek 2</t>
  </si>
  <si>
    <t>"plocha*tl."2642*0,1</t>
  </si>
  <si>
    <t>Součet</t>
  </si>
  <si>
    <t>121101102</t>
  </si>
  <si>
    <t>Sejmutí ornice nebo lesní půdy  s vodorovným přemístěním na hromady v místě upotřebení nebo na dočasné či trvalé skládky se složením, na vzdálenost přes 50 do 100 m</t>
  </si>
  <si>
    <t>-705713952</t>
  </si>
  <si>
    <t>předpoklad 70% objemu</t>
  </si>
  <si>
    <t>"plocha*tl.*podíl"16704*0,1*0,7</t>
  </si>
  <si>
    <t>122201101</t>
  </si>
  <si>
    <t>Odkopávky a prokopávky nezapažené  s přehozením výkopku na vzdálenost do 3 m nebo s naložením na dopravní prostředek v hornině tř. 3 do 100 m3</t>
  </si>
  <si>
    <t>539817508</t>
  </si>
  <si>
    <t>Dotvarování umělé nivy</t>
  </si>
  <si>
    <t>"součet ploch z řezů"28,6</t>
  </si>
  <si>
    <t>Pro opevnění dna z LK pod srubovými stěnami</t>
  </si>
  <si>
    <t>"šířka dna*plocha řezu*počet"0,8*0,35*7</t>
  </si>
  <si>
    <t>122201109</t>
  </si>
  <si>
    <t>Odkopávky a prokopávky nezapažené  s přehozením výkopku na vzdálenost do 3 m nebo s naložením na dopravní prostředek v hornině tř. 3 Příplatek k cenám za lepivost horniny tř. 3</t>
  </si>
  <si>
    <t>-1788214246</t>
  </si>
  <si>
    <t>Příplatek za 30% objemu</t>
  </si>
  <si>
    <t>niva*0,3</t>
  </si>
  <si>
    <t>5</t>
  </si>
  <si>
    <t>127701101</t>
  </si>
  <si>
    <t>Vykopávky pod vodou strojně  na hloubku do 5 m pod projektem stanovenou hladinou vody v horninách tř.1 až 4, průměrné tloušťky projektované vrstvy do 0,50 m do 1 000 m3</t>
  </si>
  <si>
    <t>128957739</t>
  </si>
  <si>
    <t>Pro opevnění z LK mezi srubovými stěnami - úsek 2</t>
  </si>
  <si>
    <t>6</t>
  </si>
  <si>
    <t>131201102</t>
  </si>
  <si>
    <t>Hloubení nezapažených jam a zářezů s urovnáním dna do předepsaného profilu a spádu v hornině tř. 3 přes 100 do 1 000 m3</t>
  </si>
  <si>
    <t>-1819747010</t>
  </si>
  <si>
    <t>Hloubení jam pro tůně</t>
  </si>
  <si>
    <t>tune1</t>
  </si>
  <si>
    <t>"součet výkopů pro úsek 1"1494,0</t>
  </si>
  <si>
    <t>tune2</t>
  </si>
  <si>
    <t>"součet výkopů pro úsek 2"224,5</t>
  </si>
  <si>
    <t>7</t>
  </si>
  <si>
    <t>131201191</t>
  </si>
  <si>
    <t>Hloubení nezapažených jam a zářezů Příplatek k cenám za hloubení jam v tekoucí vodě při lesnicko-technických melioracích (LTM) pro jakékoliv množství vykopávky v hornině tř. 3</t>
  </si>
  <si>
    <t>1299275918</t>
  </si>
  <si>
    <t>hloubení jam průtočných tůní</t>
  </si>
  <si>
    <t>"součet objemů výkopů tůní"655,6</t>
  </si>
  <si>
    <t>8</t>
  </si>
  <si>
    <t>132101201</t>
  </si>
  <si>
    <t>Hloubení zapažených i nezapažených rýh šířky přes 600 do 2 000 mm  s urovnáním dna do předepsaného profilu a spádu v horninách tř. 1 a 2 do 100 m3</t>
  </si>
  <si>
    <t>-396198072</t>
  </si>
  <si>
    <t>Rýhy pro srubové stěny - úsek 2</t>
  </si>
  <si>
    <t>šířka*plocha řezu</t>
  </si>
  <si>
    <t>"ř.km 3,016"1*8,3</t>
  </si>
  <si>
    <t>"ř.km 3,026"1*8,7</t>
  </si>
  <si>
    <t>"ř.km 3,036"1*8,8</t>
  </si>
  <si>
    <t>"ř.km 3,046"1*9,7</t>
  </si>
  <si>
    <t>"ř.km 3,056"1*10,7</t>
  </si>
  <si>
    <t>"ř.km 3,160"1*9,0</t>
  </si>
  <si>
    <t>"ř.km 3,246"1*7,3</t>
  </si>
  <si>
    <t>9</t>
  </si>
  <si>
    <t>132101291</t>
  </si>
  <si>
    <t>Hloubení zapažených i nezapažených rýh šířky přes 600 do 2 000 mm  s urovnáním dna do předepsaného profilu a spádu Příplatek k cenám za hloubení rýh v tekoucí vodě při lesnicko-technických melioracích (LTM) v hornině tř. 1 a 2 do 100 m3</t>
  </si>
  <si>
    <t>526105971</t>
  </si>
  <si>
    <t>10</t>
  </si>
  <si>
    <t>132201202</t>
  </si>
  <si>
    <t>Hloubení zapažených i nezapažených rýh šířky přes 600 do 2 000 mm  s urovnáním dna do předepsaného profilu a spádu v hornině tř. 3 přes 100 do 1 000 m3</t>
  </si>
  <si>
    <t>-1233747395</t>
  </si>
  <si>
    <t>Hloubení rýh pro nové koryto - úsek 1</t>
  </si>
  <si>
    <t>"součet ploch z řezů"589,3</t>
  </si>
  <si>
    <t>Hloubení rýh pro paralelní koryta - úsek 2</t>
  </si>
  <si>
    <t>"součet ploch z řezů"75,1</t>
  </si>
  <si>
    <t>11</t>
  </si>
  <si>
    <t>132201209</t>
  </si>
  <si>
    <t>Hloubení zapažených i nezapažených rýh šířky přes 600 do 2 000 mm  s urovnáním dna do předepsaného profilu a spádu v hornině tř. 3 Příplatek k cenám za lepivost horniny tř. 3</t>
  </si>
  <si>
    <t>1461630825</t>
  </si>
  <si>
    <t>nove_koryto*0,3</t>
  </si>
  <si>
    <t>paralel_koryto*0,3</t>
  </si>
  <si>
    <t>12</t>
  </si>
  <si>
    <t>153191121</t>
  </si>
  <si>
    <t>Těsnění hradicích stěn nepropustnou hrázkou  ze zhutněné sypaniny při stěně nebo nepropustnou výplní ze zhutněné sypaniny mezi stěnami zřízení</t>
  </si>
  <si>
    <t>1843648602</t>
  </si>
  <si>
    <t>Pro oddělení jednotlivých úseků při provádění nového koryta</t>
  </si>
  <si>
    <t>použití zeminy pro zásyp koryta</t>
  </si>
  <si>
    <t>"počet hrázek*prům. objem"6*3</t>
  </si>
  <si>
    <t>13</t>
  </si>
  <si>
    <t>162201102</t>
  </si>
  <si>
    <t>Vodorovné přemístění výkopku nebo sypaniny po suchu  na obvyklém dopravním prostředku, bez naložení výkopku, avšak se složením bez rozhrnutí z horniny tř. 1 až 4 na vzdálenost přes 20 do 50 m</t>
  </si>
  <si>
    <t>-1068677459</t>
  </si>
  <si>
    <t>Zemina z výkopů na mezideponii - úsek 2</t>
  </si>
  <si>
    <t>"výkop tůní"tune2</t>
  </si>
  <si>
    <t>"paralelní koryta" paralel_koryto</t>
  </si>
  <si>
    <t>"opevnění z LK u srubových stěn" vykop2</t>
  </si>
  <si>
    <t>" z hloubení rýh pro srubové stěny"ryhy_sruby</t>
  </si>
  <si>
    <t>Zemina z mezideponie do zásypu - úsek 2</t>
  </si>
  <si>
    <t>"mezi srubovými stěnami" zasyp2</t>
  </si>
  <si>
    <t>"zásyp rýh v březích po zavázání srubových stěn"22,0</t>
  </si>
  <si>
    <t>"terénní valy u tůně č. 21"149</t>
  </si>
  <si>
    <t>"zásyp jam po pařezech a dorovnání okolního terénu"45,5</t>
  </si>
  <si>
    <t>Přemístění ornice z mezideponie k ohumusování - úsek2</t>
  </si>
  <si>
    <t>"kolem nového koryta"237,0</t>
  </si>
  <si>
    <t>"břehy tůní"16,4</t>
  </si>
  <si>
    <t>Zemina z výkopů na mezideponii - úsek 1 - 50%</t>
  </si>
  <si>
    <t>"z odkopu umělé nivy"niva*0,5</t>
  </si>
  <si>
    <t>"výkop rpo nové koryto"nove_koryto*0,5</t>
  </si>
  <si>
    <t>"výkop pro tůně"tune1*0,5</t>
  </si>
  <si>
    <t>Zemina z mezideponie do zásypu - úsek 1 - 50%</t>
  </si>
  <si>
    <t>"zásyp stávajícího koryta"zasyp1*0,5</t>
  </si>
  <si>
    <t>Přemístění přebytečné zeminy - úsek1 - 50%</t>
  </si>
  <si>
    <t>"rozprostření přebytečné zeminy"90*0,5</t>
  </si>
  <si>
    <t>Přemístění ornice z mezideponie k ohumusování - úsek 1 - 50%</t>
  </si>
  <si>
    <t>"kolem nového koryta"1154,6*0,5</t>
  </si>
  <si>
    <t>"zásypu stáv. koryta"331,0*0,5</t>
  </si>
  <si>
    <t>"břehy tůní"96,9*0,5</t>
  </si>
  <si>
    <t>Zohlednění nakypření zeminy z 15%</t>
  </si>
  <si>
    <t>prem_do50*1,15</t>
  </si>
  <si>
    <t>14</t>
  </si>
  <si>
    <t>162301101</t>
  </si>
  <si>
    <t>Vodorovné přemístění výkopku nebo sypaniny po suchu  na obvyklém dopravním prostředku, bez naložení výkopku, avšak se složením bez rozhrnutí z horniny tř. 1 až 4 na vzdálenost přes 50 do 500 m</t>
  </si>
  <si>
    <t>-1960628809</t>
  </si>
  <si>
    <t>Předpokládané zvětšení objemu při nakypření zeminy z 15%</t>
  </si>
  <si>
    <t>prem_do500*1,15</t>
  </si>
  <si>
    <t>162401102</t>
  </si>
  <si>
    <t>Vodorovné přemístění výkopku nebo sypaniny po suchu  na obvyklém dopravním prostředku, bez naložení výkopku, avšak se složením bez rozhrnutí z horniny tř. 1 až 4 na vzdálenost přes 1 500 do 2 000 m</t>
  </si>
  <si>
    <t>-944837938</t>
  </si>
  <si>
    <t>Přemístění jílu z tůně č. 21 k tůním v úseku č. 1</t>
  </si>
  <si>
    <t>jil*1,15</t>
  </si>
  <si>
    <t>16</t>
  </si>
  <si>
    <t>162701105</t>
  </si>
  <si>
    <t>Vodorovné přemístění výkopku nebo sypaniny po suchu  na obvyklém dopravním prostředku, bez naložení výkopku, avšak se složením bez rozhrnutí z horniny tř. 1 až 4 na vzdálenost přes 9 000 do 10 000 m</t>
  </si>
  <si>
    <t>891351716</t>
  </si>
  <si>
    <t>Odvoz přebytečné zeminy k rekultivaci - úsek 1</t>
  </si>
  <si>
    <t>odvoz1*1,15</t>
  </si>
  <si>
    <t>17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</si>
  <si>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</si>
  <si>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</si>
  <si>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305055845</t>
  </si>
  <si>
    <t>Celková vzdálenost odvozu 15 km</t>
  </si>
  <si>
    <t>"příplatek za 5 km"odvoz1*5</t>
  </si>
  <si>
    <t>odvoz1*5*1,15</t>
  </si>
  <si>
    <t>18</t>
  </si>
  <si>
    <t>167101102</t>
  </si>
  <si>
    <t>Nakládání, skládání a překládání neulehlého výkopku nebo sypaniny  nakládání, množství přes 100 m3, z hornin tř. 1 až 4</t>
  </si>
  <si>
    <t>1587125689</t>
  </si>
  <si>
    <t>Nakládání pro vodorovné přemístění nad 50 m</t>
  </si>
  <si>
    <t>"přemístění jílu z tůně č. 21 na mezideponii"jil*1,15</t>
  </si>
  <si>
    <t>"odvoz přebytečné zeminy k rekultivaci"odvoz1*1,15</t>
  </si>
  <si>
    <t>19</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</si>
  <si>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</si>
  <si>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</si>
  <si>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1518068507</t>
  </si>
  <si>
    <t>zásyp stávajícího koryta - úsek 1</t>
  </si>
  <si>
    <t>zasyp1</t>
  </si>
  <si>
    <t>1743,2</t>
  </si>
  <si>
    <t>20</t>
  </si>
  <si>
    <t>171201101</t>
  </si>
  <si>
    <t>Uložení sypaniny do násypů  s rozprostřením sypaniny ve vrstvách a s hrubým urovnáním nezhutněných z jakýchkoliv hornin</t>
  </si>
  <si>
    <t>894306401</t>
  </si>
  <si>
    <t>Rozprostření části přebytečné zeminy z úseku č. 1</t>
  </si>
  <si>
    <t>"mezi tůní č. 9 a 10"40</t>
  </si>
  <si>
    <t>"mezi tůní č. 12 a 13" 20</t>
  </si>
  <si>
    <t>"nad tůněmi čl 12 a 13 v místě terénní rýhy"30</t>
  </si>
  <si>
    <t>Uložení přebytečné zeminy  z úseku č. 2</t>
  </si>
  <si>
    <t>"terénní val nad tůní č.21"89</t>
  </si>
  <si>
    <t>"terénní val pod tůní č. 21"60</t>
  </si>
  <si>
    <t>prebytek1+prebytek2</t>
  </si>
  <si>
    <t>171201201</t>
  </si>
  <si>
    <t>Uložení sypaniny  na skládky</t>
  </si>
  <si>
    <t>-1422107705</t>
  </si>
  <si>
    <t>22</t>
  </si>
  <si>
    <t>171201211</t>
  </si>
  <si>
    <t>Poplatek za uložení stavebního odpadu na skládce (skládkovné) zeminy a kameniva zatříděného do Katalogu odpadů pod kódem 170 504</t>
  </si>
  <si>
    <t>t</t>
  </si>
  <si>
    <t>-1802001335</t>
  </si>
  <si>
    <t>P</t>
  </si>
  <si>
    <t>odvoz1*1,5</t>
  </si>
  <si>
    <t>23</t>
  </si>
  <si>
    <t>172103101</t>
  </si>
  <si>
    <t>Zřízení těsnícího jádra nebo těsnící vrstvy  zemních a kamenitých hrází přehradních a jiných vodních nádrží z hornin tř. 1 až 4, se zhutněním do 100 % PS - koef. C vodorovné šířky vrstvy do 1 m</t>
  </si>
  <si>
    <t>1621045387</t>
  </si>
  <si>
    <t>Zajílování části svahů tůní</t>
  </si>
  <si>
    <t>24</t>
  </si>
  <si>
    <t>174101101</t>
  </si>
  <si>
    <t>Zásyp sypaninou z jakékoliv horniny  s uložením výkopku ve vrstvách se zhutněním jam, šachet, rýh nebo kolem objektů v těchto vykopávkách</t>
  </si>
  <si>
    <t>1330850207</t>
  </si>
  <si>
    <t>zásyp mezi srubovými stěnami - úsek 2</t>
  </si>
  <si>
    <t>"součet ploch z řezů"45</t>
  </si>
  <si>
    <t>zásyp rýh v březích po zavázání srubových stěn</t>
  </si>
  <si>
    <t>"šířka 0,8*(plocha řezu PB+LB)"22,00</t>
  </si>
  <si>
    <t>25</t>
  </si>
  <si>
    <t>181301111</t>
  </si>
  <si>
    <t>Rozprostření a urovnání ornice v rovině nebo ve svahu sklonu do 1:5 při souvislé ploše přes 500 m2, tl. vrstvy do 100 mm</t>
  </si>
  <si>
    <t>m2</t>
  </si>
  <si>
    <t>1704352315</t>
  </si>
  <si>
    <t>Ohumusování kolem nového koryta  - úsek 1</t>
  </si>
  <si>
    <t>"součet ploch z půdorysu"11546</t>
  </si>
  <si>
    <t>Ohumusování zásypu stáv. koryta - úsek 1</t>
  </si>
  <si>
    <t>"součet ploch z půdorysu"3310</t>
  </si>
  <si>
    <t>Ohumusování břehů tůní - úsek 1</t>
  </si>
  <si>
    <t>"břehy tůní"1053</t>
  </si>
  <si>
    <t>Ohumusování kolem paralelních koryt - úsek 2</t>
  </si>
  <si>
    <t>"součet ploch z půdorysu"2116</t>
  </si>
  <si>
    <t>Ohumusování břehů tůní - úsek 2</t>
  </si>
  <si>
    <t>"břehy tůní"178</t>
  </si>
  <si>
    <t>26</t>
  </si>
  <si>
    <t>181951101</t>
  </si>
  <si>
    <t>Úprava pláně vyrovnáním výškových rozdílů  v hornině tř. 1 až 4 bez zhutnění</t>
  </si>
  <si>
    <t>-564690298</t>
  </si>
  <si>
    <t>úprava pod ohumusováním umělé nivy</t>
  </si>
  <si>
    <t>úprava pod ohumusováním zásypu stáv. koryta</t>
  </si>
  <si>
    <t>27</t>
  </si>
  <si>
    <t>182101101</t>
  </si>
  <si>
    <t>Svahování trvalých svahů do projektovaných profilů  s potřebným přemístěním výkopku při svahování v zářezech v hornině tř. 1 až 4</t>
  </si>
  <si>
    <t>-833671927</t>
  </si>
  <si>
    <t>úprava svahů tůně dle navržených sklonů 1:2-1:10</t>
  </si>
  <si>
    <t>včetně úpravy dna</t>
  </si>
  <si>
    <t>vytvoření mikroreliéfu pomocí zubů lžíce bagru</t>
  </si>
  <si>
    <t>součet ploch v půdoryse*koeficient pro zohlednění sklonu svahu</t>
  </si>
  <si>
    <t>"TAB.2"4260*1,1</t>
  </si>
  <si>
    <t>28</t>
  </si>
  <si>
    <t>R_42403_01_01</t>
  </si>
  <si>
    <t>Zajištění funkčnosti vyústění meliorace</t>
  </si>
  <si>
    <t>soubor</t>
  </si>
  <si>
    <t>514357080</t>
  </si>
  <si>
    <t>Poznámka k položce:
Položka zahrnuje: Úpravu koncového výústního objetku meliorace dle zjištěného stavu při realizaci, hloubení příkopu pro přepojení do nejbližší tůně, úprava přepadu tůně pomocí kamenů, hloubení příkopu za přepadem tůně pro odtok do nového koryta toku, přesun hmot.</t>
  </si>
  <si>
    <t>Předpokládaný počet vyústění dle archivní dokumentace</t>
  </si>
  <si>
    <t>29</t>
  </si>
  <si>
    <t>R_42403_01_02</t>
  </si>
  <si>
    <t>Periodické tůně a úprava tůní</t>
  </si>
  <si>
    <t>1769868046</t>
  </si>
  <si>
    <t>Poznámka k položce:
Položka zahrnuje: Vytvoření malých periodických tůní kolem větších tůní, rozprostření zeminy z výkopu v okolí a úprava povrchu kolem tůní, včetně vytvoření členitého mikroreliéfu pomocí zubů lžíce bagru, přesun hmot.</t>
  </si>
  <si>
    <t>maximální objem výkopu 5 m3/ks</t>
  </si>
  <si>
    <t>"počet periodických tůní"48</t>
  </si>
  <si>
    <t>30</t>
  </si>
  <si>
    <t>R_42403_01_03</t>
  </si>
  <si>
    <t>Příplatek za práci při zvýšené hladině podzemní vody</t>
  </si>
  <si>
    <t>-581427235</t>
  </si>
  <si>
    <t>Poznámka k položce:
Položka zahrnuje: Zohlednění stížených podmínek při výkopu tůní při zvýšené hladině podzemní vody, včetně čerpání dle zvolené technologie</t>
  </si>
  <si>
    <t>Zemní práce - povrchové úpravy terénu</t>
  </si>
  <si>
    <t>31</t>
  </si>
  <si>
    <t>181451121</t>
  </si>
  <si>
    <t>Založení trávníku na půdě předem připravené plochy přes 1000 m2 výsevem včetně utažení lučního v rovině nebo na svahu do 1:5</t>
  </si>
  <si>
    <t>1715987234</t>
  </si>
  <si>
    <t>Zatravnění ohumusovaných ploch - úsek 1+2</t>
  </si>
  <si>
    <t>32</t>
  </si>
  <si>
    <t>M</t>
  </si>
  <si>
    <t>005724740</t>
  </si>
  <si>
    <t>osivo směs travní krajinná-svahová</t>
  </si>
  <si>
    <t>kg</t>
  </si>
  <si>
    <t>-408042145</t>
  </si>
  <si>
    <t>spotřeba osiva 5g/m2, ztratné 10%</t>
  </si>
  <si>
    <t>ohumus*0,005*1,1</t>
  </si>
  <si>
    <t>Vodorovné konstrukce</t>
  </si>
  <si>
    <t>33</t>
  </si>
  <si>
    <t>462512270</t>
  </si>
  <si>
    <t>Zához z lomového kamene neupraveného záhozového  s proštěrkováním z terénu, hmotnosti jednotlivých kamenů do 200 kg</t>
  </si>
  <si>
    <t>1597180147</t>
  </si>
  <si>
    <t>Opevnění dna pod srubovými stěnami</t>
  </si>
  <si>
    <t>opevnění přepadů z bočních tůní</t>
  </si>
  <si>
    <t>"počet tůní*prům. objem"3*1,5</t>
  </si>
  <si>
    <t>34</t>
  </si>
  <si>
    <t>462519002</t>
  </si>
  <si>
    <t>Zához z lomového kamene neupraveného záhozového  Příplatek k cenám za urovnání viditelných ploch záhozu z kamene, hmotnosti jednotlivých kamenů do 200 kg</t>
  </si>
  <si>
    <t>-1329342271</t>
  </si>
  <si>
    <t>Urovnání líce opevnění dna pod srubovými stěnami</t>
  </si>
  <si>
    <t>"plocha líce*počet"0,8*1*7</t>
  </si>
  <si>
    <t>35</t>
  </si>
  <si>
    <t>467953111</t>
  </si>
  <si>
    <t>Dřevěný stupeň z výřezů stavebních  Ø od 200 do 290 mm, upevněných svorníky a kovanými hřeby na piloty Ø 190 mm, délky od 2 do 4 m s přitesáním ložních ploch</t>
  </si>
  <si>
    <t>1571522140</t>
  </si>
  <si>
    <t>Srubové stěny - úsek 2</t>
  </si>
  <si>
    <t>- konstrukce dle PD</t>
  </si>
  <si>
    <t>"ř.km 3,016"5,4*1,4</t>
  </si>
  <si>
    <t>"ř.km 3,026"5,4*1,4</t>
  </si>
  <si>
    <t>"ř.km 3,036"5,4*1,2</t>
  </si>
  <si>
    <t>"ř.km 3,046"5,4*1,2</t>
  </si>
  <si>
    <t>"ř.km 3,056"5,4*1,2</t>
  </si>
  <si>
    <t>"ř.km 3,160"5,7*1,2</t>
  </si>
  <si>
    <t>"ř.km 3,246"4,7*1,2</t>
  </si>
  <si>
    <t>srub_steny</t>
  </si>
  <si>
    <t>36</t>
  </si>
  <si>
    <t>R_42403_01_04</t>
  </si>
  <si>
    <t>Okování hrotů kůlů pro srubové stěny</t>
  </si>
  <si>
    <t>ks</t>
  </si>
  <si>
    <t>1642443373</t>
  </si>
  <si>
    <t>Poznámka k položce:
Položka zahrnuje: dodávku a montáž pro okování zhlaví svislých kůlů</t>
  </si>
  <si>
    <t>998</t>
  </si>
  <si>
    <t>Přesun hmot</t>
  </si>
  <si>
    <t>37</t>
  </si>
  <si>
    <t>998312011</t>
  </si>
  <si>
    <t>Přesun hmot pro sanace území, hrazení a úpravy bystřin  jakéhokoliv rozsahu pro dopravní vzdálenost 50 m</t>
  </si>
  <si>
    <t>-1611805940</t>
  </si>
  <si>
    <t>Lomové kamenino pro zához</t>
  </si>
  <si>
    <t>průměrná hustota 2,5 kg/m3</t>
  </si>
  <si>
    <t>zához2*2,5</t>
  </si>
  <si>
    <t>42404_02 - Vegetační úpravy</t>
  </si>
  <si>
    <t>183101113</t>
  </si>
  <si>
    <t>Hloubení jamek pro vysazování rostlin v zemině tř.1 až 4 bez výměny půdy  v rovině nebo na svahu do 1:5, objemu přes 0,02 do 0,05 m3</t>
  </si>
  <si>
    <t>kus</t>
  </si>
  <si>
    <t>-269520792</t>
  </si>
  <si>
    <t>50</t>
  </si>
  <si>
    <t>184004112</t>
  </si>
  <si>
    <t>Výsadba sazenic bez vykopání jamek a bez donesení hlíny  stromů v. do 250 mm, do jamky o průměru 350 mm, hl. 350 mm</t>
  </si>
  <si>
    <t>-1873747350</t>
  </si>
  <si>
    <t>Druhové složení viz PD - SO 02</t>
  </si>
  <si>
    <t>R_42403_02_01</t>
  </si>
  <si>
    <t>Dodávka sazenic stromů - PK</t>
  </si>
  <si>
    <t>-2124242912</t>
  </si>
  <si>
    <t>Poznámka k položce:
Položka zahrnuje: dodávku víceletých odrostků výšky 150-200cm I.jakostní třídy, sazenice prostokořenné.</t>
  </si>
  <si>
    <t>R_42403_02_02</t>
  </si>
  <si>
    <t>Ochrana sazenic proti okusu zvěří pletivem, včetně kůlu</t>
  </si>
  <si>
    <t>663876572</t>
  </si>
  <si>
    <t>Poznámka k položce:
Položka zahrnuje: Dodávku a montáž pletiva proti okusu do výšky 1,5m a kůlu výšky 2,0m, přesun hmot</t>
  </si>
  <si>
    <t>R_42403_02_03</t>
  </si>
  <si>
    <t>Dodávka kontejnerových sazenic keřů</t>
  </si>
  <si>
    <t>1768794599</t>
  </si>
  <si>
    <t>Druhové složení keřů dle PD - SO 02</t>
  </si>
  <si>
    <t>500</t>
  </si>
  <si>
    <t>R_42403_02_04</t>
  </si>
  <si>
    <t>Ochrana sazenic keřů proti okusu zvěří nátěrem</t>
  </si>
  <si>
    <t>201559083</t>
  </si>
  <si>
    <t>Poznámka k položce:
Položka zahrnuje: dodávku nátěrové hmoty včetně aplikace</t>
  </si>
  <si>
    <t>R_42403_02_05</t>
  </si>
  <si>
    <t>Zálivka sazenic stromů při výsadbě</t>
  </si>
  <si>
    <t>-915847250</t>
  </si>
  <si>
    <t>Poznámka k položce:
Položka zahrnuje: zálivka sazenic stromů včetně dodávky vody, 10l/strom, 5l/keř</t>
  </si>
  <si>
    <t>50+500</t>
  </si>
  <si>
    <t>R_42403_02_P01</t>
  </si>
  <si>
    <t>ks/3roky</t>
  </si>
  <si>
    <t>2105166697</t>
  </si>
  <si>
    <t>Poznámka k položce:
Položka zahrnuje: kontrolu sazenic, včetně zálivky</t>
  </si>
  <si>
    <t>Četnost provádění za 1 rok</t>
  </si>
  <si>
    <t>Celkem během 3 let následné péče</t>
  </si>
  <si>
    <t>2*3</t>
  </si>
  <si>
    <t>R_42403_02_P02</t>
  </si>
  <si>
    <t>Následná péče - nátěr keřů proti okusů zvěří</t>
  </si>
  <si>
    <t>-1895678968</t>
  </si>
  <si>
    <t>1*3</t>
  </si>
  <si>
    <t>R_42403_02_P03</t>
  </si>
  <si>
    <t>Následná péče - kontrola pletiva a kůlů</t>
  </si>
  <si>
    <t>-579774533</t>
  </si>
  <si>
    <t>Poznámka k položce:
Položka zahrnuje: kontrolu kůlů a pletiva, případně odstranění poškozených kusů, dodávka a montáž nových kusů kůlů a pletiva</t>
  </si>
  <si>
    <t>3*3</t>
  </si>
  <si>
    <t>R_42403_02_P04</t>
  </si>
  <si>
    <t>Následná péče - zálivka v době vláhového nedostatku</t>
  </si>
  <si>
    <t>-960900325</t>
  </si>
  <si>
    <t>R_42403_02_P05</t>
  </si>
  <si>
    <t>Následná péče - výchovný prořez stromů</t>
  </si>
  <si>
    <t>-2107612298</t>
  </si>
  <si>
    <t>Poznámka k položce:
Položka zahrnuje: posouzení nutnosti výchovného prořezu stromů u jednotlivých kusů, jejich prořez odborně způsobilou osobou</t>
  </si>
  <si>
    <t>R_42403_02_P06</t>
  </si>
  <si>
    <t>Následná péče - odstranění kůlu a pletiva</t>
  </si>
  <si>
    <t>1142548595</t>
  </si>
  <si>
    <t>Poznámka k položce:
Položka zahrnuje: odstranění kůlu a pletiva po ukončení doby následné péče, včetně ekologické likvidace, přesun hmot</t>
  </si>
  <si>
    <t>998231411</t>
  </si>
  <si>
    <t>Přesun hmot pro sadovnické a krajinářské úpravy - ručně bez užití mechanizace vodorovná dopravní vzdálenost do 100 m</t>
  </si>
  <si>
    <t>87156913</t>
  </si>
  <si>
    <t>ohumus3</t>
  </si>
  <si>
    <t>9808</t>
  </si>
  <si>
    <t>traviny</t>
  </si>
  <si>
    <t>29153</t>
  </si>
  <si>
    <t>42404_03 - Přípravné a dokončovací práce</t>
  </si>
  <si>
    <t>111101103</t>
  </si>
  <si>
    <t>Odstranění travin a rákosu  travin, při celkové ploše přes 1 ha</t>
  </si>
  <si>
    <t>ha</t>
  </si>
  <si>
    <t>148077295</t>
  </si>
  <si>
    <t>Manipulační plochy - úsek 1:</t>
  </si>
  <si>
    <t>"přístupy+mezideponie"1331*4+3395</t>
  </si>
  <si>
    <t>Manipulační plochy - úsek 2:</t>
  </si>
  <si>
    <t>"přístupy"272*4</t>
  </si>
  <si>
    <t>Plocha umělé nivy - úsek 1</t>
  </si>
  <si>
    <t>16704</t>
  </si>
  <si>
    <t>Plocha - úsek 2</t>
  </si>
  <si>
    <t>2642</t>
  </si>
  <si>
    <t>traviny/10000</t>
  </si>
  <si>
    <t>112201101</t>
  </si>
  <si>
    <t>Odstranění pařezů  s jejich vykopáním, vytrháním nebo odstřelením, s přesekáním kořenů průměru přes 100 do 300 mm</t>
  </si>
  <si>
    <t>132320497</t>
  </si>
  <si>
    <t>112201102</t>
  </si>
  <si>
    <t>Odstranění pařezů  s jejich vykopáním, vytrháním nebo odstřelením, s přesekáním kořenů průměru přes 300 do 500 mm</t>
  </si>
  <si>
    <t>-1509210299</t>
  </si>
  <si>
    <t>462769237</t>
  </si>
  <si>
    <t xml:space="preserve">Skrývka tl. 0,15 m z tras přístupů </t>
  </si>
  <si>
    <t>"součet délek tras přístupů*šířka4m*tl."1331*4*0,15</t>
  </si>
  <si>
    <t>Skrývka tl. 0,15 m pod mezideponiemi zemin</t>
  </si>
  <si>
    <t>"součet ploch z půdorysu*tl."3396*0,15</t>
  </si>
  <si>
    <t>"součet délek tras přístupů*šířka4m*tl."272*4*0,15</t>
  </si>
  <si>
    <t>724596719</t>
  </si>
  <si>
    <t>Přemístění ornice z mezideponie ke zpětnému ohumusování</t>
  </si>
  <si>
    <t>Pouze pro manipulační plochy</t>
  </si>
  <si>
    <t>"plocha*tl.*nakypreni"ohumus3*0,16*1,15</t>
  </si>
  <si>
    <t>162201412</t>
  </si>
  <si>
    <t>Vodorovné přemístění větví, kmenů nebo pařezů  s naložením, složením a dopravou do 1000 m kmenů stromů listnatých, průměru přes 300 do 500 mm</t>
  </si>
  <si>
    <t>-1051793441</t>
  </si>
  <si>
    <t>162201421</t>
  </si>
  <si>
    <t>Vodorovné přemístění větví, kmenů nebo pařezů  s naložením, složením a dopravou do 1000 m pařezů kmenů, průměru přes 100 do 300 mm</t>
  </si>
  <si>
    <t>-1781442620</t>
  </si>
  <si>
    <t>162201422</t>
  </si>
  <si>
    <t>Vodorovné přemístění větví, kmenů nebo pařezů  s naložením, složením a dopravou do 1000 m pařezů kmenů, průměru přes 300 do 500 mm</t>
  </si>
  <si>
    <t>-670305603</t>
  </si>
  <si>
    <t>181301113</t>
  </si>
  <si>
    <t>Rozprostření a urovnání ornice v rovině nebo ve svahu sklonu do 1:5 při souvislé ploše přes 500 m2, tl. vrstvy přes 150 do 200 mm</t>
  </si>
  <si>
    <t>-687310404</t>
  </si>
  <si>
    <t xml:space="preserve">Zpětné ohumusování v prům tl. 0,16m tras přístupů </t>
  </si>
  <si>
    <t>"součet délek tras přístupů*šířka4m"1331*4</t>
  </si>
  <si>
    <t>Zpětné ohumusování v prům tl. 0,16m pod mezideponiemi zemin</t>
  </si>
  <si>
    <t>"součet ploch z půdorysu"3396</t>
  </si>
  <si>
    <t>"součet délek tras přístupů*šířka4m"272*4</t>
  </si>
  <si>
    <t>1232195008</t>
  </si>
  <si>
    <t>Urovnání terénu manipulačních ploch</t>
  </si>
  <si>
    <t>185803101</t>
  </si>
  <si>
    <t>Shrabání pokoseného porostu a organických naplavenin a spálení po zaschnutí  pokoseného porostu s uložením na hromady na vzdálenost do 30 m od okraje hladiny divokého porostu</t>
  </si>
  <si>
    <t>-1749449964</t>
  </si>
  <si>
    <t>R_42403_03_01</t>
  </si>
  <si>
    <t>Zatrubnění stávajícího koryta pro přejezd stavební techniky</t>
  </si>
  <si>
    <t>1425386080</t>
  </si>
  <si>
    <t>Poznámka k položce:
Položka zahrnuje: dodávku a montáž korugované roury DN 800, SN8, délka 6m, zásyp vhodnou zeminou z výkopu, odstranění přejezdu a přemístění pro použití na jiném stanovišti, přesun hmot. 
Pro dodávku potrubí se přepodkládá současné provedení 2 přejezdů, pro další přejezdy opětovné použití trub</t>
  </si>
  <si>
    <t>Zatrubnění pro přejezd stavební techniky přes koryto</t>
  </si>
  <si>
    <t>včetně odstranění a přemístění</t>
  </si>
  <si>
    <t>R_42403_03_02</t>
  </si>
  <si>
    <t xml:space="preserve">Zatrubnění sjezdu č.2 </t>
  </si>
  <si>
    <t>-1494907289</t>
  </si>
  <si>
    <t>Poznámka k položce:
Položka zahrnuje: odkopávky terénu, dodávku a montáž korugované trouby plastové trouby DN 600, min. SN 8, délky 6 m, včetně podkladní vrstvy, zřízení čel ze záhozu z LK do 100 kg/ks, odstranění potrubí, přesun hmot</t>
  </si>
  <si>
    <t>"počet provedených zatrubnění"1</t>
  </si>
  <si>
    <t>R_42403_03_03</t>
  </si>
  <si>
    <t>Zřízení dočasného sjezdu a odstranění</t>
  </si>
  <si>
    <t>629342615</t>
  </si>
  <si>
    <t>Poznámka k položce:
Položka zahrnuje: skrývku ornice, úpravu pláně, podkládku geotextilie, potřebný odkop a násyp terénu, podkladní vrstvu a kryt ve skladbě dle PD, napojení na komunikaci dle požadavků SSMSK, odstranění sjezdu a uvedení plochy do původního stavu v rámci dokončovacích stavebních prací, přesun hmot</t>
  </si>
  <si>
    <t>"počet sjezdů"3</t>
  </si>
  <si>
    <t>R_42403_03_04</t>
  </si>
  <si>
    <t>Odstranění betonových tvárnic a cihel</t>
  </si>
  <si>
    <t>1735858418</t>
  </si>
  <si>
    <t>Předpokládané množství:</t>
  </si>
  <si>
    <t>odstranění melioračních tvárnic</t>
  </si>
  <si>
    <t>dle tabulky odpadů beton a cihly</t>
  </si>
  <si>
    <t xml:space="preserve">předpokládané množství 3t,  1t=0,4m3, </t>
  </si>
  <si>
    <t>0,4*3</t>
  </si>
  <si>
    <t>R_42403_03_05</t>
  </si>
  <si>
    <t>Odstranění dřevěných povalů a prahů</t>
  </si>
  <si>
    <t>487646676</t>
  </si>
  <si>
    <t>podélné povaly</t>
  </si>
  <si>
    <t>průměr kulatin cca 80 mm, 2 nad sebou, oba břehy</t>
  </si>
  <si>
    <t>průměrný objem na bm toku je 0,02 m3</t>
  </si>
  <si>
    <t xml:space="preserve">úsek č.1 </t>
  </si>
  <si>
    <t>"km 1,070-2,310 - délka*objem" 1240*0,02</t>
  </si>
  <si>
    <t>úsek č. 2</t>
  </si>
  <si>
    <t>"km 3,000-3,080 - délka*objem" 80*0,02</t>
  </si>
  <si>
    <t>"km 3,160-3,190 - délka*objem" 30*0,02</t>
  </si>
  <si>
    <t>"km 3,240-3,290 - délka*objem" 50*0,02</t>
  </si>
  <si>
    <t>příčné prahy</t>
  </si>
  <si>
    <t>průměr kulatin cca 100 mm, 2 nad sebou, délka cca 3,00 m</t>
  </si>
  <si>
    <t>průměrný objem na bm je 0,016 m3</t>
  </si>
  <si>
    <t>úsek č. 1</t>
  </si>
  <si>
    <t>"počet*délka*objem"20*3*0,016</t>
  </si>
  <si>
    <t>svislé kůly pro zajištění podélných povalů</t>
  </si>
  <si>
    <t>průměr kulatin cca 100 mm, rozteč 5 m, délka cca 1,00 m, oba břehy</t>
  </si>
  <si>
    <t>průměrný objem na 1 kůl je 0,008 m3</t>
  </si>
  <si>
    <t>"součet délek/5*2břehy*objem"(1240+80+30+50)/5*2*0,008</t>
  </si>
  <si>
    <t>svislé kůly pro prahy - počet 2 kůly na práh, délka cca 1,00 m</t>
  </si>
  <si>
    <t>"počet prahů*2*objem"30*2*0,008</t>
  </si>
  <si>
    <t>R_42403_03_06</t>
  </si>
  <si>
    <t>Odstranění kamenných opevnění</t>
  </si>
  <si>
    <t>1672789806</t>
  </si>
  <si>
    <t>Poznámka k položce:
Položka zahrnuje: rozebrání zbytků stávajících opevnění z kamene, nakládání a odvoz vybouraného materiálu pro volné rozmístění v novém korytě (tzv. vtroušené balvany)</t>
  </si>
  <si>
    <t>Předpokládané množství kamene:</t>
  </si>
  <si>
    <t>dlažba ve dně brodu v km 1,585 (stávající staničení)</t>
  </si>
  <si>
    <t>"délka*šířka*tl"12*6*0,3</t>
  </si>
  <si>
    <t>dlažba na LB  v km 1,210 (stávající staničení)</t>
  </si>
  <si>
    <t>"délka*šířka*tl"10*0,8*0,4</t>
  </si>
  <si>
    <t>R_42403_03_07</t>
  </si>
  <si>
    <t>Odstranění nefunkčních částí meliorace</t>
  </si>
  <si>
    <t>-1800548134</t>
  </si>
  <si>
    <t>Poznámka k položce:
Položka zahrnuje: odstranění nefunkčních částí meliorace, které budou odhaleny při výkopových pracech, nakádáníl a odvoz vybouraného materiálu k ekologické recyklaci včetně poplatků za uložení odpadu</t>
  </si>
  <si>
    <t>R_42403_03_08</t>
  </si>
  <si>
    <t>Ochrana stromů</t>
  </si>
  <si>
    <t>-1557210112</t>
  </si>
  <si>
    <t>Poznámka k položce:
Položka zahrnuje: obandážování vzroslých stromů včetně kořenových náběhů pomocí dřevěných desek výšky 2,5 m, ovázaných dráty, včetně odstranění bandáže</t>
  </si>
  <si>
    <t>242445206</t>
  </si>
  <si>
    <t>-650991076</t>
  </si>
  <si>
    <t>spotřeba osiva 5g/m2*ztrátné 10%</t>
  </si>
  <si>
    <t>ohumus3*0,005*1,1</t>
  </si>
  <si>
    <t>-531236330</t>
  </si>
  <si>
    <t>42404_04 - Vedlejší rozpočtové náklady</t>
  </si>
  <si>
    <t>VRN - Vedlejší rozpočtové náklady</t>
  </si>
  <si>
    <t>VRN</t>
  </si>
  <si>
    <t>R_42403_04_01</t>
  </si>
  <si>
    <t>Geodetické práce, zaměření skutečného provedení stavby</t>
  </si>
  <si>
    <t>512</t>
  </si>
  <si>
    <t>1641627350</t>
  </si>
  <si>
    <t>R_42403_04_02</t>
  </si>
  <si>
    <t>Dočasné zábory včetně vyřízení souvisejících smluv s vlastníky a nájemci</t>
  </si>
  <si>
    <t>1004251215</t>
  </si>
  <si>
    <t>R_42403_04_03</t>
  </si>
  <si>
    <t>Dočasné dopravní značení včetně vyřízení potřebných povolení</t>
  </si>
  <si>
    <t>2104617654</t>
  </si>
  <si>
    <t>R_42403_04_04</t>
  </si>
  <si>
    <t>Čištění a udržování veřejných komunikací a jejich uvedení do původního stavu</t>
  </si>
  <si>
    <t>-746889968</t>
  </si>
  <si>
    <t>R_42403_04_05</t>
  </si>
  <si>
    <t>Protokolární předání dočasně užívaných ploch zpět jejich vlastníkům</t>
  </si>
  <si>
    <t>221825838</t>
  </si>
  <si>
    <t>R_42403_04_06</t>
  </si>
  <si>
    <t>Zpracování havarijního a povodňového plánu</t>
  </si>
  <si>
    <t>-1726118673</t>
  </si>
  <si>
    <t>R_42403_04_07</t>
  </si>
  <si>
    <t>Provedení opatření vyplývajících z havarijního plánu, včetně instalace a údržby norné stěny</t>
  </si>
  <si>
    <t>409206272</t>
  </si>
  <si>
    <t>R_42403_04_08</t>
  </si>
  <si>
    <t>Aktualizace vyjádření k existenci sítí, vytýčení, označení a ochrana stávajících inženýrských sítí</t>
  </si>
  <si>
    <t>-1534018123</t>
  </si>
  <si>
    <t>R_42403_04_10</t>
  </si>
  <si>
    <t>Zajištění odlovu a transferu ryb odborně způsobilou osobou</t>
  </si>
  <si>
    <t>-1074665071</t>
  </si>
  <si>
    <t>R_42403_04_12</t>
  </si>
  <si>
    <t>Dokumentace skutečného provedení stavby</t>
  </si>
  <si>
    <t>274598242</t>
  </si>
  <si>
    <t>R_42403_04_13</t>
  </si>
  <si>
    <t>1207296412</t>
  </si>
  <si>
    <t>42404_05 - Nezpůsobilé náklady</t>
  </si>
  <si>
    <t>R_42403_05_P01</t>
  </si>
  <si>
    <t>Následná péče - doplnění uhynulých sazenic stromů</t>
  </si>
  <si>
    <t>-511399873</t>
  </si>
  <si>
    <t>Poznámka k položce:
Položka zahrnuje: odstranění uhynulých sazenic, dodávku a výsadbu nových sazenic, včetně zálivky a následné péče</t>
  </si>
  <si>
    <t>"celkový počet *ztrátné 10%"</t>
  </si>
  <si>
    <t>50*0,1</t>
  </si>
  <si>
    <t>R_42403_05_P02</t>
  </si>
  <si>
    <t>Následná péče - doplnění uhynulých sazenic keřů</t>
  </si>
  <si>
    <t>-64556492</t>
  </si>
  <si>
    <t>500*0,1</t>
  </si>
  <si>
    <t>Následná péče - kontrola sazenic dřevin</t>
  </si>
  <si>
    <t>Přemístění kmenů k velkým tůním</t>
  </si>
  <si>
    <t>Přemístění pařezů k velkým tůním</t>
  </si>
  <si>
    <t>Poznámka k položce:
Položka zahrnuje: rozebrání stávajících konstrukcí opevnění z betonových tvárnic, případně cihel, nakádání a odvoz vybouraného materiálu k ekologické recyklaci včetně poplatků za uložení odpadu, přesun hmot
Předpokládaná vzdálenost skládky Staré Libavá-Noberčany je 15 km</t>
  </si>
  <si>
    <t>Poznámka k položce:
Položka zahrnuje: rozebrání stávajícího břehového opevnění z dřevěných povalů, včetně svislých kůlů, nakládání a odvoz vybouraného materiálu k ekologické recyklaci včetně poplatků za uložení odpadu, přesun hmot
Předpokládaná vzdálenost skládky v Nových Těchanovicích je 12 km</t>
  </si>
  <si>
    <t>Poznámka k položce:
Předpokládá se uložení na skádku Stará Libavá-Noberčany ve vzdálenosti 15 km</t>
  </si>
  <si>
    <t>Vytýčení stavby</t>
  </si>
  <si>
    <t>Revitalizace Rychtářského potoka, km 1,100 - 5,200, k.ú. Budišov nad Budišovkou - I. etapa</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</si>
</sst>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5">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style="thin">
        <color rgb="FF000000"/>
      </right>
      <top/>
      <bottom/>
    </border>
    <border>
      <left/>
      <right style="thin">
        <color rgb="FF000000"/>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7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16" fillId="0" borderId="17" xfId="0" applyNumberFormat="1" applyFont="1" applyBorder="1" applyAlignment="1">
      <alignment horizontal="right" vertical="center"/>
    </xf>
    <xf numFmtId="4" fontId="16" fillId="0" borderId="0" xfId="0" applyNumberFormat="1" applyFont="1" applyBorder="1" applyAlignment="1">
      <alignment horizontal="righ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0" fillId="0" borderId="0" xfId="0" applyProtection="1">
      <protection locked="0"/>
    </xf>
    <xf numFmtId="0" fontId="31" fillId="0" borderId="0" xfId="0" applyFont="1" applyAlignment="1">
      <alignment horizontal="left" vertical="center"/>
    </xf>
    <xf numFmtId="0" fontId="0" fillId="0" borderId="2" xfId="0" applyBorder="1" applyProtection="1">
      <protection locked="0"/>
    </xf>
    <xf numFmtId="0" fontId="3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165" fontId="3" fillId="0" borderId="0" xfId="0" applyNumberFormat="1"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pplyProtection="1">
      <alignment vertical="center"/>
      <protection locked="0"/>
    </xf>
    <xf numFmtId="4" fontId="2" fillId="0" borderId="0" xfId="0" applyNumberFormat="1" applyFont="1" applyAlignment="1">
      <alignment vertical="center"/>
    </xf>
    <xf numFmtId="0" fontId="18" fillId="0" borderId="0" xfId="0" applyFont="1" applyAlignment="1">
      <alignment horizontal="lef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0" fillId="0" borderId="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3" fillId="0" borderId="0" xfId="0" applyFont="1" applyAlignment="1" applyProtection="1">
      <alignment horizontal="left" vertical="center" wrapText="1"/>
      <protection locked="0"/>
    </xf>
    <xf numFmtId="0" fontId="23" fillId="4" borderId="0" xfId="0" applyFont="1" applyFill="1" applyAlignment="1">
      <alignment horizontal="left" vertical="center"/>
    </xf>
    <xf numFmtId="0" fontId="23" fillId="4" borderId="0" xfId="0" applyFont="1" applyFill="1" applyAlignment="1" applyProtection="1">
      <alignment horizontal="right" vertical="center"/>
      <protection locked="0"/>
    </xf>
    <xf numFmtId="0" fontId="23" fillId="4" borderId="0" xfId="0" applyFont="1" applyFill="1" applyAlignment="1">
      <alignment horizontal="right" vertical="center"/>
    </xf>
    <xf numFmtId="0" fontId="33" fillId="0" borderId="0" xfId="0" applyFont="1" applyAlignment="1">
      <alignment horizontal="left" vertical="center"/>
    </xf>
    <xf numFmtId="4" fontId="25" fillId="0" borderId="0" xfId="0" applyNumberFormat="1" applyFont="1" applyAlignment="1" applyProtection="1">
      <alignment vertical="center"/>
      <protection locked="0"/>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pplyProtection="1">
      <alignment vertical="center"/>
      <protection locked="0"/>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pplyProtection="1">
      <alignment vertical="center"/>
      <protection locked="0"/>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4" fontId="34" fillId="0" borderId="10" xfId="0" applyNumberFormat="1" applyFont="1" applyBorder="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4" fontId="9" fillId="0" borderId="0" xfId="0" applyNumberFormat="1"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7" fillId="0" borderId="0" xfId="0" applyFont="1" applyAlignment="1">
      <alignment vertical="center" wrapText="1"/>
    </xf>
    <xf numFmtId="0" fontId="0" fillId="0" borderId="17" xfId="0" applyFont="1" applyBorder="1" applyAlignment="1">
      <alignment vertical="center"/>
    </xf>
    <xf numFmtId="0" fontId="0" fillId="0" borderId="0" xfId="0" applyBorder="1" applyAlignment="1">
      <alignment vertical="center"/>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0" fontId="39" fillId="0" borderId="22" xfId="0" applyFont="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19" xfId="0" applyFont="1" applyBorder="1" applyAlignment="1">
      <alignment horizontal="center" vertical="center"/>
    </xf>
    <xf numFmtId="4" fontId="24" fillId="0" borderId="19" xfId="0" applyNumberFormat="1" applyFont="1" applyBorder="1" applyAlignment="1">
      <alignment vertical="center"/>
    </xf>
    <xf numFmtId="0" fontId="0" fillId="0" borderId="19" xfId="0" applyFont="1" applyBorder="1" applyAlignment="1">
      <alignment vertical="center"/>
    </xf>
    <xf numFmtId="166" fontId="24" fillId="0" borderId="19" xfId="0" applyNumberFormat="1" applyFont="1" applyBorder="1" applyAlignment="1">
      <alignment vertical="center"/>
    </xf>
    <xf numFmtId="166" fontId="24" fillId="0" borderId="20" xfId="0" applyNumberFormat="1" applyFont="1" applyBorder="1" applyAlignment="1">
      <alignment vertical="center"/>
    </xf>
    <xf numFmtId="0" fontId="0" fillId="0" borderId="0" xfId="0" applyBorder="1"/>
    <xf numFmtId="0" fontId="0" fillId="0" borderId="0" xfId="0" applyBorder="1" applyProtection="1">
      <protection locked="0"/>
    </xf>
    <xf numFmtId="0" fontId="20" fillId="0" borderId="0" xfId="0" applyFont="1" applyBorder="1" applyAlignment="1">
      <alignment horizontal="left" vertical="center"/>
    </xf>
    <xf numFmtId="0" fontId="0" fillId="0" borderId="0" xfId="0" applyBorder="1" applyAlignment="1" applyProtection="1">
      <alignment vertical="center"/>
      <protection locked="0"/>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0" fillId="0" borderId="0"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0" fontId="0" fillId="0" borderId="23" xfId="0" applyBorder="1"/>
    <xf numFmtId="0" fontId="0" fillId="0" borderId="23" xfId="0"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4" fontId="18" fillId="0" borderId="5" xfId="0" applyNumberFormat="1" applyFont="1" applyBorder="1" applyAlignment="1">
      <alignment vertical="center"/>
    </xf>
    <xf numFmtId="0" fontId="0" fillId="0" borderId="5" xfId="0" applyFont="1" applyBorder="1" applyAlignment="1">
      <alignment vertical="center"/>
    </xf>
    <xf numFmtId="4" fontId="19" fillId="0" borderId="0" xfId="0" applyNumberFormat="1" applyFont="1" applyAlignment="1">
      <alignment vertical="center"/>
    </xf>
    <xf numFmtId="0" fontId="2" fillId="0" borderId="0" xfId="0" applyFont="1" applyAlignment="1">
      <alignment vertical="center"/>
    </xf>
    <xf numFmtId="0" fontId="14" fillId="5" borderId="0" xfId="0" applyFont="1" applyFill="1" applyAlignment="1">
      <alignment horizontal="center" vertical="center"/>
    </xf>
    <xf numFmtId="0" fontId="0" fillId="0" borderId="0" xfId="0"/>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164" fontId="2" fillId="0" borderId="0" xfId="0" applyNumberFormat="1" applyFont="1" applyAlignment="1">
      <alignment horizontal="lef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3" fillId="4" borderId="7" xfId="0" applyFont="1" applyFill="1" applyBorder="1" applyAlignment="1">
      <alignment horizontal="center" vertical="center"/>
    </xf>
    <xf numFmtId="0" fontId="23" fillId="4" borderId="7" xfId="0" applyFont="1" applyFill="1" applyBorder="1" applyAlignment="1">
      <alignment horizontal="left" vertical="center"/>
    </xf>
    <xf numFmtId="0" fontId="23" fillId="4" borderId="21" xfId="0" applyFont="1" applyFill="1" applyBorder="1" applyAlignment="1">
      <alignment horizontal="left" vertical="center"/>
    </xf>
    <xf numFmtId="0" fontId="23" fillId="4" borderId="7" xfId="0" applyFont="1" applyFill="1" applyBorder="1" applyAlignment="1">
      <alignment horizontal="righ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4" fontId="29" fillId="0" borderId="0" xfId="0" applyNumberFormat="1" applyFont="1" applyAlignment="1">
      <alignment vertical="center"/>
    </xf>
    <xf numFmtId="0" fontId="29"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3" fillId="4" borderId="6" xfId="0" applyFont="1" applyFill="1" applyBorder="1" applyAlignment="1">
      <alignment horizontal="center" vertical="center"/>
    </xf>
    <xf numFmtId="0" fontId="28" fillId="0" borderId="0" xfId="0" applyFont="1" applyAlignment="1">
      <alignment horizontal="left" vertical="center" wrapText="1"/>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276225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twoCellAnchor editAs="oneCell">
    <xdr:from>
      <xdr:col>9</xdr:col>
      <xdr:colOff>314325</xdr:colOff>
      <xdr:row>2</xdr:row>
      <xdr:rowOff>38100</xdr:rowOff>
    </xdr:from>
    <xdr:to>
      <xdr:col>11</xdr:col>
      <xdr:colOff>819150</xdr:colOff>
      <xdr:row>6</xdr:row>
      <xdr:rowOff>38100</xdr:rowOff>
    </xdr:to>
    <xdr:pic>
      <xdr:nvPicPr>
        <xdr:cNvPr id="3" name="Obrázek 2"/>
        <xdr:cNvPicPr preferRelativeResize="1">
          <a:picLocks noChangeAspect="1"/>
        </xdr:cNvPicPr>
      </xdr:nvPicPr>
      <xdr:blipFill>
        <a:blip r:embed="rId4">
          <a:extLst>
            <a:ext uri="{28A0092B-C50C-407E-A947-70E740481C1C}">
              <a14:useLocalDpi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wpc="http://schemas.microsoft.com/office/word/2010/wordprocessingCanvas" val="0"/>
            </a:ext>
          </a:extLst>
        </a:blip>
        <a:srcRect l="5212" t="15161" r="4908" b="19642"/>
        <a:stretch>
          <a:fillRect/>
        </a:stretch>
      </xdr:blipFill>
      <xdr:spPr bwMode="auto">
        <a:xfrm>
          <a:off x="8648700" y="657225"/>
          <a:ext cx="3190875" cy="638175"/>
        </a:xfrm>
        <a:prstGeom prst="rect">
          <a:avLst/>
        </a:prstGeom>
        <a:noFill/>
        <a:ln>
          <a:noFill/>
        </a:ln>
        <a:extLst>
          <a:ext uri="{53640926-AAD7-44D8-BBD7-CCE9431645EC}">
            <a14:shadowObscured xmlns:lc="http://schemas.openxmlformats.org/drawingml/2006/lockedCanvas" xmlns:pic="http://schemas.openxmlformats.org/drawingml/2006/picture" xmlns:a14="http://schemas.microsoft.com/office/drawing/2010/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http://schemas.openxmlformats.org/drawingml/2006/wordprocessingDrawing" xmlns:wp14="http://schemas.microsoft.com/office/word/2010/wordprocessingDrawing" xmlns:v="urn:schemas-microsoft-com:vml" xmlns:m="http://schemas.openxmlformats.org/officeDocument/2006/math" xmlns:o="urn:schemas-microsoft-com:office:office" xmlns:wpc="http://schemas.microsoft.com/office/word/2010/wordprocessingCanva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M101"/>
  <sheetViews>
    <sheetView showGridLines="0" tabSelected="1" workbookViewId="0" topLeftCell="A1">
      <selection activeCell="E14" sqref="E14:AJ1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0.75" customHeight="1">
      <c r="A1" s="16" t="s">
        <v>0</v>
      </c>
      <c r="AZ1" s="16" t="s">
        <v>1</v>
      </c>
      <c r="BA1" s="16" t="s">
        <v>2</v>
      </c>
      <c r="BB1" s="16" t="s">
        <v>1</v>
      </c>
      <c r="BT1" s="16" t="s">
        <v>3</v>
      </c>
      <c r="BU1" s="16" t="s">
        <v>4</v>
      </c>
      <c r="BV1" s="16" t="s">
        <v>5</v>
      </c>
    </row>
    <row r="2" spans="44:72" s="1" customFormat="1" ht="24" customHeight="1">
      <c r="AR2" s="237" t="s">
        <v>6</v>
      </c>
      <c r="AS2" s="238"/>
      <c r="AT2" s="238"/>
      <c r="AU2" s="238"/>
      <c r="AV2" s="238"/>
      <c r="AW2" s="238"/>
      <c r="AX2" s="238"/>
      <c r="AY2" s="238"/>
      <c r="AZ2" s="238"/>
      <c r="BA2" s="238"/>
      <c r="BB2" s="238"/>
      <c r="BC2" s="238"/>
      <c r="BD2" s="238"/>
      <c r="BE2" s="238"/>
      <c r="BF2" s="238"/>
      <c r="BG2" s="238"/>
      <c r="BS2" s="17" t="s">
        <v>7</v>
      </c>
      <c r="BT2" s="17" t="s">
        <v>8</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s="1" customFormat="1" ht="45.75" customHeight="1">
      <c r="B4" s="20"/>
      <c r="D4" s="21" t="s">
        <v>10</v>
      </c>
      <c r="AR4" s="20"/>
      <c r="AS4" s="22" t="s">
        <v>11</v>
      </c>
      <c r="BG4" s="23" t="s">
        <v>12</v>
      </c>
      <c r="BS4" s="17" t="s">
        <v>13</v>
      </c>
    </row>
    <row r="5" spans="2:71" s="1" customFormat="1" ht="12" customHeight="1">
      <c r="B5" s="20"/>
      <c r="D5" s="24" t="s">
        <v>14</v>
      </c>
      <c r="K5" s="248" t="s">
        <v>15</v>
      </c>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R5" s="20"/>
      <c r="BG5" s="255" t="s">
        <v>16</v>
      </c>
      <c r="BS5" s="17" t="s">
        <v>7</v>
      </c>
    </row>
    <row r="6" spans="2:71" s="1" customFormat="1" ht="36.95" customHeight="1">
      <c r="B6" s="20"/>
      <c r="D6" s="26" t="s">
        <v>17</v>
      </c>
      <c r="K6" s="249" t="s">
        <v>707</v>
      </c>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R6" s="20"/>
      <c r="BG6" s="256"/>
      <c r="BS6" s="17" t="s">
        <v>7</v>
      </c>
    </row>
    <row r="7" spans="2:71" s="1" customFormat="1" ht="12" customHeight="1">
      <c r="B7" s="20"/>
      <c r="D7" s="27" t="s">
        <v>18</v>
      </c>
      <c r="K7" s="25" t="s">
        <v>1</v>
      </c>
      <c r="AK7" s="27" t="s">
        <v>19</v>
      </c>
      <c r="AN7" s="25" t="s">
        <v>1</v>
      </c>
      <c r="AR7" s="20"/>
      <c r="BG7" s="256"/>
      <c r="BS7" s="17" t="s">
        <v>7</v>
      </c>
    </row>
    <row r="8" spans="2:71" s="1" customFormat="1" ht="12" customHeight="1">
      <c r="B8" s="20"/>
      <c r="D8" s="27" t="s">
        <v>20</v>
      </c>
      <c r="K8" s="25" t="s">
        <v>21</v>
      </c>
      <c r="AK8" s="27" t="s">
        <v>22</v>
      </c>
      <c r="AN8" s="28"/>
      <c r="AR8" s="20"/>
      <c r="BG8" s="256"/>
      <c r="BS8" s="17" t="s">
        <v>7</v>
      </c>
    </row>
    <row r="9" spans="2:71" s="1" customFormat="1" ht="14.45" customHeight="1">
      <c r="B9" s="20"/>
      <c r="AR9" s="20"/>
      <c r="BG9" s="256"/>
      <c r="BS9" s="17" t="s">
        <v>7</v>
      </c>
    </row>
    <row r="10" spans="2:71" s="1" customFormat="1" ht="12" customHeight="1">
      <c r="B10" s="20"/>
      <c r="D10" s="27" t="s">
        <v>23</v>
      </c>
      <c r="AK10" s="27" t="s">
        <v>24</v>
      </c>
      <c r="AN10" s="25" t="s">
        <v>1</v>
      </c>
      <c r="AR10" s="20"/>
      <c r="BG10" s="256"/>
      <c r="BS10" s="17" t="s">
        <v>7</v>
      </c>
    </row>
    <row r="11" spans="2:71" s="1" customFormat="1" ht="18.4" customHeight="1">
      <c r="B11" s="20"/>
      <c r="E11" s="25" t="s">
        <v>25</v>
      </c>
      <c r="AK11" s="27" t="s">
        <v>26</v>
      </c>
      <c r="AN11" s="25" t="s">
        <v>1</v>
      </c>
      <c r="AR11" s="20"/>
      <c r="BG11" s="256"/>
      <c r="BS11" s="17" t="s">
        <v>7</v>
      </c>
    </row>
    <row r="12" spans="2:71" s="1" customFormat="1" ht="6.95" customHeight="1">
      <c r="B12" s="20"/>
      <c r="AR12" s="20"/>
      <c r="BG12" s="256"/>
      <c r="BS12" s="17" t="s">
        <v>7</v>
      </c>
    </row>
    <row r="13" spans="2:71" s="1" customFormat="1" ht="12" customHeight="1">
      <c r="B13" s="20"/>
      <c r="D13" s="27" t="s">
        <v>27</v>
      </c>
      <c r="AK13" s="27" t="s">
        <v>24</v>
      </c>
      <c r="AN13" s="29"/>
      <c r="AR13" s="20"/>
      <c r="BG13" s="256"/>
      <c r="BS13" s="17" t="s">
        <v>7</v>
      </c>
    </row>
    <row r="14" spans="2:71" ht="12.75">
      <c r="B14" s="20"/>
      <c r="E14" s="250"/>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7" t="s">
        <v>26</v>
      </c>
      <c r="AN14" s="29"/>
      <c r="AR14" s="20"/>
      <c r="BG14" s="256"/>
      <c r="BS14" s="17" t="s">
        <v>7</v>
      </c>
    </row>
    <row r="15" spans="2:71" s="1" customFormat="1" ht="6.95" customHeight="1">
      <c r="B15" s="20"/>
      <c r="AR15" s="20"/>
      <c r="BG15" s="256"/>
      <c r="BS15" s="17" t="s">
        <v>3</v>
      </c>
    </row>
    <row r="16" spans="2:71" s="1" customFormat="1" ht="12" customHeight="1">
      <c r="B16" s="20"/>
      <c r="D16" s="27" t="s">
        <v>28</v>
      </c>
      <c r="AK16" s="27" t="s">
        <v>24</v>
      </c>
      <c r="AN16" s="25" t="s">
        <v>1</v>
      </c>
      <c r="AR16" s="20"/>
      <c r="BG16" s="256"/>
      <c r="BS16" s="17" t="s">
        <v>3</v>
      </c>
    </row>
    <row r="17" spans="2:71" s="1" customFormat="1" ht="18.4" customHeight="1">
      <c r="B17" s="20"/>
      <c r="E17" s="25" t="s">
        <v>29</v>
      </c>
      <c r="AK17" s="27" t="s">
        <v>26</v>
      </c>
      <c r="AN17" s="25" t="s">
        <v>1</v>
      </c>
      <c r="AR17" s="20"/>
      <c r="BG17" s="256"/>
      <c r="BS17" s="17" t="s">
        <v>4</v>
      </c>
    </row>
    <row r="18" spans="2:71" s="1" customFormat="1" ht="6.95" customHeight="1">
      <c r="B18" s="20"/>
      <c r="AR18" s="20"/>
      <c r="BG18" s="256"/>
      <c r="BS18" s="17" t="s">
        <v>7</v>
      </c>
    </row>
    <row r="19" spans="2:71" s="1" customFormat="1" ht="12" customHeight="1">
      <c r="B19" s="20"/>
      <c r="D19" s="27" t="s">
        <v>30</v>
      </c>
      <c r="AK19" s="27" t="s">
        <v>24</v>
      </c>
      <c r="AN19" s="25" t="s">
        <v>1</v>
      </c>
      <c r="AR19" s="20"/>
      <c r="BG19" s="256"/>
      <c r="BS19" s="17" t="s">
        <v>7</v>
      </c>
    </row>
    <row r="20" spans="2:71" s="1" customFormat="1" ht="18.4" customHeight="1">
      <c r="B20" s="20"/>
      <c r="E20" s="25" t="s">
        <v>31</v>
      </c>
      <c r="AK20" s="27" t="s">
        <v>26</v>
      </c>
      <c r="AN20" s="25" t="s">
        <v>1</v>
      </c>
      <c r="AR20" s="20"/>
      <c r="BG20" s="256"/>
      <c r="BS20" s="17" t="s">
        <v>3</v>
      </c>
    </row>
    <row r="21" spans="2:59" s="1" customFormat="1" ht="6.95" customHeight="1">
      <c r="B21" s="20"/>
      <c r="AR21" s="20"/>
      <c r="BG21" s="256"/>
    </row>
    <row r="22" spans="2:59" s="1" customFormat="1" ht="12" customHeight="1">
      <c r="B22" s="20"/>
      <c r="D22" s="27" t="s">
        <v>32</v>
      </c>
      <c r="AR22" s="20"/>
      <c r="BG22" s="256"/>
    </row>
    <row r="23" spans="2:59" s="1" customFormat="1" ht="16.5" customHeight="1">
      <c r="B23" s="20"/>
      <c r="E23" s="252" t="s">
        <v>1</v>
      </c>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R23" s="20"/>
      <c r="BG23" s="256"/>
    </row>
    <row r="24" spans="2:59" s="1" customFormat="1" ht="6.95" customHeight="1">
      <c r="B24" s="20"/>
      <c r="AR24" s="20"/>
      <c r="BG24" s="256"/>
    </row>
    <row r="25" spans="2:59" s="1" customFormat="1" ht="6.95" customHeight="1">
      <c r="B25" s="2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20"/>
      <c r="BG25" s="256"/>
    </row>
    <row r="26" spans="1:59" s="2" customFormat="1" ht="25.9" customHeight="1">
      <c r="A26" s="31"/>
      <c r="B26" s="32"/>
      <c r="C26" s="31"/>
      <c r="D26" s="33" t="s">
        <v>33</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33">
        <f>ROUND(AG94,2)</f>
        <v>0</v>
      </c>
      <c r="AL26" s="234"/>
      <c r="AM26" s="234"/>
      <c r="AN26" s="234"/>
      <c r="AO26" s="234"/>
      <c r="AP26" s="31"/>
      <c r="AQ26" s="31"/>
      <c r="AR26" s="32"/>
      <c r="BG26" s="256"/>
    </row>
    <row r="27" spans="1:59" s="2" customFormat="1" ht="6.95" customHeight="1">
      <c r="A27" s="31"/>
      <c r="B27" s="3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2"/>
      <c r="BG27" s="256"/>
    </row>
    <row r="28" spans="1:59" s="2" customFormat="1" ht="12.75">
      <c r="A28" s="31"/>
      <c r="B28" s="32"/>
      <c r="C28" s="31"/>
      <c r="D28" s="31"/>
      <c r="E28" s="31"/>
      <c r="F28" s="31"/>
      <c r="G28" s="31"/>
      <c r="H28" s="31"/>
      <c r="I28" s="31"/>
      <c r="J28" s="31"/>
      <c r="K28" s="31"/>
      <c r="L28" s="253" t="s">
        <v>34</v>
      </c>
      <c r="M28" s="253"/>
      <c r="N28" s="253"/>
      <c r="O28" s="253"/>
      <c r="P28" s="253"/>
      <c r="Q28" s="31"/>
      <c r="R28" s="31"/>
      <c r="S28" s="31"/>
      <c r="T28" s="31"/>
      <c r="U28" s="31"/>
      <c r="V28" s="31"/>
      <c r="W28" s="253" t="s">
        <v>35</v>
      </c>
      <c r="X28" s="253"/>
      <c r="Y28" s="253"/>
      <c r="Z28" s="253"/>
      <c r="AA28" s="253"/>
      <c r="AB28" s="253"/>
      <c r="AC28" s="253"/>
      <c r="AD28" s="253"/>
      <c r="AE28" s="253"/>
      <c r="AF28" s="31"/>
      <c r="AG28" s="31"/>
      <c r="AH28" s="31"/>
      <c r="AI28" s="31"/>
      <c r="AJ28" s="31"/>
      <c r="AK28" s="253" t="s">
        <v>36</v>
      </c>
      <c r="AL28" s="253"/>
      <c r="AM28" s="253"/>
      <c r="AN28" s="253"/>
      <c r="AO28" s="253"/>
      <c r="AP28" s="31"/>
      <c r="AQ28" s="31"/>
      <c r="AR28" s="32"/>
      <c r="BG28" s="256"/>
    </row>
    <row r="29" spans="2:59" s="3" customFormat="1" ht="14.45" customHeight="1">
      <c r="B29" s="36"/>
      <c r="D29" s="27" t="s">
        <v>37</v>
      </c>
      <c r="F29" s="27" t="s">
        <v>38</v>
      </c>
      <c r="L29" s="254">
        <v>0.21</v>
      </c>
      <c r="M29" s="236"/>
      <c r="N29" s="236"/>
      <c r="O29" s="236"/>
      <c r="P29" s="236"/>
      <c r="W29" s="235">
        <f>ROUND(BB94,2)</f>
        <v>0</v>
      </c>
      <c r="X29" s="236"/>
      <c r="Y29" s="236"/>
      <c r="Z29" s="236"/>
      <c r="AA29" s="236"/>
      <c r="AB29" s="236"/>
      <c r="AC29" s="236"/>
      <c r="AD29" s="236"/>
      <c r="AE29" s="236"/>
      <c r="AK29" s="235">
        <f>ROUND(AX94,2)</f>
        <v>0</v>
      </c>
      <c r="AL29" s="236"/>
      <c r="AM29" s="236"/>
      <c r="AN29" s="236"/>
      <c r="AO29" s="236"/>
      <c r="AR29" s="36"/>
      <c r="BG29" s="257"/>
    </row>
    <row r="30" spans="2:59" s="3" customFormat="1" ht="14.45" customHeight="1">
      <c r="B30" s="36"/>
      <c r="F30" s="27" t="s">
        <v>39</v>
      </c>
      <c r="L30" s="254">
        <v>0.15</v>
      </c>
      <c r="M30" s="236"/>
      <c r="N30" s="236"/>
      <c r="O30" s="236"/>
      <c r="P30" s="236"/>
      <c r="W30" s="235">
        <f>ROUND(BC94,2)</f>
        <v>0</v>
      </c>
      <c r="X30" s="236"/>
      <c r="Y30" s="236"/>
      <c r="Z30" s="236"/>
      <c r="AA30" s="236"/>
      <c r="AB30" s="236"/>
      <c r="AC30" s="236"/>
      <c r="AD30" s="236"/>
      <c r="AE30" s="236"/>
      <c r="AK30" s="235">
        <f>ROUND(AY94,2)</f>
        <v>0</v>
      </c>
      <c r="AL30" s="236"/>
      <c r="AM30" s="236"/>
      <c r="AN30" s="236"/>
      <c r="AO30" s="236"/>
      <c r="AR30" s="36"/>
      <c r="BG30" s="257"/>
    </row>
    <row r="31" spans="2:59" s="3" customFormat="1" ht="14.45" customHeight="1" hidden="1">
      <c r="B31" s="36"/>
      <c r="F31" s="27" t="s">
        <v>40</v>
      </c>
      <c r="L31" s="254">
        <v>0.21</v>
      </c>
      <c r="M31" s="236"/>
      <c r="N31" s="236"/>
      <c r="O31" s="236"/>
      <c r="P31" s="236"/>
      <c r="W31" s="235">
        <f>ROUND(BD94,2)</f>
        <v>0</v>
      </c>
      <c r="X31" s="236"/>
      <c r="Y31" s="236"/>
      <c r="Z31" s="236"/>
      <c r="AA31" s="236"/>
      <c r="AB31" s="236"/>
      <c r="AC31" s="236"/>
      <c r="AD31" s="236"/>
      <c r="AE31" s="236"/>
      <c r="AK31" s="235">
        <v>0</v>
      </c>
      <c r="AL31" s="236"/>
      <c r="AM31" s="236"/>
      <c r="AN31" s="236"/>
      <c r="AO31" s="236"/>
      <c r="AR31" s="36"/>
      <c r="BG31" s="257"/>
    </row>
    <row r="32" spans="2:59" s="3" customFormat="1" ht="14.45" customHeight="1" hidden="1">
      <c r="B32" s="36"/>
      <c r="F32" s="27" t="s">
        <v>41</v>
      </c>
      <c r="L32" s="254">
        <v>0.15</v>
      </c>
      <c r="M32" s="236"/>
      <c r="N32" s="236"/>
      <c r="O32" s="236"/>
      <c r="P32" s="236"/>
      <c r="W32" s="235">
        <f>ROUND(BE94,2)</f>
        <v>0</v>
      </c>
      <c r="X32" s="236"/>
      <c r="Y32" s="236"/>
      <c r="Z32" s="236"/>
      <c r="AA32" s="236"/>
      <c r="AB32" s="236"/>
      <c r="AC32" s="236"/>
      <c r="AD32" s="236"/>
      <c r="AE32" s="236"/>
      <c r="AK32" s="235">
        <v>0</v>
      </c>
      <c r="AL32" s="236"/>
      <c r="AM32" s="236"/>
      <c r="AN32" s="236"/>
      <c r="AO32" s="236"/>
      <c r="AR32" s="36"/>
      <c r="BG32" s="257"/>
    </row>
    <row r="33" spans="2:59" s="3" customFormat="1" ht="14.45" customHeight="1" hidden="1">
      <c r="B33" s="36"/>
      <c r="F33" s="27" t="s">
        <v>42</v>
      </c>
      <c r="L33" s="254">
        <v>0</v>
      </c>
      <c r="M33" s="236"/>
      <c r="N33" s="236"/>
      <c r="O33" s="236"/>
      <c r="P33" s="236"/>
      <c r="W33" s="235">
        <f>ROUND(BF94,2)</f>
        <v>0</v>
      </c>
      <c r="X33" s="236"/>
      <c r="Y33" s="236"/>
      <c r="Z33" s="236"/>
      <c r="AA33" s="236"/>
      <c r="AB33" s="236"/>
      <c r="AC33" s="236"/>
      <c r="AD33" s="236"/>
      <c r="AE33" s="236"/>
      <c r="AK33" s="235">
        <v>0</v>
      </c>
      <c r="AL33" s="236"/>
      <c r="AM33" s="236"/>
      <c r="AN33" s="236"/>
      <c r="AO33" s="236"/>
      <c r="AR33" s="36"/>
      <c r="BG33" s="257"/>
    </row>
    <row r="34" spans="1:59" s="2" customFormat="1" ht="6.95" customHeight="1">
      <c r="A34" s="31"/>
      <c r="B34" s="3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2"/>
      <c r="BG34" s="256"/>
    </row>
    <row r="35" spans="1:59" s="2" customFormat="1" ht="25.9" customHeight="1">
      <c r="A35" s="31"/>
      <c r="B35" s="32"/>
      <c r="C35" s="37"/>
      <c r="D35" s="38" t="s">
        <v>43</v>
      </c>
      <c r="E35" s="39"/>
      <c r="F35" s="39"/>
      <c r="G35" s="39"/>
      <c r="H35" s="39"/>
      <c r="I35" s="39"/>
      <c r="J35" s="39"/>
      <c r="K35" s="39"/>
      <c r="L35" s="39"/>
      <c r="M35" s="39"/>
      <c r="N35" s="39"/>
      <c r="O35" s="39"/>
      <c r="P35" s="39"/>
      <c r="Q35" s="39"/>
      <c r="R35" s="39"/>
      <c r="S35" s="39"/>
      <c r="T35" s="40" t="s">
        <v>44</v>
      </c>
      <c r="U35" s="39"/>
      <c r="V35" s="39"/>
      <c r="W35" s="39"/>
      <c r="X35" s="262" t="s">
        <v>45</v>
      </c>
      <c r="Y35" s="263"/>
      <c r="Z35" s="263"/>
      <c r="AA35" s="263"/>
      <c r="AB35" s="263"/>
      <c r="AC35" s="39"/>
      <c r="AD35" s="39"/>
      <c r="AE35" s="39"/>
      <c r="AF35" s="39"/>
      <c r="AG35" s="39"/>
      <c r="AH35" s="39"/>
      <c r="AI35" s="39"/>
      <c r="AJ35" s="39"/>
      <c r="AK35" s="264">
        <f>SUM(AK26:AK33)</f>
        <v>0</v>
      </c>
      <c r="AL35" s="263"/>
      <c r="AM35" s="263"/>
      <c r="AN35" s="263"/>
      <c r="AO35" s="265"/>
      <c r="AP35" s="37"/>
      <c r="AQ35" s="37"/>
      <c r="AR35" s="32"/>
      <c r="BG35" s="31"/>
    </row>
    <row r="36" spans="1:59" s="2" customFormat="1" ht="6.95" customHeight="1">
      <c r="A36" s="31"/>
      <c r="B36" s="3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2"/>
      <c r="BG36" s="31"/>
    </row>
    <row r="37" spans="1:59" s="2" customFormat="1" ht="14.45" customHeight="1">
      <c r="A37" s="31"/>
      <c r="B37" s="32"/>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2"/>
      <c r="BG37" s="31"/>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D48" s="221"/>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R48" s="20"/>
    </row>
    <row r="49" spans="2:44" s="2" customFormat="1" ht="14.45" customHeight="1">
      <c r="B49" s="41"/>
      <c r="D49" s="223"/>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23"/>
      <c r="AI49" s="201"/>
      <c r="AJ49" s="201"/>
      <c r="AK49" s="201"/>
      <c r="AL49" s="201"/>
      <c r="AM49" s="201"/>
      <c r="AN49" s="201"/>
      <c r="AO49" s="201"/>
      <c r="AR49" s="41"/>
    </row>
    <row r="50" spans="2:44" ht="12">
      <c r="B50" s="20"/>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R50" s="20"/>
    </row>
    <row r="51" spans="2:44" ht="12">
      <c r="B51" s="20"/>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R51" s="20"/>
    </row>
    <row r="52" spans="2:44" ht="12">
      <c r="B52" s="20"/>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R52" s="20"/>
    </row>
    <row r="53" spans="2:44" ht="12">
      <c r="B53" s="20"/>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R53" s="20"/>
    </row>
    <row r="54" spans="2:44" ht="12">
      <c r="B54" s="20"/>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R54" s="20"/>
    </row>
    <row r="55" spans="2:44" ht="12">
      <c r="B55" s="20"/>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R55" s="20"/>
    </row>
    <row r="56" spans="2:44" ht="12">
      <c r="B56" s="20"/>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R56" s="20"/>
    </row>
    <row r="57" spans="2:44" ht="12">
      <c r="B57" s="20"/>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R57" s="20"/>
    </row>
    <row r="58" spans="2:44" ht="12">
      <c r="B58" s="20"/>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R58" s="20"/>
    </row>
    <row r="59" spans="2:44" ht="12">
      <c r="B59" s="20"/>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R59" s="20"/>
    </row>
    <row r="60" spans="1:59" s="2" customFormat="1" ht="12.75">
      <c r="A60" s="31"/>
      <c r="B60" s="32"/>
      <c r="C60" s="31"/>
      <c r="D60" s="225"/>
      <c r="E60" s="55"/>
      <c r="F60" s="55"/>
      <c r="G60" s="55"/>
      <c r="H60" s="55"/>
      <c r="I60" s="55"/>
      <c r="J60" s="55"/>
      <c r="K60" s="55"/>
      <c r="L60" s="55"/>
      <c r="M60" s="55"/>
      <c r="N60" s="55"/>
      <c r="O60" s="55"/>
      <c r="P60" s="55"/>
      <c r="Q60" s="55"/>
      <c r="R60" s="55"/>
      <c r="S60" s="55"/>
      <c r="T60" s="55"/>
      <c r="U60" s="55"/>
      <c r="V60" s="225"/>
      <c r="W60" s="55"/>
      <c r="X60" s="55"/>
      <c r="Y60" s="55"/>
      <c r="Z60" s="55"/>
      <c r="AA60" s="55"/>
      <c r="AB60" s="55"/>
      <c r="AC60" s="55"/>
      <c r="AD60" s="55"/>
      <c r="AE60" s="55"/>
      <c r="AF60" s="55"/>
      <c r="AG60" s="55"/>
      <c r="AH60" s="225"/>
      <c r="AI60" s="55"/>
      <c r="AJ60" s="55"/>
      <c r="AK60" s="55"/>
      <c r="AL60" s="55"/>
      <c r="AM60" s="225"/>
      <c r="AN60" s="55"/>
      <c r="AO60" s="55"/>
      <c r="AP60" s="31"/>
      <c r="AQ60" s="31"/>
      <c r="AR60" s="32"/>
      <c r="BG60" s="31"/>
    </row>
    <row r="61" spans="2:44" ht="12">
      <c r="B61" s="20"/>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R61" s="20"/>
    </row>
    <row r="62" spans="2:44" ht="12">
      <c r="B62" s="20"/>
      <c r="AR62" s="20"/>
    </row>
    <row r="63" spans="2:44" ht="12">
      <c r="B63" s="20"/>
      <c r="AR63" s="20"/>
    </row>
    <row r="64" spans="1:59" s="2" customFormat="1" ht="12.75">
      <c r="A64" s="31"/>
      <c r="B64" s="32"/>
      <c r="C64" s="31"/>
      <c r="D64" s="42" t="s">
        <v>48</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2" t="s">
        <v>49</v>
      </c>
      <c r="AI64" s="44"/>
      <c r="AJ64" s="44"/>
      <c r="AK64" s="44"/>
      <c r="AL64" s="44"/>
      <c r="AM64" s="44"/>
      <c r="AN64" s="44"/>
      <c r="AO64" s="44"/>
      <c r="AP64" s="31"/>
      <c r="AQ64" s="31"/>
      <c r="AR64" s="32"/>
      <c r="BG64" s="31"/>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1:59" s="2" customFormat="1" ht="12.75">
      <c r="A75" s="31"/>
      <c r="B75" s="32"/>
      <c r="C75" s="31"/>
      <c r="D75" s="43" t="s">
        <v>46</v>
      </c>
      <c r="E75" s="34"/>
      <c r="F75" s="34"/>
      <c r="G75" s="34"/>
      <c r="H75" s="34"/>
      <c r="I75" s="34"/>
      <c r="J75" s="34"/>
      <c r="K75" s="34"/>
      <c r="L75" s="34"/>
      <c r="M75" s="34"/>
      <c r="N75" s="34"/>
      <c r="O75" s="34"/>
      <c r="P75" s="34"/>
      <c r="Q75" s="34"/>
      <c r="R75" s="34"/>
      <c r="S75" s="34"/>
      <c r="T75" s="34"/>
      <c r="U75" s="34"/>
      <c r="V75" s="43" t="s">
        <v>47</v>
      </c>
      <c r="W75" s="34"/>
      <c r="X75" s="34"/>
      <c r="Y75" s="34"/>
      <c r="Z75" s="34"/>
      <c r="AA75" s="34"/>
      <c r="AB75" s="34"/>
      <c r="AC75" s="34"/>
      <c r="AD75" s="34"/>
      <c r="AE75" s="34"/>
      <c r="AF75" s="34"/>
      <c r="AG75" s="34"/>
      <c r="AH75" s="43" t="s">
        <v>46</v>
      </c>
      <c r="AI75" s="34"/>
      <c r="AJ75" s="34"/>
      <c r="AK75" s="34"/>
      <c r="AL75" s="34"/>
      <c r="AM75" s="43" t="s">
        <v>47</v>
      </c>
      <c r="AN75" s="34"/>
      <c r="AO75" s="34"/>
      <c r="AP75" s="31"/>
      <c r="AQ75" s="31"/>
      <c r="AR75" s="32"/>
      <c r="BG75" s="31"/>
    </row>
    <row r="76" spans="1:59" s="2" customFormat="1" ht="12">
      <c r="A76" s="31"/>
      <c r="B76" s="32"/>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2"/>
      <c r="BG76" s="31"/>
    </row>
    <row r="77" spans="1:59" s="2" customFormat="1" ht="6.95" customHeight="1">
      <c r="A77" s="31"/>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32"/>
      <c r="BG77" s="31"/>
    </row>
    <row r="81" spans="1:59" s="2" customFormat="1" ht="6.95" customHeight="1">
      <c r="A81" s="31"/>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32"/>
      <c r="BG81" s="31"/>
    </row>
    <row r="82" spans="1:59" s="2" customFormat="1" ht="24.95" customHeight="1">
      <c r="A82" s="31"/>
      <c r="B82" s="32"/>
      <c r="C82" s="21" t="s">
        <v>50</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2"/>
      <c r="BG82" s="31"/>
    </row>
    <row r="83" spans="1:59" s="2" customFormat="1" ht="6.95" customHeight="1">
      <c r="A83" s="31"/>
      <c r="B83" s="32"/>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2"/>
      <c r="BG83" s="31"/>
    </row>
    <row r="84" spans="2:44" s="4" customFormat="1" ht="12" customHeight="1">
      <c r="B84" s="49"/>
      <c r="C84" s="27" t="s">
        <v>14</v>
      </c>
      <c r="L84" s="4" t="str">
        <f>K5</f>
        <v>42404_D</v>
      </c>
      <c r="AR84" s="49"/>
    </row>
    <row r="85" spans="2:44" s="5" customFormat="1" ht="36.95" customHeight="1">
      <c r="B85" s="50"/>
      <c r="C85" s="51" t="s">
        <v>17</v>
      </c>
      <c r="L85" s="245" t="str">
        <f>K6</f>
        <v>Revitalizace Rychtářského potoka, km 1,100 - 5,200, k.ú. Budišov nad Budišovkou - I. etapa</v>
      </c>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R85" s="50"/>
    </row>
    <row r="86" spans="1:59" s="2" customFormat="1" ht="6.95" customHeight="1">
      <c r="A86" s="31"/>
      <c r="B86" s="32"/>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2"/>
      <c r="BG86" s="31"/>
    </row>
    <row r="87" spans="1:59" s="2" customFormat="1" ht="12" customHeight="1">
      <c r="A87" s="31"/>
      <c r="B87" s="32"/>
      <c r="C87" s="27" t="s">
        <v>20</v>
      </c>
      <c r="D87" s="31"/>
      <c r="E87" s="31"/>
      <c r="F87" s="31"/>
      <c r="G87" s="31"/>
      <c r="H87" s="31"/>
      <c r="I87" s="31"/>
      <c r="J87" s="31"/>
      <c r="K87" s="31"/>
      <c r="L87" s="52" t="str">
        <f>IF(K8="","",K8)</f>
        <v>Budišov nad Budišovkou</v>
      </c>
      <c r="M87" s="31"/>
      <c r="N87" s="31"/>
      <c r="O87" s="31"/>
      <c r="P87" s="31"/>
      <c r="Q87" s="31"/>
      <c r="R87" s="31"/>
      <c r="S87" s="31"/>
      <c r="T87" s="31"/>
      <c r="U87" s="31"/>
      <c r="V87" s="31"/>
      <c r="W87" s="31"/>
      <c r="X87" s="31"/>
      <c r="Y87" s="31"/>
      <c r="Z87" s="31"/>
      <c r="AA87" s="31"/>
      <c r="AB87" s="31"/>
      <c r="AC87" s="31"/>
      <c r="AD87" s="31"/>
      <c r="AE87" s="31"/>
      <c r="AF87" s="31"/>
      <c r="AG87" s="31"/>
      <c r="AH87" s="31"/>
      <c r="AI87" s="27" t="s">
        <v>22</v>
      </c>
      <c r="AJ87" s="31"/>
      <c r="AK87" s="31"/>
      <c r="AL87" s="31"/>
      <c r="AM87" s="247" t="str">
        <f>IF(AN8="","",AN8)</f>
        <v/>
      </c>
      <c r="AN87" s="247"/>
      <c r="AO87" s="31"/>
      <c r="AP87" s="31"/>
      <c r="AQ87" s="31"/>
      <c r="AR87" s="32"/>
      <c r="BG87" s="31"/>
    </row>
    <row r="88" spans="1:59" s="2" customFormat="1" ht="6.95" customHeight="1">
      <c r="A88" s="31"/>
      <c r="B88" s="32"/>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2"/>
      <c r="BG88" s="31"/>
    </row>
    <row r="89" spans="1:59" s="2" customFormat="1" ht="15.2" customHeight="1">
      <c r="A89" s="31"/>
      <c r="B89" s="32"/>
      <c r="C89" s="27" t="s">
        <v>23</v>
      </c>
      <c r="D89" s="31"/>
      <c r="E89" s="31"/>
      <c r="F89" s="31"/>
      <c r="G89" s="31"/>
      <c r="H89" s="31"/>
      <c r="I89" s="31"/>
      <c r="J89" s="31"/>
      <c r="K89" s="31"/>
      <c r="L89" s="4" t="str">
        <f>IF(E11="","",E11)</f>
        <v>Povodí Odry, státní podnik</v>
      </c>
      <c r="M89" s="31"/>
      <c r="N89" s="31"/>
      <c r="O89" s="31"/>
      <c r="P89" s="31"/>
      <c r="Q89" s="31"/>
      <c r="R89" s="31"/>
      <c r="S89" s="31"/>
      <c r="T89" s="31"/>
      <c r="U89" s="31"/>
      <c r="V89" s="31"/>
      <c r="W89" s="31"/>
      <c r="X89" s="31"/>
      <c r="Y89" s="31"/>
      <c r="Z89" s="31"/>
      <c r="AA89" s="31"/>
      <c r="AB89" s="31"/>
      <c r="AC89" s="31"/>
      <c r="AD89" s="31"/>
      <c r="AE89" s="31"/>
      <c r="AF89" s="31"/>
      <c r="AG89" s="31"/>
      <c r="AH89" s="31"/>
      <c r="AI89" s="27" t="s">
        <v>28</v>
      </c>
      <c r="AJ89" s="31"/>
      <c r="AK89" s="31"/>
      <c r="AL89" s="31"/>
      <c r="AM89" s="243" t="str">
        <f>IF(E17="","",E17)</f>
        <v>Lesprojekt Krnov s.r.o.</v>
      </c>
      <c r="AN89" s="244"/>
      <c r="AO89" s="244"/>
      <c r="AP89" s="244"/>
      <c r="AQ89" s="31"/>
      <c r="AR89" s="32"/>
      <c r="AS89" s="239" t="s">
        <v>51</v>
      </c>
      <c r="AT89" s="240"/>
      <c r="AU89" s="53"/>
      <c r="AV89" s="53"/>
      <c r="AW89" s="53"/>
      <c r="AX89" s="53"/>
      <c r="AY89" s="53"/>
      <c r="AZ89" s="53"/>
      <c r="BA89" s="53"/>
      <c r="BB89" s="53"/>
      <c r="BC89" s="53"/>
      <c r="BD89" s="53"/>
      <c r="BE89" s="53"/>
      <c r="BF89" s="54"/>
      <c r="BG89" s="31"/>
    </row>
    <row r="90" spans="1:59" s="2" customFormat="1" ht="15.2" customHeight="1">
      <c r="A90" s="31"/>
      <c r="B90" s="32"/>
      <c r="C90" s="27" t="s">
        <v>27</v>
      </c>
      <c r="D90" s="31"/>
      <c r="E90" s="31"/>
      <c r="F90" s="31"/>
      <c r="G90" s="31"/>
      <c r="H90" s="31"/>
      <c r="I90" s="31"/>
      <c r="J90" s="31"/>
      <c r="K90" s="31"/>
      <c r="L90" s="4">
        <f>IF(E14="Vyplň údaj","",E14)</f>
        <v>0</v>
      </c>
      <c r="M90" s="31"/>
      <c r="N90" s="31"/>
      <c r="O90" s="31"/>
      <c r="P90" s="31"/>
      <c r="Q90" s="31"/>
      <c r="R90" s="31"/>
      <c r="S90" s="31"/>
      <c r="T90" s="31"/>
      <c r="U90" s="31"/>
      <c r="V90" s="31"/>
      <c r="W90" s="31"/>
      <c r="X90" s="31"/>
      <c r="Y90" s="31"/>
      <c r="Z90" s="31"/>
      <c r="AA90" s="31"/>
      <c r="AB90" s="31"/>
      <c r="AC90" s="31"/>
      <c r="AD90" s="31"/>
      <c r="AE90" s="31"/>
      <c r="AF90" s="31"/>
      <c r="AG90" s="31"/>
      <c r="AH90" s="31"/>
      <c r="AI90" s="27" t="s">
        <v>30</v>
      </c>
      <c r="AJ90" s="31"/>
      <c r="AK90" s="31"/>
      <c r="AL90" s="31"/>
      <c r="AM90" s="243" t="str">
        <f>IF(E20="","",E20)</f>
        <v>Ing. Vlasta Horáková</v>
      </c>
      <c r="AN90" s="244"/>
      <c r="AO90" s="244"/>
      <c r="AP90" s="244"/>
      <c r="AQ90" s="31"/>
      <c r="AR90" s="32"/>
      <c r="AS90" s="241"/>
      <c r="AT90" s="242"/>
      <c r="AU90" s="55"/>
      <c r="AV90" s="55"/>
      <c r="AW90" s="55"/>
      <c r="AX90" s="55"/>
      <c r="AY90" s="55"/>
      <c r="AZ90" s="55"/>
      <c r="BA90" s="55"/>
      <c r="BB90" s="55"/>
      <c r="BC90" s="55"/>
      <c r="BD90" s="55"/>
      <c r="BE90" s="55"/>
      <c r="BF90" s="56"/>
      <c r="BG90" s="31"/>
    </row>
    <row r="91" spans="1:59" s="2" customFormat="1" ht="10.9" customHeight="1">
      <c r="A91" s="31"/>
      <c r="B91" s="32"/>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2"/>
      <c r="AS91" s="241"/>
      <c r="AT91" s="242"/>
      <c r="AU91" s="55"/>
      <c r="AV91" s="55"/>
      <c r="AW91" s="55"/>
      <c r="AX91" s="55"/>
      <c r="AY91" s="55"/>
      <c r="AZ91" s="55"/>
      <c r="BA91" s="55"/>
      <c r="BB91" s="55"/>
      <c r="BC91" s="55"/>
      <c r="BD91" s="55"/>
      <c r="BE91" s="55"/>
      <c r="BF91" s="56"/>
      <c r="BG91" s="31"/>
    </row>
    <row r="92" spans="1:59" s="2" customFormat="1" ht="29.25" customHeight="1">
      <c r="A92" s="31"/>
      <c r="B92" s="32"/>
      <c r="C92" s="270" t="s">
        <v>52</v>
      </c>
      <c r="D92" s="259"/>
      <c r="E92" s="259"/>
      <c r="F92" s="259"/>
      <c r="G92" s="259"/>
      <c r="H92" s="57"/>
      <c r="I92" s="258" t="s">
        <v>53</v>
      </c>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61" t="s">
        <v>54</v>
      </c>
      <c r="AH92" s="259"/>
      <c r="AI92" s="259"/>
      <c r="AJ92" s="259"/>
      <c r="AK92" s="259"/>
      <c r="AL92" s="259"/>
      <c r="AM92" s="259"/>
      <c r="AN92" s="258" t="s">
        <v>55</v>
      </c>
      <c r="AO92" s="259"/>
      <c r="AP92" s="260"/>
      <c r="AQ92" s="58" t="s">
        <v>56</v>
      </c>
      <c r="AR92" s="32"/>
      <c r="AS92" s="59" t="s">
        <v>57</v>
      </c>
      <c r="AT92" s="60" t="s">
        <v>58</v>
      </c>
      <c r="AU92" s="60" t="s">
        <v>59</v>
      </c>
      <c r="AV92" s="60" t="s">
        <v>60</v>
      </c>
      <c r="AW92" s="60" t="s">
        <v>61</v>
      </c>
      <c r="AX92" s="60" t="s">
        <v>62</v>
      </c>
      <c r="AY92" s="60" t="s">
        <v>63</v>
      </c>
      <c r="AZ92" s="60" t="s">
        <v>64</v>
      </c>
      <c r="BA92" s="60" t="s">
        <v>65</v>
      </c>
      <c r="BB92" s="60" t="s">
        <v>66</v>
      </c>
      <c r="BC92" s="60" t="s">
        <v>67</v>
      </c>
      <c r="BD92" s="60" t="s">
        <v>68</v>
      </c>
      <c r="BE92" s="60" t="s">
        <v>69</v>
      </c>
      <c r="BF92" s="61" t="s">
        <v>70</v>
      </c>
      <c r="BG92" s="31"/>
    </row>
    <row r="93" spans="1:59" s="2" customFormat="1" ht="10.9" customHeight="1">
      <c r="A93" s="31"/>
      <c r="B93" s="32"/>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2"/>
      <c r="AS93" s="62"/>
      <c r="AT93" s="63"/>
      <c r="AU93" s="63"/>
      <c r="AV93" s="63"/>
      <c r="AW93" s="63"/>
      <c r="AX93" s="63"/>
      <c r="AY93" s="63"/>
      <c r="AZ93" s="63"/>
      <c r="BA93" s="63"/>
      <c r="BB93" s="63"/>
      <c r="BC93" s="63"/>
      <c r="BD93" s="63"/>
      <c r="BE93" s="63"/>
      <c r="BF93" s="64"/>
      <c r="BG93" s="31"/>
    </row>
    <row r="94" spans="2:90" s="6" customFormat="1" ht="32.45" customHeight="1">
      <c r="B94" s="65"/>
      <c r="C94" s="66" t="s">
        <v>71</v>
      </c>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268">
        <f>ROUND(SUM(AG95:AG99),2)</f>
        <v>0</v>
      </c>
      <c r="AH94" s="268"/>
      <c r="AI94" s="268"/>
      <c r="AJ94" s="268"/>
      <c r="AK94" s="268"/>
      <c r="AL94" s="268"/>
      <c r="AM94" s="268"/>
      <c r="AN94" s="269">
        <f aca="true" t="shared" si="0" ref="AN94:AN99">SUM(AG94,AV94)</f>
        <v>0</v>
      </c>
      <c r="AO94" s="269"/>
      <c r="AP94" s="269"/>
      <c r="AQ94" s="69" t="s">
        <v>1</v>
      </c>
      <c r="AR94" s="65"/>
      <c r="AS94" s="70">
        <f>ROUND(SUM(AS95:AS99),2)</f>
        <v>0</v>
      </c>
      <c r="AT94" s="71">
        <f>ROUND(SUM(AT95:AT99),2)</f>
        <v>0</v>
      </c>
      <c r="AU94" s="72">
        <f>ROUND(SUM(AU95:AU99),2)</f>
        <v>0</v>
      </c>
      <c r="AV94" s="72">
        <f aca="true" t="shared" si="1" ref="AV94:AV99">ROUND(SUM(AX94:AY94),2)</f>
        <v>0</v>
      </c>
      <c r="AW94" s="73">
        <f>ROUND(SUM(AW95:AW99),5)</f>
        <v>0</v>
      </c>
      <c r="AX94" s="72">
        <f>ROUND(BB94*L29,2)</f>
        <v>0</v>
      </c>
      <c r="AY94" s="72">
        <f>ROUND(BC94*L30,2)</f>
        <v>0</v>
      </c>
      <c r="AZ94" s="72">
        <f>ROUND(BD94*L29,2)</f>
        <v>0</v>
      </c>
      <c r="BA94" s="72">
        <f>ROUND(BE94*L30,2)</f>
        <v>0</v>
      </c>
      <c r="BB94" s="72">
        <f>ROUND(SUM(BB95:BB99),2)</f>
        <v>0</v>
      </c>
      <c r="BC94" s="72">
        <f>ROUND(SUM(BC95:BC99),2)</f>
        <v>0</v>
      </c>
      <c r="BD94" s="72">
        <f>ROUND(SUM(BD95:BD99),2)</f>
        <v>0</v>
      </c>
      <c r="BE94" s="72">
        <f>ROUND(SUM(BE95:BE99),2)</f>
        <v>0</v>
      </c>
      <c r="BF94" s="74">
        <f>ROUND(SUM(BF95:BF99),2)</f>
        <v>0</v>
      </c>
      <c r="BS94" s="75" t="s">
        <v>72</v>
      </c>
      <c r="BT94" s="75" t="s">
        <v>73</v>
      </c>
      <c r="BU94" s="76" t="s">
        <v>74</v>
      </c>
      <c r="BV94" s="75" t="s">
        <v>75</v>
      </c>
      <c r="BW94" s="75" t="s">
        <v>5</v>
      </c>
      <c r="BX94" s="75" t="s">
        <v>76</v>
      </c>
      <c r="CL94" s="75" t="s">
        <v>1</v>
      </c>
    </row>
    <row r="95" spans="1:91" s="7" customFormat="1" ht="27" customHeight="1">
      <c r="A95" s="77" t="s">
        <v>77</v>
      </c>
      <c r="B95" s="78"/>
      <c r="C95" s="79"/>
      <c r="D95" s="271" t="s">
        <v>78</v>
      </c>
      <c r="E95" s="271"/>
      <c r="F95" s="271"/>
      <c r="G95" s="271"/>
      <c r="H95" s="271"/>
      <c r="I95" s="80"/>
      <c r="J95" s="271" t="s">
        <v>79</v>
      </c>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66">
        <f>'42404_01 - Revitalizace v...'!K32</f>
        <v>0</v>
      </c>
      <c r="AH95" s="267"/>
      <c r="AI95" s="267"/>
      <c r="AJ95" s="267"/>
      <c r="AK95" s="267"/>
      <c r="AL95" s="267"/>
      <c r="AM95" s="267"/>
      <c r="AN95" s="266">
        <f t="shared" si="0"/>
        <v>0</v>
      </c>
      <c r="AO95" s="267"/>
      <c r="AP95" s="267"/>
      <c r="AQ95" s="81" t="s">
        <v>80</v>
      </c>
      <c r="AR95" s="78"/>
      <c r="AS95" s="82">
        <f>'42404_01 - Revitalizace v...'!K30</f>
        <v>0</v>
      </c>
      <c r="AT95" s="83">
        <f>'42404_01 - Revitalizace v...'!K31</f>
        <v>0</v>
      </c>
      <c r="AU95" s="83">
        <v>0</v>
      </c>
      <c r="AV95" s="83">
        <f t="shared" si="1"/>
        <v>0</v>
      </c>
      <c r="AW95" s="84">
        <f>'42404_01 - Revitalizace v...'!T121</f>
        <v>0</v>
      </c>
      <c r="AX95" s="83">
        <f>'42404_01 - Revitalizace v...'!K35</f>
        <v>0</v>
      </c>
      <c r="AY95" s="83">
        <f>'42404_01 - Revitalizace v...'!K36</f>
        <v>0</v>
      </c>
      <c r="AZ95" s="83">
        <f>'42404_01 - Revitalizace v...'!K37</f>
        <v>0</v>
      </c>
      <c r="BA95" s="83">
        <f>'42404_01 - Revitalizace v...'!K38</f>
        <v>0</v>
      </c>
      <c r="BB95" s="83">
        <f>'42404_01 - Revitalizace v...'!F35</f>
        <v>0</v>
      </c>
      <c r="BC95" s="83">
        <f>'42404_01 - Revitalizace v...'!F36</f>
        <v>0</v>
      </c>
      <c r="BD95" s="83">
        <f>'42404_01 - Revitalizace v...'!F37</f>
        <v>0</v>
      </c>
      <c r="BE95" s="83">
        <f>'42404_01 - Revitalizace v...'!F38</f>
        <v>0</v>
      </c>
      <c r="BF95" s="85">
        <f>'42404_01 - Revitalizace v...'!F39</f>
        <v>0</v>
      </c>
      <c r="BT95" s="86" t="s">
        <v>81</v>
      </c>
      <c r="BV95" s="86" t="s">
        <v>75</v>
      </c>
      <c r="BW95" s="86" t="s">
        <v>82</v>
      </c>
      <c r="BX95" s="86" t="s">
        <v>5</v>
      </c>
      <c r="CL95" s="86" t="s">
        <v>1</v>
      </c>
      <c r="CM95" s="86" t="s">
        <v>83</v>
      </c>
    </row>
    <row r="96" spans="1:91" s="7" customFormat="1" ht="27" customHeight="1">
      <c r="A96" s="77" t="s">
        <v>77</v>
      </c>
      <c r="B96" s="78"/>
      <c r="C96" s="79"/>
      <c r="D96" s="271" t="s">
        <v>84</v>
      </c>
      <c r="E96" s="271"/>
      <c r="F96" s="271"/>
      <c r="G96" s="271"/>
      <c r="H96" s="271"/>
      <c r="I96" s="80"/>
      <c r="J96" s="271" t="s">
        <v>85</v>
      </c>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66">
        <f>'42404_02 - Vegetační úpravy'!K32</f>
        <v>0</v>
      </c>
      <c r="AH96" s="267"/>
      <c r="AI96" s="267"/>
      <c r="AJ96" s="267"/>
      <c r="AK96" s="267"/>
      <c r="AL96" s="267"/>
      <c r="AM96" s="267"/>
      <c r="AN96" s="266">
        <f t="shared" si="0"/>
        <v>0</v>
      </c>
      <c r="AO96" s="267"/>
      <c r="AP96" s="267"/>
      <c r="AQ96" s="81" t="s">
        <v>80</v>
      </c>
      <c r="AR96" s="78"/>
      <c r="AS96" s="82">
        <f>'42404_02 - Vegetační úpravy'!K30</f>
        <v>0</v>
      </c>
      <c r="AT96" s="83">
        <f>'42404_02 - Vegetační úpravy'!K31</f>
        <v>0</v>
      </c>
      <c r="AU96" s="83">
        <v>0</v>
      </c>
      <c r="AV96" s="83">
        <f t="shared" si="1"/>
        <v>0</v>
      </c>
      <c r="AW96" s="84">
        <f>'42404_02 - Vegetační úpravy'!T119</f>
        <v>0</v>
      </c>
      <c r="AX96" s="83">
        <f>'42404_02 - Vegetační úpravy'!K35</f>
        <v>0</v>
      </c>
      <c r="AY96" s="83">
        <f>'42404_02 - Vegetační úpravy'!K36</f>
        <v>0</v>
      </c>
      <c r="AZ96" s="83">
        <f>'42404_02 - Vegetační úpravy'!K37</f>
        <v>0</v>
      </c>
      <c r="BA96" s="83">
        <f>'42404_02 - Vegetační úpravy'!K38</f>
        <v>0</v>
      </c>
      <c r="BB96" s="83">
        <f>'42404_02 - Vegetační úpravy'!F35</f>
        <v>0</v>
      </c>
      <c r="BC96" s="83">
        <f>'42404_02 - Vegetační úpravy'!F36</f>
        <v>0</v>
      </c>
      <c r="BD96" s="83">
        <f>'42404_02 - Vegetační úpravy'!F37</f>
        <v>0</v>
      </c>
      <c r="BE96" s="83">
        <f>'42404_02 - Vegetační úpravy'!F38</f>
        <v>0</v>
      </c>
      <c r="BF96" s="85">
        <f>'42404_02 - Vegetační úpravy'!F39</f>
        <v>0</v>
      </c>
      <c r="BT96" s="86" t="s">
        <v>81</v>
      </c>
      <c r="BV96" s="86" t="s">
        <v>75</v>
      </c>
      <c r="BW96" s="86" t="s">
        <v>86</v>
      </c>
      <c r="BX96" s="86" t="s">
        <v>5</v>
      </c>
      <c r="CL96" s="86" t="s">
        <v>1</v>
      </c>
      <c r="CM96" s="86" t="s">
        <v>83</v>
      </c>
    </row>
    <row r="97" spans="1:91" s="7" customFormat="1" ht="27" customHeight="1">
      <c r="A97" s="77" t="s">
        <v>77</v>
      </c>
      <c r="B97" s="78"/>
      <c r="C97" s="79"/>
      <c r="D97" s="271" t="s">
        <v>87</v>
      </c>
      <c r="E97" s="271"/>
      <c r="F97" s="271"/>
      <c r="G97" s="271"/>
      <c r="H97" s="271"/>
      <c r="I97" s="80"/>
      <c r="J97" s="271" t="s">
        <v>88</v>
      </c>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66">
        <f>'42404_03 - Přípravné a do...'!K32</f>
        <v>0</v>
      </c>
      <c r="AH97" s="267"/>
      <c r="AI97" s="267"/>
      <c r="AJ97" s="267"/>
      <c r="AK97" s="267"/>
      <c r="AL97" s="267"/>
      <c r="AM97" s="267"/>
      <c r="AN97" s="266">
        <f t="shared" si="0"/>
        <v>0</v>
      </c>
      <c r="AO97" s="267"/>
      <c r="AP97" s="267"/>
      <c r="AQ97" s="81" t="s">
        <v>80</v>
      </c>
      <c r="AR97" s="78"/>
      <c r="AS97" s="82">
        <f>'42404_03 - Přípravné a do...'!K30</f>
        <v>0</v>
      </c>
      <c r="AT97" s="83">
        <f>'42404_03 - Přípravné a do...'!K31</f>
        <v>0</v>
      </c>
      <c r="AU97" s="83">
        <v>0</v>
      </c>
      <c r="AV97" s="83">
        <f t="shared" si="1"/>
        <v>0</v>
      </c>
      <c r="AW97" s="84">
        <f>'42404_03 - Přípravné a do...'!T121</f>
        <v>0</v>
      </c>
      <c r="AX97" s="83">
        <f>'42404_03 - Přípravné a do...'!K35</f>
        <v>0</v>
      </c>
      <c r="AY97" s="83">
        <f>'42404_03 - Přípravné a do...'!K36</f>
        <v>0</v>
      </c>
      <c r="AZ97" s="83">
        <f>'42404_03 - Přípravné a do...'!K37</f>
        <v>0</v>
      </c>
      <c r="BA97" s="83">
        <f>'42404_03 - Přípravné a do...'!K38</f>
        <v>0</v>
      </c>
      <c r="BB97" s="83">
        <f>'42404_03 - Přípravné a do...'!F35</f>
        <v>0</v>
      </c>
      <c r="BC97" s="83">
        <f>'42404_03 - Přípravné a do...'!F36</f>
        <v>0</v>
      </c>
      <c r="BD97" s="83">
        <f>'42404_03 - Přípravné a do...'!F37</f>
        <v>0</v>
      </c>
      <c r="BE97" s="83">
        <f>'42404_03 - Přípravné a do...'!F38</f>
        <v>0</v>
      </c>
      <c r="BF97" s="85">
        <f>'42404_03 - Přípravné a do...'!F39</f>
        <v>0</v>
      </c>
      <c r="BT97" s="86" t="s">
        <v>81</v>
      </c>
      <c r="BV97" s="86" t="s">
        <v>75</v>
      </c>
      <c r="BW97" s="86" t="s">
        <v>89</v>
      </c>
      <c r="BX97" s="86" t="s">
        <v>5</v>
      </c>
      <c r="CL97" s="86" t="s">
        <v>1</v>
      </c>
      <c r="CM97" s="86" t="s">
        <v>83</v>
      </c>
    </row>
    <row r="98" spans="1:91" s="7" customFormat="1" ht="27" customHeight="1">
      <c r="A98" s="77" t="s">
        <v>77</v>
      </c>
      <c r="B98" s="78"/>
      <c r="C98" s="79"/>
      <c r="D98" s="271" t="s">
        <v>90</v>
      </c>
      <c r="E98" s="271"/>
      <c r="F98" s="271"/>
      <c r="G98" s="271"/>
      <c r="H98" s="271"/>
      <c r="I98" s="80"/>
      <c r="J98" s="271" t="s">
        <v>91</v>
      </c>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66">
        <f>'42404_04 - Vedlejší rozpo...'!K32</f>
        <v>0</v>
      </c>
      <c r="AH98" s="267"/>
      <c r="AI98" s="267"/>
      <c r="AJ98" s="267"/>
      <c r="AK98" s="267"/>
      <c r="AL98" s="267"/>
      <c r="AM98" s="267"/>
      <c r="AN98" s="266">
        <f t="shared" si="0"/>
        <v>0</v>
      </c>
      <c r="AO98" s="267"/>
      <c r="AP98" s="267"/>
      <c r="AQ98" s="81" t="s">
        <v>80</v>
      </c>
      <c r="AR98" s="78"/>
      <c r="AS98" s="82">
        <f>'42404_04 - Vedlejší rozpo...'!K30</f>
        <v>0</v>
      </c>
      <c r="AT98" s="83">
        <f>'42404_04 - Vedlejší rozpo...'!K31</f>
        <v>0</v>
      </c>
      <c r="AU98" s="83">
        <v>0</v>
      </c>
      <c r="AV98" s="83">
        <f t="shared" si="1"/>
        <v>0</v>
      </c>
      <c r="AW98" s="84">
        <f>'42404_04 - Vedlejší rozpo...'!T117</f>
        <v>0</v>
      </c>
      <c r="AX98" s="83">
        <f>'42404_04 - Vedlejší rozpo...'!K35</f>
        <v>0</v>
      </c>
      <c r="AY98" s="83">
        <f>'42404_04 - Vedlejší rozpo...'!K36</f>
        <v>0</v>
      </c>
      <c r="AZ98" s="83">
        <f>'42404_04 - Vedlejší rozpo...'!K37</f>
        <v>0</v>
      </c>
      <c r="BA98" s="83">
        <f>'42404_04 - Vedlejší rozpo...'!K38</f>
        <v>0</v>
      </c>
      <c r="BB98" s="83">
        <f>'42404_04 - Vedlejší rozpo...'!F35</f>
        <v>0</v>
      </c>
      <c r="BC98" s="83">
        <f>'42404_04 - Vedlejší rozpo...'!F36</f>
        <v>0</v>
      </c>
      <c r="BD98" s="83">
        <f>'42404_04 - Vedlejší rozpo...'!F37</f>
        <v>0</v>
      </c>
      <c r="BE98" s="83">
        <f>'42404_04 - Vedlejší rozpo...'!F38</f>
        <v>0</v>
      </c>
      <c r="BF98" s="85">
        <f>'42404_04 - Vedlejší rozpo...'!F39</f>
        <v>0</v>
      </c>
      <c r="BT98" s="86" t="s">
        <v>81</v>
      </c>
      <c r="BV98" s="86" t="s">
        <v>75</v>
      </c>
      <c r="BW98" s="86" t="s">
        <v>92</v>
      </c>
      <c r="BX98" s="86" t="s">
        <v>5</v>
      </c>
      <c r="CL98" s="86" t="s">
        <v>1</v>
      </c>
      <c r="CM98" s="86" t="s">
        <v>83</v>
      </c>
    </row>
    <row r="99" spans="1:91" s="7" customFormat="1" ht="27" customHeight="1">
      <c r="A99" s="77" t="s">
        <v>77</v>
      </c>
      <c r="B99" s="78"/>
      <c r="C99" s="79"/>
      <c r="D99" s="271" t="s">
        <v>93</v>
      </c>
      <c r="E99" s="271"/>
      <c r="F99" s="271"/>
      <c r="G99" s="271"/>
      <c r="H99" s="271"/>
      <c r="I99" s="80"/>
      <c r="J99" s="271" t="s">
        <v>94</v>
      </c>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66">
        <f>'42404_05 - Nezpůsobilé ná...'!K32</f>
        <v>0</v>
      </c>
      <c r="AH99" s="267"/>
      <c r="AI99" s="267"/>
      <c r="AJ99" s="267"/>
      <c r="AK99" s="267"/>
      <c r="AL99" s="267"/>
      <c r="AM99" s="267"/>
      <c r="AN99" s="266">
        <f t="shared" si="0"/>
        <v>0</v>
      </c>
      <c r="AO99" s="267"/>
      <c r="AP99" s="267"/>
      <c r="AQ99" s="81" t="s">
        <v>80</v>
      </c>
      <c r="AR99" s="78"/>
      <c r="AS99" s="87">
        <f>'42404_05 - Nezpůsobilé ná...'!K30</f>
        <v>0</v>
      </c>
      <c r="AT99" s="88">
        <f>'42404_05 - Nezpůsobilé ná...'!K31</f>
        <v>0</v>
      </c>
      <c r="AU99" s="88">
        <v>0</v>
      </c>
      <c r="AV99" s="88">
        <f t="shared" si="1"/>
        <v>0</v>
      </c>
      <c r="AW99" s="89">
        <f>'42404_05 - Nezpůsobilé ná...'!T118</f>
        <v>0</v>
      </c>
      <c r="AX99" s="88">
        <f>'42404_05 - Nezpůsobilé ná...'!K35</f>
        <v>0</v>
      </c>
      <c r="AY99" s="88">
        <f>'42404_05 - Nezpůsobilé ná...'!K36</f>
        <v>0</v>
      </c>
      <c r="AZ99" s="88">
        <f>'42404_05 - Nezpůsobilé ná...'!K37</f>
        <v>0</v>
      </c>
      <c r="BA99" s="88">
        <f>'42404_05 - Nezpůsobilé ná...'!K38</f>
        <v>0</v>
      </c>
      <c r="BB99" s="88">
        <f>'42404_05 - Nezpůsobilé ná...'!F35</f>
        <v>0</v>
      </c>
      <c r="BC99" s="88">
        <f>'42404_05 - Nezpůsobilé ná...'!F36</f>
        <v>0</v>
      </c>
      <c r="BD99" s="88">
        <f>'42404_05 - Nezpůsobilé ná...'!F37</f>
        <v>0</v>
      </c>
      <c r="BE99" s="88">
        <f>'42404_05 - Nezpůsobilé ná...'!F38</f>
        <v>0</v>
      </c>
      <c r="BF99" s="90">
        <f>'42404_05 - Nezpůsobilé ná...'!F39</f>
        <v>0</v>
      </c>
      <c r="BT99" s="86" t="s">
        <v>81</v>
      </c>
      <c r="BV99" s="86" t="s">
        <v>75</v>
      </c>
      <c r="BW99" s="86" t="s">
        <v>95</v>
      </c>
      <c r="BX99" s="86" t="s">
        <v>5</v>
      </c>
      <c r="CL99" s="86" t="s">
        <v>1</v>
      </c>
      <c r="CM99" s="86" t="s">
        <v>83</v>
      </c>
    </row>
    <row r="100" spans="1:59" s="2" customFormat="1" ht="30" customHeight="1">
      <c r="A100" s="31"/>
      <c r="B100" s="32"/>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2"/>
      <c r="AS100" s="31"/>
      <c r="AT100" s="31"/>
      <c r="AU100" s="31"/>
      <c r="AV100" s="31"/>
      <c r="AW100" s="31"/>
      <c r="AX100" s="31"/>
      <c r="AY100" s="31"/>
      <c r="AZ100" s="31"/>
      <c r="BA100" s="31"/>
      <c r="BB100" s="31"/>
      <c r="BC100" s="31"/>
      <c r="BD100" s="31"/>
      <c r="BE100" s="31"/>
      <c r="BF100" s="31"/>
      <c r="BG100" s="31"/>
    </row>
    <row r="101" spans="1:59" s="2" customFormat="1" ht="6.95" customHeight="1">
      <c r="A101" s="31"/>
      <c r="B101" s="45"/>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32"/>
      <c r="AS101" s="31"/>
      <c r="AT101" s="31"/>
      <c r="AU101" s="31"/>
      <c r="AV101" s="31"/>
      <c r="AW101" s="31"/>
      <c r="AX101" s="31"/>
      <c r="AY101" s="31"/>
      <c r="AZ101" s="31"/>
      <c r="BA101" s="31"/>
      <c r="BB101" s="31"/>
      <c r="BC101" s="31"/>
      <c r="BD101" s="31"/>
      <c r="BE101" s="31"/>
      <c r="BF101" s="31"/>
      <c r="BG101" s="31"/>
    </row>
  </sheetData>
  <mergeCells count="58">
    <mergeCell ref="D97:H97"/>
    <mergeCell ref="J97:AF97"/>
    <mergeCell ref="D98:H98"/>
    <mergeCell ref="J98:AF98"/>
    <mergeCell ref="D99:H99"/>
    <mergeCell ref="J99:AF99"/>
    <mergeCell ref="C92:G92"/>
    <mergeCell ref="I92:AF92"/>
    <mergeCell ref="D95:H95"/>
    <mergeCell ref="J95:AF95"/>
    <mergeCell ref="D96:H96"/>
    <mergeCell ref="J96:AF96"/>
    <mergeCell ref="AN98:AP98"/>
    <mergeCell ref="AG98:AM98"/>
    <mergeCell ref="AN99:AP99"/>
    <mergeCell ref="AG99:AM99"/>
    <mergeCell ref="AG94:AM94"/>
    <mergeCell ref="AN94:AP94"/>
    <mergeCell ref="AN95:AP95"/>
    <mergeCell ref="AG95:AM95"/>
    <mergeCell ref="AN96:AP96"/>
    <mergeCell ref="AG96:AM96"/>
    <mergeCell ref="AN97:AP97"/>
    <mergeCell ref="AG97:AM97"/>
    <mergeCell ref="L30:P30"/>
    <mergeCell ref="L31:P31"/>
    <mergeCell ref="L32:P32"/>
    <mergeCell ref="L33:P33"/>
    <mergeCell ref="AN92:AP92"/>
    <mergeCell ref="AG92:AM92"/>
    <mergeCell ref="X35:AB35"/>
    <mergeCell ref="AK35:AO35"/>
    <mergeCell ref="AK31:AO31"/>
    <mergeCell ref="W32:AE32"/>
    <mergeCell ref="AK32:AO32"/>
    <mergeCell ref="W33:AE33"/>
    <mergeCell ref="AK33:AO33"/>
    <mergeCell ref="AR2:BG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G5:BG34"/>
    <mergeCell ref="AK26:AO26"/>
    <mergeCell ref="W29:AE29"/>
    <mergeCell ref="AK29:AO29"/>
    <mergeCell ref="W30:AE30"/>
    <mergeCell ref="AK30:AO30"/>
  </mergeCells>
  <hyperlinks>
    <hyperlink ref="A95" location="'42404_01 - Revitalizace v...'!C2" display="/"/>
    <hyperlink ref="A96" location="'42404_02 - Vegetační úpravy'!C2" display="/"/>
    <hyperlink ref="A97" location="'42404_03 - Přípravné a do...'!C2" display="/"/>
    <hyperlink ref="A98" location="'42404_04 - Vedlejší rozpo...'!C2" display="/"/>
    <hyperlink ref="A99" location="'42404_05 - Nezpůsobilé ná...'!C2" display="/"/>
  </hyperlinks>
  <printOptions/>
  <pageMargins left="0.39375" right="0.39375" top="0.39375" bottom="0.39375" header="0" footer="0"/>
  <pageSetup blackAndWhite="1" fitToHeight="100" fitToWidth="1" horizontalDpi="600" verticalDpi="600" orientation="portrait" paperSize="9" scale="7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55"/>
  <sheetViews>
    <sheetView showGridLines="0" workbookViewId="0" topLeftCell="A1">
      <selection activeCell="I76" sqref="I7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10" width="20.140625" style="91" customWidth="1"/>
    <col min="11" max="11" width="20.1406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91"/>
      <c r="J2" s="91"/>
      <c r="M2" s="237" t="s">
        <v>6</v>
      </c>
      <c r="N2" s="238"/>
      <c r="O2" s="238"/>
      <c r="P2" s="238"/>
      <c r="Q2" s="238"/>
      <c r="R2" s="238"/>
      <c r="S2" s="238"/>
      <c r="T2" s="238"/>
      <c r="U2" s="238"/>
      <c r="V2" s="238"/>
      <c r="W2" s="238"/>
      <c r="X2" s="238"/>
      <c r="Y2" s="238"/>
      <c r="Z2" s="238"/>
      <c r="AT2" s="17" t="s">
        <v>82</v>
      </c>
      <c r="AZ2" s="92" t="s">
        <v>96</v>
      </c>
      <c r="BA2" s="92" t="s">
        <v>1</v>
      </c>
      <c r="BB2" s="92" t="s">
        <v>1</v>
      </c>
      <c r="BC2" s="92" t="s">
        <v>97</v>
      </c>
      <c r="BD2" s="92" t="s">
        <v>83</v>
      </c>
    </row>
    <row r="3" spans="2:56" s="1" customFormat="1" ht="6.95" customHeight="1">
      <c r="B3" s="18"/>
      <c r="C3" s="19"/>
      <c r="D3" s="19"/>
      <c r="E3" s="19"/>
      <c r="F3" s="19"/>
      <c r="G3" s="19"/>
      <c r="H3" s="19"/>
      <c r="I3" s="93"/>
      <c r="J3" s="93"/>
      <c r="K3" s="19"/>
      <c r="L3" s="19"/>
      <c r="M3" s="20"/>
      <c r="AT3" s="17" t="s">
        <v>83</v>
      </c>
      <c r="AZ3" s="92" t="s">
        <v>98</v>
      </c>
      <c r="BA3" s="92" t="s">
        <v>1</v>
      </c>
      <c r="BB3" s="92" t="s">
        <v>1</v>
      </c>
      <c r="BC3" s="92" t="s">
        <v>99</v>
      </c>
      <c r="BD3" s="92" t="s">
        <v>83</v>
      </c>
    </row>
    <row r="4" spans="2:56" s="1" customFormat="1" ht="24.95" customHeight="1">
      <c r="B4" s="20"/>
      <c r="D4" s="21" t="s">
        <v>100</v>
      </c>
      <c r="I4" s="91"/>
      <c r="J4" s="91"/>
      <c r="M4" s="20"/>
      <c r="N4" s="94" t="s">
        <v>11</v>
      </c>
      <c r="AT4" s="17" t="s">
        <v>3</v>
      </c>
      <c r="AZ4" s="92" t="s">
        <v>101</v>
      </c>
      <c r="BA4" s="92" t="s">
        <v>1</v>
      </c>
      <c r="BB4" s="92" t="s">
        <v>1</v>
      </c>
      <c r="BC4" s="92" t="s">
        <v>102</v>
      </c>
      <c r="BD4" s="92" t="s">
        <v>83</v>
      </c>
    </row>
    <row r="5" spans="2:56" s="1" customFormat="1" ht="6.95" customHeight="1">
      <c r="B5" s="20"/>
      <c r="I5" s="91"/>
      <c r="J5" s="91"/>
      <c r="M5" s="20"/>
      <c r="AZ5" s="92" t="s">
        <v>103</v>
      </c>
      <c r="BA5" s="92" t="s">
        <v>1</v>
      </c>
      <c r="BB5" s="92" t="s">
        <v>1</v>
      </c>
      <c r="BC5" s="92" t="s">
        <v>104</v>
      </c>
      <c r="BD5" s="92" t="s">
        <v>83</v>
      </c>
    </row>
    <row r="6" spans="2:56" s="1" customFormat="1" ht="12" customHeight="1">
      <c r="B6" s="20"/>
      <c r="D6" s="27" t="s">
        <v>17</v>
      </c>
      <c r="I6" s="91"/>
      <c r="J6" s="91"/>
      <c r="M6" s="20"/>
      <c r="AZ6" s="92" t="s">
        <v>105</v>
      </c>
      <c r="BA6" s="92" t="s">
        <v>1</v>
      </c>
      <c r="BB6" s="92" t="s">
        <v>1</v>
      </c>
      <c r="BC6" s="92" t="s">
        <v>106</v>
      </c>
      <c r="BD6" s="92" t="s">
        <v>83</v>
      </c>
    </row>
    <row r="7" spans="2:56" s="1" customFormat="1" ht="16.5" customHeight="1">
      <c r="B7" s="20"/>
      <c r="E7" s="273" t="str">
        <f>'Rekapitulace stavby'!K6</f>
        <v>Revitalizace Rychtářského potoka, km 1,100 - 5,200, k.ú. Budišov nad Budišovkou - I. etapa</v>
      </c>
      <c r="F7" s="274"/>
      <c r="G7" s="274"/>
      <c r="H7" s="274"/>
      <c r="I7" s="91"/>
      <c r="J7" s="91"/>
      <c r="M7" s="20"/>
      <c r="AZ7" s="92" t="s">
        <v>107</v>
      </c>
      <c r="BA7" s="92" t="s">
        <v>1</v>
      </c>
      <c r="BB7" s="92" t="s">
        <v>1</v>
      </c>
      <c r="BC7" s="92" t="s">
        <v>108</v>
      </c>
      <c r="BD7" s="92" t="s">
        <v>83</v>
      </c>
    </row>
    <row r="8" spans="1:56" s="2" customFormat="1" ht="12" customHeight="1">
      <c r="A8" s="31"/>
      <c r="B8" s="32"/>
      <c r="C8" s="31"/>
      <c r="D8" s="27" t="s">
        <v>109</v>
      </c>
      <c r="E8" s="31"/>
      <c r="F8" s="31"/>
      <c r="G8" s="31"/>
      <c r="H8" s="31"/>
      <c r="I8" s="95"/>
      <c r="J8" s="95"/>
      <c r="K8" s="31"/>
      <c r="L8" s="31"/>
      <c r="M8" s="41"/>
      <c r="S8" s="31"/>
      <c r="T8" s="31"/>
      <c r="U8" s="31"/>
      <c r="V8" s="31"/>
      <c r="W8" s="31"/>
      <c r="X8" s="31"/>
      <c r="Y8" s="31"/>
      <c r="Z8" s="31"/>
      <c r="AA8" s="31"/>
      <c r="AB8" s="31"/>
      <c r="AC8" s="31"/>
      <c r="AD8" s="31"/>
      <c r="AE8" s="31"/>
      <c r="AZ8" s="92" t="s">
        <v>110</v>
      </c>
      <c r="BA8" s="92" t="s">
        <v>1</v>
      </c>
      <c r="BB8" s="92" t="s">
        <v>1</v>
      </c>
      <c r="BC8" s="92" t="s">
        <v>111</v>
      </c>
      <c r="BD8" s="92" t="s">
        <v>83</v>
      </c>
    </row>
    <row r="9" spans="1:56" s="2" customFormat="1" ht="16.5" customHeight="1">
      <c r="A9" s="31"/>
      <c r="B9" s="32"/>
      <c r="C9" s="31"/>
      <c r="D9" s="31"/>
      <c r="E9" s="245" t="s">
        <v>112</v>
      </c>
      <c r="F9" s="272"/>
      <c r="G9" s="272"/>
      <c r="H9" s="272"/>
      <c r="I9" s="95"/>
      <c r="J9" s="95"/>
      <c r="K9" s="31"/>
      <c r="L9" s="31"/>
      <c r="M9" s="41"/>
      <c r="S9" s="31"/>
      <c r="T9" s="31"/>
      <c r="U9" s="31"/>
      <c r="V9" s="31"/>
      <c r="W9" s="31"/>
      <c r="X9" s="31"/>
      <c r="Y9" s="31"/>
      <c r="Z9" s="31"/>
      <c r="AA9" s="31"/>
      <c r="AB9" s="31"/>
      <c r="AC9" s="31"/>
      <c r="AD9" s="31"/>
      <c r="AE9" s="31"/>
      <c r="AZ9" s="92" t="s">
        <v>113</v>
      </c>
      <c r="BA9" s="92" t="s">
        <v>1</v>
      </c>
      <c r="BB9" s="92" t="s">
        <v>1</v>
      </c>
      <c r="BC9" s="92" t="s">
        <v>114</v>
      </c>
      <c r="BD9" s="92" t="s">
        <v>83</v>
      </c>
    </row>
    <row r="10" spans="1:56" s="2" customFormat="1" ht="12">
      <c r="A10" s="31"/>
      <c r="B10" s="32"/>
      <c r="C10" s="31"/>
      <c r="D10" s="31"/>
      <c r="E10" s="31"/>
      <c r="F10" s="31"/>
      <c r="G10" s="31"/>
      <c r="H10" s="31"/>
      <c r="I10" s="95"/>
      <c r="J10" s="95"/>
      <c r="K10" s="31"/>
      <c r="L10" s="31"/>
      <c r="M10" s="41"/>
      <c r="S10" s="31"/>
      <c r="T10" s="31"/>
      <c r="U10" s="31"/>
      <c r="V10" s="31"/>
      <c r="W10" s="31"/>
      <c r="X10" s="31"/>
      <c r="Y10" s="31"/>
      <c r="Z10" s="31"/>
      <c r="AA10" s="31"/>
      <c r="AB10" s="31"/>
      <c r="AC10" s="31"/>
      <c r="AD10" s="31"/>
      <c r="AE10" s="31"/>
      <c r="AZ10" s="92" t="s">
        <v>115</v>
      </c>
      <c r="BA10" s="92" t="s">
        <v>1</v>
      </c>
      <c r="BB10" s="92" t="s">
        <v>1</v>
      </c>
      <c r="BC10" s="92" t="s">
        <v>116</v>
      </c>
      <c r="BD10" s="92" t="s">
        <v>83</v>
      </c>
    </row>
    <row r="11" spans="1:56" s="2" customFormat="1" ht="12" customHeight="1">
      <c r="A11" s="31"/>
      <c r="B11" s="32"/>
      <c r="C11" s="31"/>
      <c r="D11" s="27" t="s">
        <v>18</v>
      </c>
      <c r="E11" s="31"/>
      <c r="F11" s="25" t="s">
        <v>1</v>
      </c>
      <c r="G11" s="31"/>
      <c r="H11" s="31"/>
      <c r="I11" s="96" t="s">
        <v>19</v>
      </c>
      <c r="J11" s="97" t="s">
        <v>1</v>
      </c>
      <c r="K11" s="31"/>
      <c r="L11" s="31"/>
      <c r="M11" s="41"/>
      <c r="S11" s="31"/>
      <c r="T11" s="31"/>
      <c r="U11" s="31"/>
      <c r="V11" s="31"/>
      <c r="W11" s="31"/>
      <c r="X11" s="31"/>
      <c r="Y11" s="31"/>
      <c r="Z11" s="31"/>
      <c r="AA11" s="31"/>
      <c r="AB11" s="31"/>
      <c r="AC11" s="31"/>
      <c r="AD11" s="31"/>
      <c r="AE11" s="31"/>
      <c r="AZ11" s="92" t="s">
        <v>117</v>
      </c>
      <c r="BA11" s="92" t="s">
        <v>1</v>
      </c>
      <c r="BB11" s="92" t="s">
        <v>1</v>
      </c>
      <c r="BC11" s="92" t="s">
        <v>118</v>
      </c>
      <c r="BD11" s="92" t="s">
        <v>83</v>
      </c>
    </row>
    <row r="12" spans="1:56" s="2" customFormat="1" ht="12" customHeight="1">
      <c r="A12" s="31"/>
      <c r="B12" s="32"/>
      <c r="C12" s="31"/>
      <c r="D12" s="27" t="s">
        <v>20</v>
      </c>
      <c r="E12" s="31"/>
      <c r="F12" s="25" t="s">
        <v>21</v>
      </c>
      <c r="G12" s="31"/>
      <c r="H12" s="31"/>
      <c r="I12" s="96" t="s">
        <v>22</v>
      </c>
      <c r="J12" s="98">
        <f>'Rekapitulace stavby'!AN8</f>
        <v>0</v>
      </c>
      <c r="K12" s="31"/>
      <c r="L12" s="31"/>
      <c r="M12" s="41"/>
      <c r="S12" s="31"/>
      <c r="T12" s="31"/>
      <c r="U12" s="31"/>
      <c r="V12" s="31"/>
      <c r="W12" s="31"/>
      <c r="X12" s="31"/>
      <c r="Y12" s="31"/>
      <c r="Z12" s="31"/>
      <c r="AA12" s="31"/>
      <c r="AB12" s="31"/>
      <c r="AC12" s="31"/>
      <c r="AD12" s="31"/>
      <c r="AE12" s="31"/>
      <c r="AZ12" s="92" t="s">
        <v>119</v>
      </c>
      <c r="BA12" s="92" t="s">
        <v>1</v>
      </c>
      <c r="BB12" s="92" t="s">
        <v>1</v>
      </c>
      <c r="BC12" s="92" t="s">
        <v>120</v>
      </c>
      <c r="BD12" s="92" t="s">
        <v>83</v>
      </c>
    </row>
    <row r="13" spans="1:56" s="2" customFormat="1" ht="10.9" customHeight="1">
      <c r="A13" s="31"/>
      <c r="B13" s="32"/>
      <c r="C13" s="31"/>
      <c r="D13" s="31"/>
      <c r="E13" s="31"/>
      <c r="F13" s="31"/>
      <c r="G13" s="31"/>
      <c r="H13" s="31"/>
      <c r="I13" s="95"/>
      <c r="J13" s="95"/>
      <c r="K13" s="31"/>
      <c r="L13" s="31"/>
      <c r="M13" s="41"/>
      <c r="S13" s="31"/>
      <c r="T13" s="31"/>
      <c r="U13" s="31"/>
      <c r="V13" s="31"/>
      <c r="W13" s="31"/>
      <c r="X13" s="31"/>
      <c r="Y13" s="31"/>
      <c r="Z13" s="31"/>
      <c r="AA13" s="31"/>
      <c r="AB13" s="31"/>
      <c r="AC13" s="31"/>
      <c r="AD13" s="31"/>
      <c r="AE13" s="31"/>
      <c r="AZ13" s="92" t="s">
        <v>121</v>
      </c>
      <c r="BA13" s="92" t="s">
        <v>122</v>
      </c>
      <c r="BB13" s="92" t="s">
        <v>1</v>
      </c>
      <c r="BC13" s="92" t="s">
        <v>123</v>
      </c>
      <c r="BD13" s="92" t="s">
        <v>83</v>
      </c>
    </row>
    <row r="14" spans="1:56" s="2" customFormat="1" ht="12" customHeight="1">
      <c r="A14" s="31"/>
      <c r="B14" s="32"/>
      <c r="C14" s="31"/>
      <c r="D14" s="27" t="s">
        <v>23</v>
      </c>
      <c r="E14" s="31"/>
      <c r="F14" s="31"/>
      <c r="G14" s="31"/>
      <c r="H14" s="31"/>
      <c r="I14" s="96" t="s">
        <v>24</v>
      </c>
      <c r="J14" s="97" t="s">
        <v>1</v>
      </c>
      <c r="K14" s="31"/>
      <c r="L14" s="31"/>
      <c r="M14" s="41"/>
      <c r="S14" s="31"/>
      <c r="T14" s="31"/>
      <c r="U14" s="31"/>
      <c r="V14" s="31"/>
      <c r="W14" s="31"/>
      <c r="X14" s="31"/>
      <c r="Y14" s="31"/>
      <c r="Z14" s="31"/>
      <c r="AA14" s="31"/>
      <c r="AB14" s="31"/>
      <c r="AC14" s="31"/>
      <c r="AD14" s="31"/>
      <c r="AE14" s="31"/>
      <c r="AZ14" s="92" t="s">
        <v>124</v>
      </c>
      <c r="BA14" s="92" t="s">
        <v>125</v>
      </c>
      <c r="BB14" s="92" t="s">
        <v>1</v>
      </c>
      <c r="BC14" s="92" t="s">
        <v>126</v>
      </c>
      <c r="BD14" s="92" t="s">
        <v>127</v>
      </c>
    </row>
    <row r="15" spans="1:56" s="2" customFormat="1" ht="18" customHeight="1">
      <c r="A15" s="31"/>
      <c r="B15" s="32"/>
      <c r="C15" s="31"/>
      <c r="D15" s="31"/>
      <c r="E15" s="25" t="s">
        <v>25</v>
      </c>
      <c r="F15" s="31"/>
      <c r="G15" s="31"/>
      <c r="H15" s="31"/>
      <c r="I15" s="96" t="s">
        <v>26</v>
      </c>
      <c r="J15" s="97" t="s">
        <v>1</v>
      </c>
      <c r="K15" s="31"/>
      <c r="L15" s="31"/>
      <c r="M15" s="41"/>
      <c r="S15" s="31"/>
      <c r="T15" s="31"/>
      <c r="U15" s="31"/>
      <c r="V15" s="31"/>
      <c r="W15" s="31"/>
      <c r="X15" s="31"/>
      <c r="Y15" s="31"/>
      <c r="Z15" s="31"/>
      <c r="AA15" s="31"/>
      <c r="AB15" s="31"/>
      <c r="AC15" s="31"/>
      <c r="AD15" s="31"/>
      <c r="AE15" s="31"/>
      <c r="AZ15" s="92" t="s">
        <v>128</v>
      </c>
      <c r="BA15" s="92" t="s">
        <v>1</v>
      </c>
      <c r="BB15" s="92" t="s">
        <v>1</v>
      </c>
      <c r="BC15" s="92" t="s">
        <v>129</v>
      </c>
      <c r="BD15" s="92" t="s">
        <v>83</v>
      </c>
    </row>
    <row r="16" spans="1:31" s="2" customFormat="1" ht="6.95" customHeight="1">
      <c r="A16" s="31"/>
      <c r="B16" s="32"/>
      <c r="C16" s="31"/>
      <c r="D16" s="31"/>
      <c r="E16" s="31"/>
      <c r="F16" s="31"/>
      <c r="G16" s="31"/>
      <c r="H16" s="31"/>
      <c r="I16" s="95"/>
      <c r="J16" s="95"/>
      <c r="K16" s="31"/>
      <c r="L16" s="31"/>
      <c r="M16" s="41"/>
      <c r="S16" s="31"/>
      <c r="T16" s="31"/>
      <c r="U16" s="31"/>
      <c r="V16" s="31"/>
      <c r="W16" s="31"/>
      <c r="X16" s="31"/>
      <c r="Y16" s="31"/>
      <c r="Z16" s="31"/>
      <c r="AA16" s="31"/>
      <c r="AB16" s="31"/>
      <c r="AC16" s="31"/>
      <c r="AD16" s="31"/>
      <c r="AE16" s="31"/>
    </row>
    <row r="17" spans="1:31" s="2" customFormat="1" ht="12" customHeight="1">
      <c r="A17" s="31"/>
      <c r="B17" s="32"/>
      <c r="C17" s="31"/>
      <c r="D17" s="27" t="s">
        <v>27</v>
      </c>
      <c r="E17" s="31"/>
      <c r="F17" s="31"/>
      <c r="G17" s="31"/>
      <c r="H17" s="31"/>
      <c r="I17" s="96" t="s">
        <v>24</v>
      </c>
      <c r="J17" s="28">
        <f>'Rekapitulace stavby'!AN13</f>
        <v>0</v>
      </c>
      <c r="K17" s="31"/>
      <c r="L17" s="31"/>
      <c r="M17" s="41"/>
      <c r="S17" s="31"/>
      <c r="T17" s="31"/>
      <c r="U17" s="31"/>
      <c r="V17" s="31"/>
      <c r="W17" s="31"/>
      <c r="X17" s="31"/>
      <c r="Y17" s="31"/>
      <c r="Z17" s="31"/>
      <c r="AA17" s="31"/>
      <c r="AB17" s="31"/>
      <c r="AC17" s="31"/>
      <c r="AD17" s="31"/>
      <c r="AE17" s="31"/>
    </row>
    <row r="18" spans="1:31" s="2" customFormat="1" ht="18" customHeight="1">
      <c r="A18" s="31"/>
      <c r="B18" s="32"/>
      <c r="C18" s="31"/>
      <c r="D18" s="31"/>
      <c r="E18" s="275">
        <f>'Rekapitulace stavby'!E14</f>
        <v>0</v>
      </c>
      <c r="F18" s="248"/>
      <c r="G18" s="248"/>
      <c r="H18" s="248"/>
      <c r="I18" s="96" t="s">
        <v>26</v>
      </c>
      <c r="J18" s="28">
        <f>'Rekapitulace stavby'!AN14</f>
        <v>0</v>
      </c>
      <c r="K18" s="31"/>
      <c r="L18" s="31"/>
      <c r="M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95"/>
      <c r="J19" s="95"/>
      <c r="K19" s="31"/>
      <c r="L19" s="31"/>
      <c r="M19" s="41"/>
      <c r="S19" s="31"/>
      <c r="T19" s="31"/>
      <c r="U19" s="31"/>
      <c r="V19" s="31"/>
      <c r="W19" s="31"/>
      <c r="X19" s="31"/>
      <c r="Y19" s="31"/>
      <c r="Z19" s="31"/>
      <c r="AA19" s="31"/>
      <c r="AB19" s="31"/>
      <c r="AC19" s="31"/>
      <c r="AD19" s="31"/>
      <c r="AE19" s="31"/>
    </row>
    <row r="20" spans="1:31" s="2" customFormat="1" ht="12" customHeight="1">
      <c r="A20" s="31"/>
      <c r="B20" s="32"/>
      <c r="C20" s="31"/>
      <c r="D20" s="27" t="s">
        <v>28</v>
      </c>
      <c r="E20" s="31"/>
      <c r="F20" s="31"/>
      <c r="G20" s="31"/>
      <c r="H20" s="31"/>
      <c r="I20" s="96" t="s">
        <v>24</v>
      </c>
      <c r="J20" s="97" t="s">
        <v>1</v>
      </c>
      <c r="K20" s="31"/>
      <c r="L20" s="31"/>
      <c r="M20" s="41"/>
      <c r="S20" s="31"/>
      <c r="T20" s="31"/>
      <c r="U20" s="31"/>
      <c r="V20" s="31"/>
      <c r="W20" s="31"/>
      <c r="X20" s="31"/>
      <c r="Y20" s="31"/>
      <c r="Z20" s="31"/>
      <c r="AA20" s="31"/>
      <c r="AB20" s="31"/>
      <c r="AC20" s="31"/>
      <c r="AD20" s="31"/>
      <c r="AE20" s="31"/>
    </row>
    <row r="21" spans="1:31" s="2" customFormat="1" ht="18" customHeight="1">
      <c r="A21" s="31"/>
      <c r="B21" s="32"/>
      <c r="C21" s="31"/>
      <c r="D21" s="31"/>
      <c r="E21" s="25" t="s">
        <v>29</v>
      </c>
      <c r="F21" s="31"/>
      <c r="G21" s="31"/>
      <c r="H21" s="31"/>
      <c r="I21" s="96" t="s">
        <v>26</v>
      </c>
      <c r="J21" s="97" t="s">
        <v>1</v>
      </c>
      <c r="K21" s="31"/>
      <c r="L21" s="31"/>
      <c r="M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95"/>
      <c r="J22" s="95"/>
      <c r="K22" s="31"/>
      <c r="L22" s="31"/>
      <c r="M22" s="41"/>
      <c r="S22" s="31"/>
      <c r="T22" s="31"/>
      <c r="U22" s="31"/>
      <c r="V22" s="31"/>
      <c r="W22" s="31"/>
      <c r="X22" s="31"/>
      <c r="Y22" s="31"/>
      <c r="Z22" s="31"/>
      <c r="AA22" s="31"/>
      <c r="AB22" s="31"/>
      <c r="AC22" s="31"/>
      <c r="AD22" s="31"/>
      <c r="AE22" s="31"/>
    </row>
    <row r="23" spans="1:31" s="2" customFormat="1" ht="12" customHeight="1">
      <c r="A23" s="31"/>
      <c r="B23" s="32"/>
      <c r="C23" s="31"/>
      <c r="D23" s="27" t="s">
        <v>30</v>
      </c>
      <c r="E23" s="31"/>
      <c r="F23" s="31"/>
      <c r="G23" s="31"/>
      <c r="H23" s="31"/>
      <c r="I23" s="96" t="s">
        <v>24</v>
      </c>
      <c r="J23" s="97" t="s">
        <v>1</v>
      </c>
      <c r="K23" s="31"/>
      <c r="L23" s="31"/>
      <c r="M23" s="41"/>
      <c r="S23" s="31"/>
      <c r="T23" s="31"/>
      <c r="U23" s="31"/>
      <c r="V23" s="31"/>
      <c r="W23" s="31"/>
      <c r="X23" s="31"/>
      <c r="Y23" s="31"/>
      <c r="Z23" s="31"/>
      <c r="AA23" s="31"/>
      <c r="AB23" s="31"/>
      <c r="AC23" s="31"/>
      <c r="AD23" s="31"/>
      <c r="AE23" s="31"/>
    </row>
    <row r="24" spans="1:31" s="2" customFormat="1" ht="18" customHeight="1">
      <c r="A24" s="31"/>
      <c r="B24" s="32"/>
      <c r="C24" s="31"/>
      <c r="D24" s="31"/>
      <c r="E24" s="25" t="s">
        <v>31</v>
      </c>
      <c r="F24" s="31"/>
      <c r="G24" s="31"/>
      <c r="H24" s="31"/>
      <c r="I24" s="96" t="s">
        <v>26</v>
      </c>
      <c r="J24" s="97" t="s">
        <v>1</v>
      </c>
      <c r="K24" s="31"/>
      <c r="L24" s="31"/>
      <c r="M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95"/>
      <c r="J25" s="95"/>
      <c r="K25" s="31"/>
      <c r="L25" s="31"/>
      <c r="M25" s="41"/>
      <c r="S25" s="31"/>
      <c r="T25" s="31"/>
      <c r="U25" s="31"/>
      <c r="V25" s="31"/>
      <c r="W25" s="31"/>
      <c r="X25" s="31"/>
      <c r="Y25" s="31"/>
      <c r="Z25" s="31"/>
      <c r="AA25" s="31"/>
      <c r="AB25" s="31"/>
      <c r="AC25" s="31"/>
      <c r="AD25" s="31"/>
      <c r="AE25" s="31"/>
    </row>
    <row r="26" spans="1:31" s="2" customFormat="1" ht="12" customHeight="1">
      <c r="A26" s="31"/>
      <c r="B26" s="32"/>
      <c r="C26" s="31"/>
      <c r="D26" s="27" t="s">
        <v>32</v>
      </c>
      <c r="E26" s="31"/>
      <c r="F26" s="31"/>
      <c r="G26" s="31"/>
      <c r="H26" s="31"/>
      <c r="I26" s="95"/>
      <c r="J26" s="95"/>
      <c r="K26" s="31"/>
      <c r="L26" s="31"/>
      <c r="M26" s="41"/>
      <c r="S26" s="31"/>
      <c r="T26" s="31"/>
      <c r="U26" s="31"/>
      <c r="V26" s="31"/>
      <c r="W26" s="31"/>
      <c r="X26" s="31"/>
      <c r="Y26" s="31"/>
      <c r="Z26" s="31"/>
      <c r="AA26" s="31"/>
      <c r="AB26" s="31"/>
      <c r="AC26" s="31"/>
      <c r="AD26" s="31"/>
      <c r="AE26" s="31"/>
    </row>
    <row r="27" spans="1:31" s="8" customFormat="1" ht="16.5" customHeight="1">
      <c r="A27" s="99"/>
      <c r="B27" s="100"/>
      <c r="C27" s="99"/>
      <c r="D27" s="99"/>
      <c r="E27" s="252" t="s">
        <v>1</v>
      </c>
      <c r="F27" s="252"/>
      <c r="G27" s="252"/>
      <c r="H27" s="252"/>
      <c r="I27" s="101"/>
      <c r="J27" s="101"/>
      <c r="K27" s="99"/>
      <c r="L27" s="99"/>
      <c r="M27" s="102"/>
      <c r="S27" s="99"/>
      <c r="T27" s="99"/>
      <c r="U27" s="99"/>
      <c r="V27" s="99"/>
      <c r="W27" s="99"/>
      <c r="X27" s="99"/>
      <c r="Y27" s="99"/>
      <c r="Z27" s="99"/>
      <c r="AA27" s="99"/>
      <c r="AB27" s="99"/>
      <c r="AC27" s="99"/>
      <c r="AD27" s="99"/>
      <c r="AE27" s="99"/>
    </row>
    <row r="28" spans="1:31" s="2" customFormat="1" ht="6.95" customHeight="1">
      <c r="A28" s="31"/>
      <c r="B28" s="32"/>
      <c r="C28" s="31"/>
      <c r="D28" s="31"/>
      <c r="E28" s="31"/>
      <c r="F28" s="31"/>
      <c r="G28" s="31"/>
      <c r="H28" s="31"/>
      <c r="I28" s="95"/>
      <c r="J28" s="95"/>
      <c r="K28" s="31"/>
      <c r="L28" s="31"/>
      <c r="M28" s="41"/>
      <c r="S28" s="31"/>
      <c r="T28" s="31"/>
      <c r="U28" s="31"/>
      <c r="V28" s="31"/>
      <c r="W28" s="31"/>
      <c r="X28" s="31"/>
      <c r="Y28" s="31"/>
      <c r="Z28" s="31"/>
      <c r="AA28" s="31"/>
      <c r="AB28" s="31"/>
      <c r="AC28" s="31"/>
      <c r="AD28" s="31"/>
      <c r="AE28" s="31"/>
    </row>
    <row r="29" spans="1:31" s="2" customFormat="1" ht="6.95" customHeight="1">
      <c r="A29" s="31"/>
      <c r="B29" s="32"/>
      <c r="C29" s="31"/>
      <c r="D29" s="63"/>
      <c r="E29" s="63"/>
      <c r="F29" s="63"/>
      <c r="G29" s="63"/>
      <c r="H29" s="63"/>
      <c r="I29" s="103"/>
      <c r="J29" s="103"/>
      <c r="K29" s="63"/>
      <c r="L29" s="63"/>
      <c r="M29" s="41"/>
      <c r="S29" s="31"/>
      <c r="T29" s="31"/>
      <c r="U29" s="31"/>
      <c r="V29" s="31"/>
      <c r="W29" s="31"/>
      <c r="X29" s="31"/>
      <c r="Y29" s="31"/>
      <c r="Z29" s="31"/>
      <c r="AA29" s="31"/>
      <c r="AB29" s="31"/>
      <c r="AC29" s="31"/>
      <c r="AD29" s="31"/>
      <c r="AE29" s="31"/>
    </row>
    <row r="30" spans="1:31" s="2" customFormat="1" ht="12.75">
      <c r="A30" s="31"/>
      <c r="B30" s="32"/>
      <c r="C30" s="31"/>
      <c r="D30" s="31"/>
      <c r="E30" s="27" t="s">
        <v>130</v>
      </c>
      <c r="F30" s="31"/>
      <c r="G30" s="31"/>
      <c r="H30" s="31"/>
      <c r="I30" s="95"/>
      <c r="J30" s="95"/>
      <c r="K30" s="104">
        <f>I96</f>
        <v>0</v>
      </c>
      <c r="L30" s="31"/>
      <c r="M30" s="41"/>
      <c r="S30" s="31"/>
      <c r="T30" s="31"/>
      <c r="U30" s="31"/>
      <c r="V30" s="31"/>
      <c r="W30" s="31"/>
      <c r="X30" s="31"/>
      <c r="Y30" s="31"/>
      <c r="Z30" s="31"/>
      <c r="AA30" s="31"/>
      <c r="AB30" s="31"/>
      <c r="AC30" s="31"/>
      <c r="AD30" s="31"/>
      <c r="AE30" s="31"/>
    </row>
    <row r="31" spans="1:31" s="2" customFormat="1" ht="12.75">
      <c r="A31" s="31"/>
      <c r="B31" s="32"/>
      <c r="C31" s="31"/>
      <c r="D31" s="31"/>
      <c r="E31" s="27" t="s">
        <v>131</v>
      </c>
      <c r="F31" s="31"/>
      <c r="G31" s="31"/>
      <c r="H31" s="31"/>
      <c r="I31" s="95"/>
      <c r="J31" s="95"/>
      <c r="K31" s="104">
        <f>J96</f>
        <v>0</v>
      </c>
      <c r="L31" s="31"/>
      <c r="M31" s="41"/>
      <c r="S31" s="31"/>
      <c r="T31" s="31"/>
      <c r="U31" s="31"/>
      <c r="V31" s="31"/>
      <c r="W31" s="31"/>
      <c r="X31" s="31"/>
      <c r="Y31" s="31"/>
      <c r="Z31" s="31"/>
      <c r="AA31" s="31"/>
      <c r="AB31" s="31"/>
      <c r="AC31" s="31"/>
      <c r="AD31" s="31"/>
      <c r="AE31" s="31"/>
    </row>
    <row r="32" spans="1:31" s="2" customFormat="1" ht="25.35" customHeight="1">
      <c r="A32" s="31"/>
      <c r="B32" s="32"/>
      <c r="C32" s="31"/>
      <c r="D32" s="105" t="s">
        <v>33</v>
      </c>
      <c r="E32" s="31"/>
      <c r="F32" s="31"/>
      <c r="G32" s="31"/>
      <c r="H32" s="31"/>
      <c r="I32" s="95"/>
      <c r="J32" s="95"/>
      <c r="K32" s="68">
        <f>ROUND(K121,2)</f>
        <v>0</v>
      </c>
      <c r="L32" s="31"/>
      <c r="M32" s="41"/>
      <c r="S32" s="31"/>
      <c r="T32" s="31"/>
      <c r="U32" s="31"/>
      <c r="V32" s="31"/>
      <c r="W32" s="31"/>
      <c r="X32" s="31"/>
      <c r="Y32" s="31"/>
      <c r="Z32" s="31"/>
      <c r="AA32" s="31"/>
      <c r="AB32" s="31"/>
      <c r="AC32" s="31"/>
      <c r="AD32" s="31"/>
      <c r="AE32" s="31"/>
    </row>
    <row r="33" spans="1:31" s="2" customFormat="1" ht="6.95" customHeight="1">
      <c r="A33" s="31"/>
      <c r="B33" s="32"/>
      <c r="C33" s="31"/>
      <c r="D33" s="63"/>
      <c r="E33" s="63"/>
      <c r="F33" s="63"/>
      <c r="G33" s="63"/>
      <c r="H33" s="63"/>
      <c r="I33" s="103"/>
      <c r="J33" s="103"/>
      <c r="K33" s="63"/>
      <c r="L33" s="63"/>
      <c r="M33" s="41"/>
      <c r="S33" s="31"/>
      <c r="T33" s="31"/>
      <c r="U33" s="31"/>
      <c r="V33" s="31"/>
      <c r="W33" s="31"/>
      <c r="X33" s="31"/>
      <c r="Y33" s="31"/>
      <c r="Z33" s="31"/>
      <c r="AA33" s="31"/>
      <c r="AB33" s="31"/>
      <c r="AC33" s="31"/>
      <c r="AD33" s="31"/>
      <c r="AE33" s="31"/>
    </row>
    <row r="34" spans="1:31" s="2" customFormat="1" ht="14.45" customHeight="1">
      <c r="A34" s="31"/>
      <c r="B34" s="32"/>
      <c r="C34" s="31"/>
      <c r="D34" s="31"/>
      <c r="E34" s="31"/>
      <c r="F34" s="35" t="s">
        <v>35</v>
      </c>
      <c r="G34" s="31"/>
      <c r="H34" s="31"/>
      <c r="I34" s="106" t="s">
        <v>34</v>
      </c>
      <c r="J34" s="95"/>
      <c r="K34" s="35" t="s">
        <v>36</v>
      </c>
      <c r="L34" s="31"/>
      <c r="M34" s="41"/>
      <c r="S34" s="31"/>
      <c r="T34" s="31"/>
      <c r="U34" s="31"/>
      <c r="V34" s="31"/>
      <c r="W34" s="31"/>
      <c r="X34" s="31"/>
      <c r="Y34" s="31"/>
      <c r="Z34" s="31"/>
      <c r="AA34" s="31"/>
      <c r="AB34" s="31"/>
      <c r="AC34" s="31"/>
      <c r="AD34" s="31"/>
      <c r="AE34" s="31"/>
    </row>
    <row r="35" spans="1:31" s="2" customFormat="1" ht="14.45" customHeight="1">
      <c r="A35" s="31"/>
      <c r="B35" s="32"/>
      <c r="C35" s="31"/>
      <c r="D35" s="107" t="s">
        <v>37</v>
      </c>
      <c r="E35" s="27" t="s">
        <v>38</v>
      </c>
      <c r="F35" s="104">
        <f>ROUND((SUM(BE121:BE354)),2)</f>
        <v>0</v>
      </c>
      <c r="G35" s="31"/>
      <c r="H35" s="31"/>
      <c r="I35" s="108">
        <v>0.21</v>
      </c>
      <c r="J35" s="95"/>
      <c r="K35" s="104">
        <f>ROUND(((SUM(BE121:BE354))*I35),2)</f>
        <v>0</v>
      </c>
      <c r="L35" s="31"/>
      <c r="M35" s="41"/>
      <c r="S35" s="31"/>
      <c r="T35" s="31"/>
      <c r="U35" s="31"/>
      <c r="V35" s="31"/>
      <c r="W35" s="31"/>
      <c r="X35" s="31"/>
      <c r="Y35" s="31"/>
      <c r="Z35" s="31"/>
      <c r="AA35" s="31"/>
      <c r="AB35" s="31"/>
      <c r="AC35" s="31"/>
      <c r="AD35" s="31"/>
      <c r="AE35" s="31"/>
    </row>
    <row r="36" spans="1:31" s="2" customFormat="1" ht="14.45" customHeight="1">
      <c r="A36" s="31"/>
      <c r="B36" s="32"/>
      <c r="C36" s="31"/>
      <c r="D36" s="31"/>
      <c r="E36" s="27" t="s">
        <v>39</v>
      </c>
      <c r="F36" s="104">
        <f>ROUND((SUM(BF121:BF354)),2)</f>
        <v>0</v>
      </c>
      <c r="G36" s="31"/>
      <c r="H36" s="31"/>
      <c r="I36" s="108">
        <v>0.15</v>
      </c>
      <c r="J36" s="95"/>
      <c r="K36" s="104">
        <f>ROUND(((SUM(BF121:BF354))*I36),2)</f>
        <v>0</v>
      </c>
      <c r="L36" s="31"/>
      <c r="M36" s="41"/>
      <c r="S36" s="31"/>
      <c r="T36" s="31"/>
      <c r="U36" s="31"/>
      <c r="V36" s="31"/>
      <c r="W36" s="31"/>
      <c r="X36" s="31"/>
      <c r="Y36" s="31"/>
      <c r="Z36" s="31"/>
      <c r="AA36" s="31"/>
      <c r="AB36" s="31"/>
      <c r="AC36" s="31"/>
      <c r="AD36" s="31"/>
      <c r="AE36" s="31"/>
    </row>
    <row r="37" spans="1:31" s="2" customFormat="1" ht="14.45" customHeight="1" hidden="1">
      <c r="A37" s="31"/>
      <c r="B37" s="32"/>
      <c r="C37" s="31"/>
      <c r="D37" s="31"/>
      <c r="E37" s="27" t="s">
        <v>40</v>
      </c>
      <c r="F37" s="104">
        <f>ROUND((SUM(BG121:BG354)),2)</f>
        <v>0</v>
      </c>
      <c r="G37" s="31"/>
      <c r="H37" s="31"/>
      <c r="I37" s="108">
        <v>0.21</v>
      </c>
      <c r="J37" s="95"/>
      <c r="K37" s="104">
        <f>0</f>
        <v>0</v>
      </c>
      <c r="L37" s="31"/>
      <c r="M37" s="41"/>
      <c r="S37" s="31"/>
      <c r="T37" s="31"/>
      <c r="U37" s="31"/>
      <c r="V37" s="31"/>
      <c r="W37" s="31"/>
      <c r="X37" s="31"/>
      <c r="Y37" s="31"/>
      <c r="Z37" s="31"/>
      <c r="AA37" s="31"/>
      <c r="AB37" s="31"/>
      <c r="AC37" s="31"/>
      <c r="AD37" s="31"/>
      <c r="AE37" s="31"/>
    </row>
    <row r="38" spans="1:31" s="2" customFormat="1" ht="14.45" customHeight="1" hidden="1">
      <c r="A38" s="31"/>
      <c r="B38" s="32"/>
      <c r="C38" s="31"/>
      <c r="D38" s="31"/>
      <c r="E38" s="27" t="s">
        <v>41</v>
      </c>
      <c r="F38" s="104">
        <f>ROUND((SUM(BH121:BH354)),2)</f>
        <v>0</v>
      </c>
      <c r="G38" s="31"/>
      <c r="H38" s="31"/>
      <c r="I38" s="108">
        <v>0.15</v>
      </c>
      <c r="J38" s="95"/>
      <c r="K38" s="104">
        <f>0</f>
        <v>0</v>
      </c>
      <c r="L38" s="31"/>
      <c r="M38" s="41"/>
      <c r="S38" s="31"/>
      <c r="T38" s="31"/>
      <c r="U38" s="31"/>
      <c r="V38" s="31"/>
      <c r="W38" s="31"/>
      <c r="X38" s="31"/>
      <c r="Y38" s="31"/>
      <c r="Z38" s="31"/>
      <c r="AA38" s="31"/>
      <c r="AB38" s="31"/>
      <c r="AC38" s="31"/>
      <c r="AD38" s="31"/>
      <c r="AE38" s="31"/>
    </row>
    <row r="39" spans="1:31" s="2" customFormat="1" ht="14.45" customHeight="1" hidden="1">
      <c r="A39" s="31"/>
      <c r="B39" s="32"/>
      <c r="C39" s="31"/>
      <c r="D39" s="31"/>
      <c r="E39" s="27" t="s">
        <v>42</v>
      </c>
      <c r="F39" s="104">
        <f>ROUND((SUM(BI121:BI354)),2)</f>
        <v>0</v>
      </c>
      <c r="G39" s="31"/>
      <c r="H39" s="31"/>
      <c r="I39" s="108">
        <v>0</v>
      </c>
      <c r="J39" s="95"/>
      <c r="K39" s="104">
        <f>0</f>
        <v>0</v>
      </c>
      <c r="L39" s="31"/>
      <c r="M39" s="41"/>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95"/>
      <c r="J40" s="95"/>
      <c r="K40" s="31"/>
      <c r="L40" s="31"/>
      <c r="M40" s="41"/>
      <c r="S40" s="31"/>
      <c r="T40" s="31"/>
      <c r="U40" s="31"/>
      <c r="V40" s="31"/>
      <c r="W40" s="31"/>
      <c r="X40" s="31"/>
      <c r="Y40" s="31"/>
      <c r="Z40" s="31"/>
      <c r="AA40" s="31"/>
      <c r="AB40" s="31"/>
      <c r="AC40" s="31"/>
      <c r="AD40" s="31"/>
      <c r="AE40" s="31"/>
    </row>
    <row r="41" spans="1:31" s="2" customFormat="1" ht="25.35" customHeight="1">
      <c r="A41" s="31"/>
      <c r="B41" s="32"/>
      <c r="C41" s="109"/>
      <c r="D41" s="110" t="s">
        <v>43</v>
      </c>
      <c r="E41" s="57"/>
      <c r="F41" s="57"/>
      <c r="G41" s="111" t="s">
        <v>44</v>
      </c>
      <c r="H41" s="112" t="s">
        <v>45</v>
      </c>
      <c r="I41" s="113"/>
      <c r="J41" s="113"/>
      <c r="K41" s="114">
        <f>SUM(K32:K39)</f>
        <v>0</v>
      </c>
      <c r="L41" s="115"/>
      <c r="M41" s="41"/>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95"/>
      <c r="J42" s="95"/>
      <c r="K42" s="31"/>
      <c r="L42" s="31"/>
      <c r="M42" s="41"/>
      <c r="S42" s="31"/>
      <c r="T42" s="31"/>
      <c r="U42" s="31"/>
      <c r="V42" s="31"/>
      <c r="W42" s="31"/>
      <c r="X42" s="31"/>
      <c r="Y42" s="31"/>
      <c r="Z42" s="31"/>
      <c r="AA42" s="31"/>
      <c r="AB42" s="31"/>
      <c r="AC42" s="31"/>
      <c r="AD42" s="31"/>
      <c r="AE42" s="31"/>
    </row>
    <row r="43" spans="2:13" s="1" customFormat="1" ht="14.45" customHeight="1">
      <c r="B43" s="20"/>
      <c r="I43" s="91"/>
      <c r="J43" s="91"/>
      <c r="M43" s="20"/>
    </row>
    <row r="44" spans="2:13" s="1" customFormat="1" ht="14.45" customHeight="1">
      <c r="B44" s="20"/>
      <c r="I44" s="91"/>
      <c r="J44" s="91"/>
      <c r="M44" s="20"/>
    </row>
    <row r="45" spans="2:13" s="1" customFormat="1" ht="14.45" customHeight="1">
      <c r="B45" s="20"/>
      <c r="I45" s="91"/>
      <c r="J45" s="91"/>
      <c r="M45" s="20"/>
    </row>
    <row r="46" spans="2:13" s="1" customFormat="1" ht="14.45" customHeight="1">
      <c r="B46" s="20"/>
      <c r="I46" s="91"/>
      <c r="J46" s="91"/>
      <c r="M46" s="20"/>
    </row>
    <row r="47" spans="2:13" s="1" customFormat="1" ht="14.45" customHeight="1">
      <c r="B47" s="20"/>
      <c r="I47" s="91"/>
      <c r="J47" s="91"/>
      <c r="M47" s="20"/>
    </row>
    <row r="48" spans="2:13" s="1" customFormat="1" ht="14.45" customHeight="1">
      <c r="B48" s="20"/>
      <c r="I48" s="91"/>
      <c r="J48" s="91"/>
      <c r="M48" s="20"/>
    </row>
    <row r="49" spans="2:13" s="1" customFormat="1" ht="14.45" customHeight="1">
      <c r="B49" s="20"/>
      <c r="C49" s="221"/>
      <c r="D49" s="221"/>
      <c r="E49" s="221"/>
      <c r="F49" s="221"/>
      <c r="G49" s="221"/>
      <c r="H49" s="221"/>
      <c r="I49" s="222"/>
      <c r="J49" s="222"/>
      <c r="K49" s="221"/>
      <c r="L49" s="229"/>
      <c r="M49" s="20"/>
    </row>
    <row r="50" spans="2:13" s="2" customFormat="1" ht="14.45" customHeight="1">
      <c r="B50" s="41"/>
      <c r="C50" s="201"/>
      <c r="D50" s="223"/>
      <c r="E50" s="201"/>
      <c r="F50" s="201"/>
      <c r="G50" s="223"/>
      <c r="H50" s="201"/>
      <c r="I50" s="224"/>
      <c r="J50" s="224"/>
      <c r="K50" s="201"/>
      <c r="L50" s="230"/>
      <c r="M50" s="41"/>
    </row>
    <row r="51" spans="2:13" ht="12">
      <c r="B51" s="20"/>
      <c r="C51" s="221"/>
      <c r="D51" s="221"/>
      <c r="E51" s="221"/>
      <c r="F51" s="221"/>
      <c r="G51" s="221"/>
      <c r="H51" s="221"/>
      <c r="I51" s="222"/>
      <c r="J51" s="222"/>
      <c r="K51" s="221"/>
      <c r="L51" s="229"/>
      <c r="M51" s="20"/>
    </row>
    <row r="52" spans="2:13" ht="12">
      <c r="B52" s="20"/>
      <c r="C52" s="221"/>
      <c r="D52" s="221"/>
      <c r="E52" s="221"/>
      <c r="F52" s="221"/>
      <c r="G52" s="221"/>
      <c r="H52" s="221"/>
      <c r="I52" s="222"/>
      <c r="J52" s="222"/>
      <c r="K52" s="221"/>
      <c r="L52" s="229"/>
      <c r="M52" s="20"/>
    </row>
    <row r="53" spans="2:13" ht="12">
      <c r="B53" s="20"/>
      <c r="C53" s="221"/>
      <c r="D53" s="221"/>
      <c r="E53" s="221"/>
      <c r="F53" s="221"/>
      <c r="G53" s="221"/>
      <c r="H53" s="221"/>
      <c r="I53" s="222"/>
      <c r="J53" s="222"/>
      <c r="K53" s="221"/>
      <c r="L53" s="229"/>
      <c r="M53" s="20"/>
    </row>
    <row r="54" spans="2:13" ht="12">
      <c r="B54" s="20"/>
      <c r="C54" s="221"/>
      <c r="D54" s="221"/>
      <c r="E54" s="221"/>
      <c r="F54" s="221"/>
      <c r="G54" s="221"/>
      <c r="H54" s="221"/>
      <c r="I54" s="222"/>
      <c r="J54" s="222"/>
      <c r="K54" s="221"/>
      <c r="L54" s="229"/>
      <c r="M54" s="20"/>
    </row>
    <row r="55" spans="2:13" ht="12">
      <c r="B55" s="20"/>
      <c r="C55" s="221"/>
      <c r="D55" s="221"/>
      <c r="E55" s="221"/>
      <c r="F55" s="221"/>
      <c r="G55" s="221"/>
      <c r="H55" s="221"/>
      <c r="I55" s="222"/>
      <c r="J55" s="222"/>
      <c r="K55" s="221"/>
      <c r="L55" s="229"/>
      <c r="M55" s="20"/>
    </row>
    <row r="56" spans="2:13" ht="12">
      <c r="B56" s="20"/>
      <c r="C56" s="221"/>
      <c r="D56" s="221"/>
      <c r="E56" s="221"/>
      <c r="F56" s="221"/>
      <c r="G56" s="221"/>
      <c r="H56" s="221"/>
      <c r="I56" s="222"/>
      <c r="J56" s="222"/>
      <c r="K56" s="221"/>
      <c r="L56" s="229"/>
      <c r="M56" s="20"/>
    </row>
    <row r="57" spans="2:13" ht="12">
      <c r="B57" s="20"/>
      <c r="C57" s="221"/>
      <c r="D57" s="221"/>
      <c r="E57" s="221"/>
      <c r="F57" s="221"/>
      <c r="G57" s="221"/>
      <c r="H57" s="221"/>
      <c r="I57" s="222"/>
      <c r="J57" s="222"/>
      <c r="K57" s="221"/>
      <c r="L57" s="229"/>
      <c r="M57" s="20"/>
    </row>
    <row r="58" spans="2:13" ht="12">
      <c r="B58" s="20"/>
      <c r="C58" s="221"/>
      <c r="D58" s="221"/>
      <c r="E58" s="221"/>
      <c r="F58" s="221"/>
      <c r="G58" s="221"/>
      <c r="H58" s="221"/>
      <c r="I58" s="222"/>
      <c r="J58" s="222"/>
      <c r="K58" s="221"/>
      <c r="L58" s="229"/>
      <c r="M58" s="20"/>
    </row>
    <row r="59" spans="2:13" ht="12">
      <c r="B59" s="20"/>
      <c r="C59" s="221"/>
      <c r="D59" s="221"/>
      <c r="E59" s="221"/>
      <c r="F59" s="221"/>
      <c r="G59" s="221"/>
      <c r="H59" s="221"/>
      <c r="I59" s="222"/>
      <c r="J59" s="222"/>
      <c r="K59" s="221"/>
      <c r="L59" s="229"/>
      <c r="M59" s="20"/>
    </row>
    <row r="60" spans="2:13" ht="12">
      <c r="B60" s="20"/>
      <c r="C60" s="221"/>
      <c r="D60" s="221"/>
      <c r="E60" s="221"/>
      <c r="F60" s="221"/>
      <c r="G60" s="221"/>
      <c r="H60" s="221"/>
      <c r="I60" s="222"/>
      <c r="J60" s="222"/>
      <c r="K60" s="221"/>
      <c r="L60" s="229"/>
      <c r="M60" s="20"/>
    </row>
    <row r="61" spans="1:31" s="2" customFormat="1" ht="12.75">
      <c r="A61" s="31"/>
      <c r="B61" s="32"/>
      <c r="C61" s="55"/>
      <c r="D61" s="225"/>
      <c r="E61" s="55"/>
      <c r="F61" s="226"/>
      <c r="G61" s="225"/>
      <c r="H61" s="55"/>
      <c r="I61" s="227"/>
      <c r="J61" s="228"/>
      <c r="K61" s="55"/>
      <c r="L61" s="231"/>
      <c r="M61" s="41"/>
      <c r="S61" s="31"/>
      <c r="T61" s="31"/>
      <c r="U61" s="31"/>
      <c r="V61" s="31"/>
      <c r="W61" s="31"/>
      <c r="X61" s="31"/>
      <c r="Y61" s="31"/>
      <c r="Z61" s="31"/>
      <c r="AA61" s="31"/>
      <c r="AB61" s="31"/>
      <c r="AC61" s="31"/>
      <c r="AD61" s="31"/>
      <c r="AE61" s="31"/>
    </row>
    <row r="62" spans="2:13" ht="12">
      <c r="B62" s="20"/>
      <c r="C62" s="221"/>
      <c r="D62" s="221"/>
      <c r="E62" s="221"/>
      <c r="F62" s="221"/>
      <c r="G62" s="221"/>
      <c r="H62" s="221"/>
      <c r="I62" s="222"/>
      <c r="J62" s="222"/>
      <c r="K62" s="221"/>
      <c r="L62" s="229"/>
      <c r="M62" s="20"/>
    </row>
    <row r="63" spans="2:13" ht="12">
      <c r="B63" s="20"/>
      <c r="C63" s="221"/>
      <c r="D63" s="221"/>
      <c r="E63" s="221"/>
      <c r="F63" s="221"/>
      <c r="G63" s="221"/>
      <c r="H63" s="221"/>
      <c r="I63" s="222"/>
      <c r="J63" s="222"/>
      <c r="K63" s="221"/>
      <c r="L63" s="229"/>
      <c r="M63" s="20"/>
    </row>
    <row r="64" spans="2:13" ht="12">
      <c r="B64" s="20"/>
      <c r="C64" s="221"/>
      <c r="D64" s="221"/>
      <c r="E64" s="221"/>
      <c r="F64" s="221"/>
      <c r="G64" s="221"/>
      <c r="H64" s="221"/>
      <c r="I64" s="222"/>
      <c r="J64" s="222"/>
      <c r="K64" s="221"/>
      <c r="L64" s="229"/>
      <c r="M64" s="20"/>
    </row>
    <row r="65" spans="1:31" s="2" customFormat="1" ht="12.75">
      <c r="A65" s="31"/>
      <c r="B65" s="32"/>
      <c r="C65" s="55"/>
      <c r="D65" s="223"/>
      <c r="E65" s="55"/>
      <c r="F65" s="55"/>
      <c r="G65" s="223"/>
      <c r="H65" s="55"/>
      <c r="I65" s="227"/>
      <c r="J65" s="227"/>
      <c r="K65" s="55"/>
      <c r="L65" s="231"/>
      <c r="M65" s="41"/>
      <c r="S65" s="31"/>
      <c r="T65" s="31"/>
      <c r="U65" s="31"/>
      <c r="V65" s="31"/>
      <c r="W65" s="31"/>
      <c r="X65" s="31"/>
      <c r="Y65" s="31"/>
      <c r="Z65" s="31"/>
      <c r="AA65" s="31"/>
      <c r="AB65" s="31"/>
      <c r="AC65" s="31"/>
      <c r="AD65" s="31"/>
      <c r="AE65" s="31"/>
    </row>
    <row r="66" spans="2:13" ht="12">
      <c r="B66" s="20"/>
      <c r="C66" s="221"/>
      <c r="D66" s="221"/>
      <c r="E66" s="221"/>
      <c r="F66" s="221"/>
      <c r="G66" s="221"/>
      <c r="H66" s="221"/>
      <c r="I66" s="222"/>
      <c r="J66" s="222"/>
      <c r="K66" s="221"/>
      <c r="L66" s="229"/>
      <c r="M66" s="20"/>
    </row>
    <row r="67" spans="2:13" ht="12">
      <c r="B67" s="20"/>
      <c r="C67" s="221"/>
      <c r="D67" s="221"/>
      <c r="E67" s="221"/>
      <c r="F67" s="221"/>
      <c r="G67" s="221"/>
      <c r="H67" s="221"/>
      <c r="I67" s="222"/>
      <c r="J67" s="222"/>
      <c r="K67" s="221"/>
      <c r="L67" s="229"/>
      <c r="M67" s="20"/>
    </row>
    <row r="68" spans="2:13" ht="12">
      <c r="B68" s="20"/>
      <c r="C68" s="221"/>
      <c r="D68" s="221"/>
      <c r="E68" s="221"/>
      <c r="F68" s="221"/>
      <c r="G68" s="221"/>
      <c r="H68" s="221"/>
      <c r="I68" s="222"/>
      <c r="J68" s="222"/>
      <c r="K68" s="221"/>
      <c r="L68" s="229"/>
      <c r="M68" s="20"/>
    </row>
    <row r="69" spans="2:13" ht="12">
      <c r="B69" s="20"/>
      <c r="C69" s="221"/>
      <c r="D69" s="221"/>
      <c r="E69" s="221"/>
      <c r="F69" s="221"/>
      <c r="G69" s="221"/>
      <c r="H69" s="221"/>
      <c r="I69" s="222"/>
      <c r="J69" s="222"/>
      <c r="K69" s="221"/>
      <c r="L69" s="229"/>
      <c r="M69" s="20"/>
    </row>
    <row r="70" spans="2:13" ht="12">
      <c r="B70" s="20"/>
      <c r="C70" s="221"/>
      <c r="D70" s="221"/>
      <c r="E70" s="221"/>
      <c r="F70" s="221"/>
      <c r="G70" s="221"/>
      <c r="H70" s="221"/>
      <c r="I70" s="222"/>
      <c r="J70" s="222"/>
      <c r="K70" s="221"/>
      <c r="L70" s="229"/>
      <c r="M70" s="20"/>
    </row>
    <row r="71" spans="2:13" ht="12">
      <c r="B71" s="20"/>
      <c r="C71" s="221"/>
      <c r="D71" s="221"/>
      <c r="E71" s="221"/>
      <c r="F71" s="221"/>
      <c r="G71" s="221"/>
      <c r="H71" s="221"/>
      <c r="I71" s="222"/>
      <c r="J71" s="222"/>
      <c r="K71" s="221"/>
      <c r="L71" s="229"/>
      <c r="M71" s="20"/>
    </row>
    <row r="72" spans="2:13" ht="12">
      <c r="B72" s="20"/>
      <c r="C72" s="221"/>
      <c r="D72" s="221"/>
      <c r="E72" s="221"/>
      <c r="F72" s="221"/>
      <c r="G72" s="221"/>
      <c r="H72" s="221"/>
      <c r="I72" s="222"/>
      <c r="J72" s="222"/>
      <c r="K72" s="221"/>
      <c r="L72" s="229"/>
      <c r="M72" s="20"/>
    </row>
    <row r="73" spans="2:13" ht="12">
      <c r="B73" s="20"/>
      <c r="C73" s="221"/>
      <c r="D73" s="221"/>
      <c r="E73" s="221"/>
      <c r="F73" s="221"/>
      <c r="G73" s="221"/>
      <c r="H73" s="221"/>
      <c r="I73" s="222"/>
      <c r="J73" s="222"/>
      <c r="K73" s="221"/>
      <c r="L73" s="229"/>
      <c r="M73" s="20"/>
    </row>
    <row r="74" spans="2:13" ht="12">
      <c r="B74" s="20"/>
      <c r="C74" s="221"/>
      <c r="D74" s="221"/>
      <c r="E74" s="221"/>
      <c r="F74" s="221"/>
      <c r="G74" s="221"/>
      <c r="H74" s="221"/>
      <c r="I74" s="222"/>
      <c r="J74" s="222"/>
      <c r="K74" s="221"/>
      <c r="L74" s="229"/>
      <c r="M74" s="20"/>
    </row>
    <row r="75" spans="2:13" ht="12">
      <c r="B75" s="20"/>
      <c r="C75" s="221"/>
      <c r="D75" s="221"/>
      <c r="E75" s="221"/>
      <c r="F75" s="221"/>
      <c r="G75" s="221"/>
      <c r="H75" s="221"/>
      <c r="I75" s="222"/>
      <c r="J75" s="222"/>
      <c r="K75" s="221"/>
      <c r="L75" s="229"/>
      <c r="M75" s="20"/>
    </row>
    <row r="76" spans="1:31" s="2" customFormat="1" ht="12.75">
      <c r="A76" s="31"/>
      <c r="B76" s="32"/>
      <c r="C76" s="55"/>
      <c r="D76" s="225"/>
      <c r="E76" s="55"/>
      <c r="F76" s="226"/>
      <c r="G76" s="225"/>
      <c r="H76" s="55"/>
      <c r="I76" s="227"/>
      <c r="J76" s="228"/>
      <c r="K76" s="55"/>
      <c r="L76" s="231"/>
      <c r="M76" s="41"/>
      <c r="S76" s="31"/>
      <c r="T76" s="31"/>
      <c r="U76" s="31"/>
      <c r="V76" s="31"/>
      <c r="W76" s="31"/>
      <c r="X76" s="31"/>
      <c r="Y76" s="31"/>
      <c r="Z76" s="31"/>
      <c r="AA76" s="31"/>
      <c r="AB76" s="31"/>
      <c r="AC76" s="31"/>
      <c r="AD76" s="31"/>
      <c r="AE76" s="31"/>
    </row>
    <row r="77" spans="1:31" s="2" customFormat="1" ht="14.45" customHeight="1">
      <c r="A77" s="31"/>
      <c r="B77" s="45"/>
      <c r="C77" s="46"/>
      <c r="D77" s="46"/>
      <c r="E77" s="46"/>
      <c r="F77" s="46"/>
      <c r="G77" s="46"/>
      <c r="H77" s="46"/>
      <c r="I77" s="116"/>
      <c r="J77" s="116"/>
      <c r="K77" s="46"/>
      <c r="L77" s="232"/>
      <c r="M77" s="41"/>
      <c r="S77" s="31"/>
      <c r="T77" s="31"/>
      <c r="U77" s="31"/>
      <c r="V77" s="31"/>
      <c r="W77" s="31"/>
      <c r="X77" s="31"/>
      <c r="Y77" s="31"/>
      <c r="Z77" s="31"/>
      <c r="AA77" s="31"/>
      <c r="AB77" s="31"/>
      <c r="AC77" s="31"/>
      <c r="AD77" s="31"/>
      <c r="AE77" s="31"/>
    </row>
    <row r="81" spans="1:31" s="2" customFormat="1" ht="6.95" customHeight="1">
      <c r="A81" s="31"/>
      <c r="B81" s="47"/>
      <c r="C81" s="48"/>
      <c r="D81" s="48"/>
      <c r="E81" s="48"/>
      <c r="F81" s="48"/>
      <c r="G81" s="48"/>
      <c r="H81" s="48"/>
      <c r="I81" s="117"/>
      <c r="J81" s="117"/>
      <c r="K81" s="48"/>
      <c r="L81" s="48"/>
      <c r="M81" s="41"/>
      <c r="S81" s="31"/>
      <c r="T81" s="31"/>
      <c r="U81" s="31"/>
      <c r="V81" s="31"/>
      <c r="W81" s="31"/>
      <c r="X81" s="31"/>
      <c r="Y81" s="31"/>
      <c r="Z81" s="31"/>
      <c r="AA81" s="31"/>
      <c r="AB81" s="31"/>
      <c r="AC81" s="31"/>
      <c r="AD81" s="31"/>
      <c r="AE81" s="31"/>
    </row>
    <row r="82" spans="1:31" s="2" customFormat="1" ht="24.95" customHeight="1">
      <c r="A82" s="31"/>
      <c r="B82" s="32"/>
      <c r="C82" s="21" t="s">
        <v>132</v>
      </c>
      <c r="D82" s="31"/>
      <c r="E82" s="31"/>
      <c r="F82" s="31"/>
      <c r="G82" s="31"/>
      <c r="H82" s="31"/>
      <c r="I82" s="95"/>
      <c r="J82" s="95"/>
      <c r="K82" s="31"/>
      <c r="L82" s="31"/>
      <c r="M82" s="41"/>
      <c r="S82" s="31"/>
      <c r="T82" s="31"/>
      <c r="U82" s="31"/>
      <c r="V82" s="31"/>
      <c r="W82" s="31"/>
      <c r="X82" s="31"/>
      <c r="Y82" s="31"/>
      <c r="Z82" s="31"/>
      <c r="AA82" s="31"/>
      <c r="AB82" s="31"/>
      <c r="AC82" s="31"/>
      <c r="AD82" s="31"/>
      <c r="AE82" s="31"/>
    </row>
    <row r="83" spans="1:31" s="2" customFormat="1" ht="6.95" customHeight="1">
      <c r="A83" s="31"/>
      <c r="B83" s="32"/>
      <c r="C83" s="31"/>
      <c r="D83" s="31"/>
      <c r="E83" s="31"/>
      <c r="F83" s="31"/>
      <c r="G83" s="31"/>
      <c r="H83" s="31"/>
      <c r="I83" s="95"/>
      <c r="J83" s="95"/>
      <c r="K83" s="31"/>
      <c r="L83" s="31"/>
      <c r="M83" s="41"/>
      <c r="S83" s="31"/>
      <c r="T83" s="31"/>
      <c r="U83" s="31"/>
      <c r="V83" s="31"/>
      <c r="W83" s="31"/>
      <c r="X83" s="31"/>
      <c r="Y83" s="31"/>
      <c r="Z83" s="31"/>
      <c r="AA83" s="31"/>
      <c r="AB83" s="31"/>
      <c r="AC83" s="31"/>
      <c r="AD83" s="31"/>
      <c r="AE83" s="31"/>
    </row>
    <row r="84" spans="1:31" s="2" customFormat="1" ht="12" customHeight="1">
      <c r="A84" s="31"/>
      <c r="B84" s="32"/>
      <c r="C84" s="27" t="s">
        <v>17</v>
      </c>
      <c r="D84" s="31"/>
      <c r="E84" s="31"/>
      <c r="F84" s="31"/>
      <c r="G84" s="31"/>
      <c r="H84" s="31"/>
      <c r="I84" s="95"/>
      <c r="J84" s="95"/>
      <c r="K84" s="31"/>
      <c r="L84" s="31"/>
      <c r="M84" s="41"/>
      <c r="S84" s="31"/>
      <c r="T84" s="31"/>
      <c r="U84" s="31"/>
      <c r="V84" s="31"/>
      <c r="W84" s="31"/>
      <c r="X84" s="31"/>
      <c r="Y84" s="31"/>
      <c r="Z84" s="31"/>
      <c r="AA84" s="31"/>
      <c r="AB84" s="31"/>
      <c r="AC84" s="31"/>
      <c r="AD84" s="31"/>
      <c r="AE84" s="31"/>
    </row>
    <row r="85" spans="1:31" s="2" customFormat="1" ht="16.5" customHeight="1">
      <c r="A85" s="31"/>
      <c r="B85" s="32"/>
      <c r="C85" s="31"/>
      <c r="D85" s="31"/>
      <c r="E85" s="273" t="str">
        <f>E7</f>
        <v>Revitalizace Rychtářského potoka, km 1,100 - 5,200, k.ú. Budišov nad Budišovkou - I. etapa</v>
      </c>
      <c r="F85" s="274"/>
      <c r="G85" s="274"/>
      <c r="H85" s="274"/>
      <c r="I85" s="95"/>
      <c r="J85" s="95"/>
      <c r="K85" s="31"/>
      <c r="L85" s="31"/>
      <c r="M85" s="41"/>
      <c r="S85" s="31"/>
      <c r="T85" s="31"/>
      <c r="U85" s="31"/>
      <c r="V85" s="31"/>
      <c r="W85" s="31"/>
      <c r="X85" s="31"/>
      <c r="Y85" s="31"/>
      <c r="Z85" s="31"/>
      <c r="AA85" s="31"/>
      <c r="AB85" s="31"/>
      <c r="AC85" s="31"/>
      <c r="AD85" s="31"/>
      <c r="AE85" s="31"/>
    </row>
    <row r="86" spans="1:31" s="2" customFormat="1" ht="12" customHeight="1">
      <c r="A86" s="31"/>
      <c r="B86" s="32"/>
      <c r="C86" s="27" t="s">
        <v>109</v>
      </c>
      <c r="D86" s="31"/>
      <c r="E86" s="31"/>
      <c r="F86" s="31"/>
      <c r="G86" s="31"/>
      <c r="H86" s="31"/>
      <c r="I86" s="95"/>
      <c r="J86" s="95"/>
      <c r="K86" s="31"/>
      <c r="L86" s="31"/>
      <c r="M86" s="41"/>
      <c r="S86" s="31"/>
      <c r="T86" s="31"/>
      <c r="U86" s="31"/>
      <c r="V86" s="31"/>
      <c r="W86" s="31"/>
      <c r="X86" s="31"/>
      <c r="Y86" s="31"/>
      <c r="Z86" s="31"/>
      <c r="AA86" s="31"/>
      <c r="AB86" s="31"/>
      <c r="AC86" s="31"/>
      <c r="AD86" s="31"/>
      <c r="AE86" s="31"/>
    </row>
    <row r="87" spans="1:31" s="2" customFormat="1" ht="16.5" customHeight="1">
      <c r="A87" s="31"/>
      <c r="B87" s="32"/>
      <c r="C87" s="31"/>
      <c r="D87" s="31"/>
      <c r="E87" s="245" t="str">
        <f>E9</f>
        <v>42404_01 - Revitalizace vodního toku</v>
      </c>
      <c r="F87" s="272"/>
      <c r="G87" s="272"/>
      <c r="H87" s="272"/>
      <c r="I87" s="95"/>
      <c r="J87" s="95"/>
      <c r="K87" s="31"/>
      <c r="L87" s="31"/>
      <c r="M87" s="41"/>
      <c r="S87" s="31"/>
      <c r="T87" s="31"/>
      <c r="U87" s="31"/>
      <c r="V87" s="31"/>
      <c r="W87" s="31"/>
      <c r="X87" s="31"/>
      <c r="Y87" s="31"/>
      <c r="Z87" s="31"/>
      <c r="AA87" s="31"/>
      <c r="AB87" s="31"/>
      <c r="AC87" s="31"/>
      <c r="AD87" s="31"/>
      <c r="AE87" s="31"/>
    </row>
    <row r="88" spans="1:31" s="2" customFormat="1" ht="6.95" customHeight="1">
      <c r="A88" s="31"/>
      <c r="B88" s="32"/>
      <c r="C88" s="31"/>
      <c r="D88" s="31"/>
      <c r="E88" s="31"/>
      <c r="F88" s="31"/>
      <c r="G88" s="31"/>
      <c r="H88" s="31"/>
      <c r="I88" s="95"/>
      <c r="J88" s="95"/>
      <c r="K88" s="31"/>
      <c r="L88" s="31"/>
      <c r="M88" s="41"/>
      <c r="S88" s="31"/>
      <c r="T88" s="31"/>
      <c r="U88" s="31"/>
      <c r="V88" s="31"/>
      <c r="W88" s="31"/>
      <c r="X88" s="31"/>
      <c r="Y88" s="31"/>
      <c r="Z88" s="31"/>
      <c r="AA88" s="31"/>
      <c r="AB88" s="31"/>
      <c r="AC88" s="31"/>
      <c r="AD88" s="31"/>
      <c r="AE88" s="31"/>
    </row>
    <row r="89" spans="1:31" s="2" customFormat="1" ht="12" customHeight="1">
      <c r="A89" s="31"/>
      <c r="B89" s="32"/>
      <c r="C89" s="27" t="s">
        <v>20</v>
      </c>
      <c r="D89" s="31"/>
      <c r="E89" s="31"/>
      <c r="F89" s="25" t="str">
        <f>F12</f>
        <v>Budišov nad Budišovkou</v>
      </c>
      <c r="G89" s="31"/>
      <c r="H89" s="31"/>
      <c r="I89" s="96" t="s">
        <v>22</v>
      </c>
      <c r="J89" s="98">
        <f>IF(J12="","",J12)</f>
        <v>0</v>
      </c>
      <c r="K89" s="31"/>
      <c r="L89" s="31"/>
      <c r="M89" s="41"/>
      <c r="S89" s="31"/>
      <c r="T89" s="31"/>
      <c r="U89" s="31"/>
      <c r="V89" s="31"/>
      <c r="W89" s="31"/>
      <c r="X89" s="31"/>
      <c r="Y89" s="31"/>
      <c r="Z89" s="31"/>
      <c r="AA89" s="31"/>
      <c r="AB89" s="31"/>
      <c r="AC89" s="31"/>
      <c r="AD89" s="31"/>
      <c r="AE89" s="31"/>
    </row>
    <row r="90" spans="1:31" s="2" customFormat="1" ht="6.95" customHeight="1">
      <c r="A90" s="31"/>
      <c r="B90" s="32"/>
      <c r="C90" s="31"/>
      <c r="D90" s="31"/>
      <c r="E90" s="31"/>
      <c r="F90" s="31"/>
      <c r="G90" s="31"/>
      <c r="H90" s="31"/>
      <c r="I90" s="95"/>
      <c r="J90" s="95"/>
      <c r="K90" s="31"/>
      <c r="L90" s="31"/>
      <c r="M90" s="41"/>
      <c r="S90" s="31"/>
      <c r="T90" s="31"/>
      <c r="U90" s="31"/>
      <c r="V90" s="31"/>
      <c r="W90" s="31"/>
      <c r="X90" s="31"/>
      <c r="Y90" s="31"/>
      <c r="Z90" s="31"/>
      <c r="AA90" s="31"/>
      <c r="AB90" s="31"/>
      <c r="AC90" s="31"/>
      <c r="AD90" s="31"/>
      <c r="AE90" s="31"/>
    </row>
    <row r="91" spans="1:31" s="2" customFormat="1" ht="27.95" customHeight="1">
      <c r="A91" s="31"/>
      <c r="B91" s="32"/>
      <c r="C91" s="27" t="s">
        <v>23</v>
      </c>
      <c r="D91" s="31"/>
      <c r="E91" s="31"/>
      <c r="F91" s="25" t="str">
        <f>E15</f>
        <v>Povodí Odry, státní podnik</v>
      </c>
      <c r="G91" s="31"/>
      <c r="H91" s="31"/>
      <c r="I91" s="96" t="s">
        <v>28</v>
      </c>
      <c r="J91" s="118" t="str">
        <f>E21</f>
        <v>Lesprojekt Krnov s.r.o.</v>
      </c>
      <c r="K91" s="31"/>
      <c r="L91" s="31"/>
      <c r="M91" s="41"/>
      <c r="S91" s="31"/>
      <c r="T91" s="31"/>
      <c r="U91" s="31"/>
      <c r="V91" s="31"/>
      <c r="W91" s="31"/>
      <c r="X91" s="31"/>
      <c r="Y91" s="31"/>
      <c r="Z91" s="31"/>
      <c r="AA91" s="31"/>
      <c r="AB91" s="31"/>
      <c r="AC91" s="31"/>
      <c r="AD91" s="31"/>
      <c r="AE91" s="31"/>
    </row>
    <row r="92" spans="1:31" s="2" customFormat="1" ht="27.95" customHeight="1">
      <c r="A92" s="31"/>
      <c r="B92" s="32"/>
      <c r="C92" s="27" t="s">
        <v>27</v>
      </c>
      <c r="D92" s="31"/>
      <c r="E92" s="31"/>
      <c r="F92" s="25">
        <f>IF(E18="","",E18)</f>
        <v>0</v>
      </c>
      <c r="G92" s="31"/>
      <c r="H92" s="31"/>
      <c r="I92" s="96" t="s">
        <v>30</v>
      </c>
      <c r="J92" s="118" t="str">
        <f>E24</f>
        <v>Ing. Vlasta Horáková</v>
      </c>
      <c r="K92" s="31"/>
      <c r="L92" s="31"/>
      <c r="M92" s="41"/>
      <c r="S92" s="31"/>
      <c r="T92" s="31"/>
      <c r="U92" s="31"/>
      <c r="V92" s="31"/>
      <c r="W92" s="31"/>
      <c r="X92" s="31"/>
      <c r="Y92" s="31"/>
      <c r="Z92" s="31"/>
      <c r="AA92" s="31"/>
      <c r="AB92" s="31"/>
      <c r="AC92" s="31"/>
      <c r="AD92" s="31"/>
      <c r="AE92" s="31"/>
    </row>
    <row r="93" spans="1:31" s="2" customFormat="1" ht="10.35" customHeight="1">
      <c r="A93" s="31"/>
      <c r="B93" s="32"/>
      <c r="C93" s="31"/>
      <c r="D93" s="31"/>
      <c r="E93" s="31"/>
      <c r="F93" s="31"/>
      <c r="G93" s="31"/>
      <c r="H93" s="31"/>
      <c r="I93" s="95"/>
      <c r="J93" s="95"/>
      <c r="K93" s="31"/>
      <c r="L93" s="31"/>
      <c r="M93" s="41"/>
      <c r="S93" s="31"/>
      <c r="T93" s="31"/>
      <c r="U93" s="31"/>
      <c r="V93" s="31"/>
      <c r="W93" s="31"/>
      <c r="X93" s="31"/>
      <c r="Y93" s="31"/>
      <c r="Z93" s="31"/>
      <c r="AA93" s="31"/>
      <c r="AB93" s="31"/>
      <c r="AC93" s="31"/>
      <c r="AD93" s="31"/>
      <c r="AE93" s="31"/>
    </row>
    <row r="94" spans="1:31" s="2" customFormat="1" ht="29.25" customHeight="1">
      <c r="A94" s="31"/>
      <c r="B94" s="32"/>
      <c r="C94" s="119" t="s">
        <v>133</v>
      </c>
      <c r="D94" s="109"/>
      <c r="E94" s="109"/>
      <c r="F94" s="109"/>
      <c r="G94" s="109"/>
      <c r="H94" s="109"/>
      <c r="I94" s="120" t="s">
        <v>134</v>
      </c>
      <c r="J94" s="120" t="s">
        <v>135</v>
      </c>
      <c r="K94" s="121" t="s">
        <v>136</v>
      </c>
      <c r="L94" s="109"/>
      <c r="M94" s="41"/>
      <c r="S94" s="31"/>
      <c r="T94" s="31"/>
      <c r="U94" s="31"/>
      <c r="V94" s="31"/>
      <c r="W94" s="31"/>
      <c r="X94" s="31"/>
      <c r="Y94" s="31"/>
      <c r="Z94" s="31"/>
      <c r="AA94" s="31"/>
      <c r="AB94" s="31"/>
      <c r="AC94" s="31"/>
      <c r="AD94" s="31"/>
      <c r="AE94" s="31"/>
    </row>
    <row r="95" spans="1:31" s="2" customFormat="1" ht="10.35" customHeight="1">
      <c r="A95" s="31"/>
      <c r="B95" s="32"/>
      <c r="C95" s="31"/>
      <c r="D95" s="31"/>
      <c r="E95" s="31"/>
      <c r="F95" s="31"/>
      <c r="G95" s="31"/>
      <c r="H95" s="31"/>
      <c r="I95" s="95"/>
      <c r="J95" s="95"/>
      <c r="K95" s="31"/>
      <c r="L95" s="31"/>
      <c r="M95" s="41"/>
      <c r="S95" s="31"/>
      <c r="T95" s="31"/>
      <c r="U95" s="31"/>
      <c r="V95" s="31"/>
      <c r="W95" s="31"/>
      <c r="X95" s="31"/>
      <c r="Y95" s="31"/>
      <c r="Z95" s="31"/>
      <c r="AA95" s="31"/>
      <c r="AB95" s="31"/>
      <c r="AC95" s="31"/>
      <c r="AD95" s="31"/>
      <c r="AE95" s="31"/>
    </row>
    <row r="96" spans="1:47" s="2" customFormat="1" ht="22.9" customHeight="1">
      <c r="A96" s="31"/>
      <c r="B96" s="32"/>
      <c r="C96" s="122" t="s">
        <v>137</v>
      </c>
      <c r="D96" s="31"/>
      <c r="E96" s="31"/>
      <c r="F96" s="31"/>
      <c r="G96" s="31"/>
      <c r="H96" s="31"/>
      <c r="I96" s="123">
        <f aca="true" t="shared" si="0" ref="I96:J98">Q121</f>
        <v>0</v>
      </c>
      <c r="J96" s="123">
        <f t="shared" si="0"/>
        <v>0</v>
      </c>
      <c r="K96" s="68">
        <f>K121</f>
        <v>0</v>
      </c>
      <c r="L96" s="31"/>
      <c r="M96" s="41"/>
      <c r="S96" s="31"/>
      <c r="T96" s="31"/>
      <c r="U96" s="31"/>
      <c r="V96" s="31"/>
      <c r="W96" s="31"/>
      <c r="X96" s="31"/>
      <c r="Y96" s="31"/>
      <c r="Z96" s="31"/>
      <c r="AA96" s="31"/>
      <c r="AB96" s="31"/>
      <c r="AC96" s="31"/>
      <c r="AD96" s="31"/>
      <c r="AE96" s="31"/>
      <c r="AU96" s="17" t="s">
        <v>138</v>
      </c>
    </row>
    <row r="97" spans="2:13" s="9" customFormat="1" ht="24.95" customHeight="1">
      <c r="B97" s="124"/>
      <c r="D97" s="125" t="s">
        <v>139</v>
      </c>
      <c r="E97" s="126"/>
      <c r="F97" s="126"/>
      <c r="G97" s="126"/>
      <c r="H97" s="126"/>
      <c r="I97" s="127">
        <f t="shared" si="0"/>
        <v>0</v>
      </c>
      <c r="J97" s="127">
        <f t="shared" si="0"/>
        <v>0</v>
      </c>
      <c r="K97" s="128">
        <f>K122</f>
        <v>0</v>
      </c>
      <c r="M97" s="124"/>
    </row>
    <row r="98" spans="2:13" s="10" customFormat="1" ht="19.9" customHeight="1">
      <c r="B98" s="129"/>
      <c r="D98" s="130" t="s">
        <v>140</v>
      </c>
      <c r="E98" s="131"/>
      <c r="F98" s="131"/>
      <c r="G98" s="131"/>
      <c r="H98" s="131"/>
      <c r="I98" s="132">
        <f t="shared" si="0"/>
        <v>0</v>
      </c>
      <c r="J98" s="132">
        <f t="shared" si="0"/>
        <v>0</v>
      </c>
      <c r="K98" s="133">
        <f>K123</f>
        <v>0</v>
      </c>
      <c r="M98" s="129"/>
    </row>
    <row r="99" spans="2:13" s="10" customFormat="1" ht="19.9" customHeight="1">
      <c r="B99" s="129"/>
      <c r="D99" s="130" t="s">
        <v>141</v>
      </c>
      <c r="E99" s="131"/>
      <c r="F99" s="131"/>
      <c r="G99" s="131"/>
      <c r="H99" s="131"/>
      <c r="I99" s="132">
        <f>Q319</f>
        <v>0</v>
      </c>
      <c r="J99" s="132">
        <f>R319</f>
        <v>0</v>
      </c>
      <c r="K99" s="133">
        <f>K319</f>
        <v>0</v>
      </c>
      <c r="M99" s="129"/>
    </row>
    <row r="100" spans="2:13" s="10" customFormat="1" ht="19.9" customHeight="1">
      <c r="B100" s="129"/>
      <c r="D100" s="130" t="s">
        <v>142</v>
      </c>
      <c r="E100" s="131"/>
      <c r="F100" s="131"/>
      <c r="G100" s="131"/>
      <c r="H100" s="131"/>
      <c r="I100" s="132">
        <f>Q326</f>
        <v>0</v>
      </c>
      <c r="J100" s="132">
        <f>R326</f>
        <v>0</v>
      </c>
      <c r="K100" s="133">
        <f>K326</f>
        <v>0</v>
      </c>
      <c r="M100" s="129"/>
    </row>
    <row r="101" spans="2:13" s="10" customFormat="1" ht="19.9" customHeight="1">
      <c r="B101" s="129"/>
      <c r="D101" s="130" t="s">
        <v>143</v>
      </c>
      <c r="E101" s="131"/>
      <c r="F101" s="131"/>
      <c r="G101" s="131"/>
      <c r="H101" s="131"/>
      <c r="I101" s="132">
        <f>Q350</f>
        <v>0</v>
      </c>
      <c r="J101" s="132">
        <f>R350</f>
        <v>0</v>
      </c>
      <c r="K101" s="133">
        <f>K350</f>
        <v>0</v>
      </c>
      <c r="M101" s="129"/>
    </row>
    <row r="102" spans="1:31" s="2" customFormat="1" ht="21.75" customHeight="1">
      <c r="A102" s="31"/>
      <c r="B102" s="32"/>
      <c r="C102" s="31"/>
      <c r="D102" s="31"/>
      <c r="E102" s="31"/>
      <c r="F102" s="31"/>
      <c r="G102" s="31"/>
      <c r="H102" s="31"/>
      <c r="I102" s="95"/>
      <c r="J102" s="95"/>
      <c r="K102" s="31"/>
      <c r="L102" s="31"/>
      <c r="M102" s="41"/>
      <c r="S102" s="31"/>
      <c r="T102" s="31"/>
      <c r="U102" s="31"/>
      <c r="V102" s="31"/>
      <c r="W102" s="31"/>
      <c r="X102" s="31"/>
      <c r="Y102" s="31"/>
      <c r="Z102" s="31"/>
      <c r="AA102" s="31"/>
      <c r="AB102" s="31"/>
      <c r="AC102" s="31"/>
      <c r="AD102" s="31"/>
      <c r="AE102" s="31"/>
    </row>
    <row r="103" spans="1:31" s="2" customFormat="1" ht="6.95" customHeight="1">
      <c r="A103" s="31"/>
      <c r="B103" s="45"/>
      <c r="C103" s="46"/>
      <c r="D103" s="46"/>
      <c r="E103" s="46"/>
      <c r="F103" s="46"/>
      <c r="G103" s="46"/>
      <c r="H103" s="46"/>
      <c r="I103" s="116"/>
      <c r="J103" s="116"/>
      <c r="K103" s="46"/>
      <c r="L103" s="46"/>
      <c r="M103" s="41"/>
      <c r="S103" s="31"/>
      <c r="T103" s="31"/>
      <c r="U103" s="31"/>
      <c r="V103" s="31"/>
      <c r="W103" s="31"/>
      <c r="X103" s="31"/>
      <c r="Y103" s="31"/>
      <c r="Z103" s="31"/>
      <c r="AA103" s="31"/>
      <c r="AB103" s="31"/>
      <c r="AC103" s="31"/>
      <c r="AD103" s="31"/>
      <c r="AE103" s="31"/>
    </row>
    <row r="107" spans="1:31" s="2" customFormat="1" ht="6.95" customHeight="1">
      <c r="A107" s="31"/>
      <c r="B107" s="47"/>
      <c r="C107" s="48"/>
      <c r="D107" s="48"/>
      <c r="E107" s="48"/>
      <c r="F107" s="48"/>
      <c r="G107" s="48"/>
      <c r="H107" s="48"/>
      <c r="I107" s="117"/>
      <c r="J107" s="117"/>
      <c r="K107" s="48"/>
      <c r="L107" s="48"/>
      <c r="M107" s="41"/>
      <c r="S107" s="31"/>
      <c r="T107" s="31"/>
      <c r="U107" s="31"/>
      <c r="V107" s="31"/>
      <c r="W107" s="31"/>
      <c r="X107" s="31"/>
      <c r="Y107" s="31"/>
      <c r="Z107" s="31"/>
      <c r="AA107" s="31"/>
      <c r="AB107" s="31"/>
      <c r="AC107" s="31"/>
      <c r="AD107" s="31"/>
      <c r="AE107" s="31"/>
    </row>
    <row r="108" spans="1:31" s="2" customFormat="1" ht="24.95" customHeight="1">
      <c r="A108" s="31"/>
      <c r="B108" s="32"/>
      <c r="C108" s="21" t="s">
        <v>144</v>
      </c>
      <c r="D108" s="31"/>
      <c r="E108" s="31"/>
      <c r="F108" s="31"/>
      <c r="G108" s="31"/>
      <c r="H108" s="31"/>
      <c r="I108" s="95"/>
      <c r="J108" s="95"/>
      <c r="K108" s="31"/>
      <c r="L108" s="31"/>
      <c r="M108" s="41"/>
      <c r="S108" s="31"/>
      <c r="T108" s="31"/>
      <c r="U108" s="31"/>
      <c r="V108" s="31"/>
      <c r="W108" s="31"/>
      <c r="X108" s="31"/>
      <c r="Y108" s="31"/>
      <c r="Z108" s="31"/>
      <c r="AA108" s="31"/>
      <c r="AB108" s="31"/>
      <c r="AC108" s="31"/>
      <c r="AD108" s="31"/>
      <c r="AE108" s="31"/>
    </row>
    <row r="109" spans="1:31" s="2" customFormat="1" ht="6.95" customHeight="1">
      <c r="A109" s="31"/>
      <c r="B109" s="32"/>
      <c r="C109" s="31"/>
      <c r="D109" s="31"/>
      <c r="E109" s="31"/>
      <c r="F109" s="31"/>
      <c r="G109" s="31"/>
      <c r="H109" s="31"/>
      <c r="I109" s="95"/>
      <c r="J109" s="95"/>
      <c r="K109" s="31"/>
      <c r="L109" s="31"/>
      <c r="M109" s="41"/>
      <c r="S109" s="31"/>
      <c r="T109" s="31"/>
      <c r="U109" s="31"/>
      <c r="V109" s="31"/>
      <c r="W109" s="31"/>
      <c r="X109" s="31"/>
      <c r="Y109" s="31"/>
      <c r="Z109" s="31"/>
      <c r="AA109" s="31"/>
      <c r="AB109" s="31"/>
      <c r="AC109" s="31"/>
      <c r="AD109" s="31"/>
      <c r="AE109" s="31"/>
    </row>
    <row r="110" spans="1:31" s="2" customFormat="1" ht="12" customHeight="1">
      <c r="A110" s="31"/>
      <c r="B110" s="32"/>
      <c r="C110" s="27" t="s">
        <v>17</v>
      </c>
      <c r="D110" s="31"/>
      <c r="E110" s="31"/>
      <c r="F110" s="31"/>
      <c r="G110" s="31"/>
      <c r="H110" s="31"/>
      <c r="I110" s="95"/>
      <c r="J110" s="95"/>
      <c r="K110" s="31"/>
      <c r="L110" s="31"/>
      <c r="M110" s="41"/>
      <c r="S110" s="31"/>
      <c r="T110" s="31"/>
      <c r="U110" s="31"/>
      <c r="V110" s="31"/>
      <c r="W110" s="31"/>
      <c r="X110" s="31"/>
      <c r="Y110" s="31"/>
      <c r="Z110" s="31"/>
      <c r="AA110" s="31"/>
      <c r="AB110" s="31"/>
      <c r="AC110" s="31"/>
      <c r="AD110" s="31"/>
      <c r="AE110" s="31"/>
    </row>
    <row r="111" spans="1:31" s="2" customFormat="1" ht="16.5" customHeight="1">
      <c r="A111" s="31"/>
      <c r="B111" s="32"/>
      <c r="C111" s="31"/>
      <c r="D111" s="31"/>
      <c r="E111" s="273" t="str">
        <f>E7</f>
        <v>Revitalizace Rychtářského potoka, km 1,100 - 5,200, k.ú. Budišov nad Budišovkou - I. etapa</v>
      </c>
      <c r="F111" s="274"/>
      <c r="G111" s="274"/>
      <c r="H111" s="274"/>
      <c r="I111" s="95"/>
      <c r="J111" s="95"/>
      <c r="K111" s="31"/>
      <c r="L111" s="31"/>
      <c r="M111" s="41"/>
      <c r="S111" s="31"/>
      <c r="T111" s="31"/>
      <c r="U111" s="31"/>
      <c r="V111" s="31"/>
      <c r="W111" s="31"/>
      <c r="X111" s="31"/>
      <c r="Y111" s="31"/>
      <c r="Z111" s="31"/>
      <c r="AA111" s="31"/>
      <c r="AB111" s="31"/>
      <c r="AC111" s="31"/>
      <c r="AD111" s="31"/>
      <c r="AE111" s="31"/>
    </row>
    <row r="112" spans="1:31" s="2" customFormat="1" ht="12" customHeight="1">
      <c r="A112" s="31"/>
      <c r="B112" s="32"/>
      <c r="C112" s="27" t="s">
        <v>109</v>
      </c>
      <c r="D112" s="31"/>
      <c r="E112" s="31"/>
      <c r="F112" s="31"/>
      <c r="G112" s="31"/>
      <c r="H112" s="31"/>
      <c r="I112" s="95"/>
      <c r="J112" s="95"/>
      <c r="K112" s="31"/>
      <c r="L112" s="31"/>
      <c r="M112" s="41"/>
      <c r="S112" s="31"/>
      <c r="T112" s="31"/>
      <c r="U112" s="31"/>
      <c r="V112" s="31"/>
      <c r="W112" s="31"/>
      <c r="X112" s="31"/>
      <c r="Y112" s="31"/>
      <c r="Z112" s="31"/>
      <c r="AA112" s="31"/>
      <c r="AB112" s="31"/>
      <c r="AC112" s="31"/>
      <c r="AD112" s="31"/>
      <c r="AE112" s="31"/>
    </row>
    <row r="113" spans="1:31" s="2" customFormat="1" ht="16.5" customHeight="1">
      <c r="A113" s="31"/>
      <c r="B113" s="32"/>
      <c r="C113" s="31"/>
      <c r="D113" s="31"/>
      <c r="E113" s="245" t="str">
        <f>E9</f>
        <v>42404_01 - Revitalizace vodního toku</v>
      </c>
      <c r="F113" s="272"/>
      <c r="G113" s="272"/>
      <c r="H113" s="272"/>
      <c r="I113" s="95"/>
      <c r="J113" s="95"/>
      <c r="K113" s="31"/>
      <c r="L113" s="31"/>
      <c r="M113" s="41"/>
      <c r="S113" s="31"/>
      <c r="T113" s="31"/>
      <c r="U113" s="31"/>
      <c r="V113" s="31"/>
      <c r="W113" s="31"/>
      <c r="X113" s="31"/>
      <c r="Y113" s="31"/>
      <c r="Z113" s="31"/>
      <c r="AA113" s="31"/>
      <c r="AB113" s="31"/>
      <c r="AC113" s="31"/>
      <c r="AD113" s="31"/>
      <c r="AE113" s="31"/>
    </row>
    <row r="114" spans="1:31" s="2" customFormat="1" ht="6.95" customHeight="1">
      <c r="A114" s="31"/>
      <c r="B114" s="32"/>
      <c r="C114" s="31"/>
      <c r="D114" s="31"/>
      <c r="E114" s="31"/>
      <c r="F114" s="31"/>
      <c r="G114" s="31"/>
      <c r="H114" s="31"/>
      <c r="I114" s="95"/>
      <c r="J114" s="95"/>
      <c r="K114" s="31"/>
      <c r="L114" s="31"/>
      <c r="M114" s="41"/>
      <c r="S114" s="31"/>
      <c r="T114" s="31"/>
      <c r="U114" s="31"/>
      <c r="V114" s="31"/>
      <c r="W114" s="31"/>
      <c r="X114" s="31"/>
      <c r="Y114" s="31"/>
      <c r="Z114" s="31"/>
      <c r="AA114" s="31"/>
      <c r="AB114" s="31"/>
      <c r="AC114" s="31"/>
      <c r="AD114" s="31"/>
      <c r="AE114" s="31"/>
    </row>
    <row r="115" spans="1:31" s="2" customFormat="1" ht="12" customHeight="1">
      <c r="A115" s="31"/>
      <c r="B115" s="32"/>
      <c r="C115" s="27" t="s">
        <v>20</v>
      </c>
      <c r="D115" s="31"/>
      <c r="E115" s="31"/>
      <c r="F115" s="25" t="str">
        <f>F12</f>
        <v>Budišov nad Budišovkou</v>
      </c>
      <c r="G115" s="31"/>
      <c r="H115" s="31"/>
      <c r="I115" s="96" t="s">
        <v>22</v>
      </c>
      <c r="J115" s="98">
        <f>IF(J12="","",J12)</f>
        <v>0</v>
      </c>
      <c r="K115" s="31"/>
      <c r="L115" s="31"/>
      <c r="M115" s="41"/>
      <c r="S115" s="31"/>
      <c r="T115" s="31"/>
      <c r="U115" s="31"/>
      <c r="V115" s="31"/>
      <c r="W115" s="31"/>
      <c r="X115" s="31"/>
      <c r="Y115" s="31"/>
      <c r="Z115" s="31"/>
      <c r="AA115" s="31"/>
      <c r="AB115" s="31"/>
      <c r="AC115" s="31"/>
      <c r="AD115" s="31"/>
      <c r="AE115" s="31"/>
    </row>
    <row r="116" spans="1:31" s="2" customFormat="1" ht="6.95" customHeight="1">
      <c r="A116" s="31"/>
      <c r="B116" s="32"/>
      <c r="C116" s="31"/>
      <c r="D116" s="31"/>
      <c r="E116" s="31"/>
      <c r="F116" s="31"/>
      <c r="G116" s="31"/>
      <c r="H116" s="31"/>
      <c r="I116" s="95"/>
      <c r="J116" s="95"/>
      <c r="K116" s="31"/>
      <c r="L116" s="31"/>
      <c r="M116" s="41"/>
      <c r="S116" s="31"/>
      <c r="T116" s="31"/>
      <c r="U116" s="31"/>
      <c r="V116" s="31"/>
      <c r="W116" s="31"/>
      <c r="X116" s="31"/>
      <c r="Y116" s="31"/>
      <c r="Z116" s="31"/>
      <c r="AA116" s="31"/>
      <c r="AB116" s="31"/>
      <c r="AC116" s="31"/>
      <c r="AD116" s="31"/>
      <c r="AE116" s="31"/>
    </row>
    <row r="117" spans="1:31" s="2" customFormat="1" ht="27.95" customHeight="1">
      <c r="A117" s="31"/>
      <c r="B117" s="32"/>
      <c r="C117" s="27" t="s">
        <v>23</v>
      </c>
      <c r="D117" s="31"/>
      <c r="E117" s="31"/>
      <c r="F117" s="25" t="str">
        <f>E15</f>
        <v>Povodí Odry, státní podnik</v>
      </c>
      <c r="G117" s="31"/>
      <c r="H117" s="31"/>
      <c r="I117" s="96" t="s">
        <v>28</v>
      </c>
      <c r="J117" s="118" t="str">
        <f>E21</f>
        <v>Lesprojekt Krnov s.r.o.</v>
      </c>
      <c r="K117" s="31"/>
      <c r="L117" s="31"/>
      <c r="M117" s="41"/>
      <c r="S117" s="31"/>
      <c r="T117" s="31"/>
      <c r="U117" s="31"/>
      <c r="V117" s="31"/>
      <c r="W117" s="31"/>
      <c r="X117" s="31"/>
      <c r="Y117" s="31"/>
      <c r="Z117" s="31"/>
      <c r="AA117" s="31"/>
      <c r="AB117" s="31"/>
      <c r="AC117" s="31"/>
      <c r="AD117" s="31"/>
      <c r="AE117" s="31"/>
    </row>
    <row r="118" spans="1:31" s="2" customFormat="1" ht="27.95" customHeight="1">
      <c r="A118" s="31"/>
      <c r="B118" s="32"/>
      <c r="C118" s="27" t="s">
        <v>27</v>
      </c>
      <c r="D118" s="31"/>
      <c r="E118" s="31"/>
      <c r="F118" s="25">
        <f>IF(E18="","",E18)</f>
        <v>0</v>
      </c>
      <c r="G118" s="31"/>
      <c r="H118" s="31"/>
      <c r="I118" s="96" t="s">
        <v>30</v>
      </c>
      <c r="J118" s="118" t="str">
        <f>E24</f>
        <v>Ing. Vlasta Horáková</v>
      </c>
      <c r="K118" s="31"/>
      <c r="L118" s="31"/>
      <c r="M118" s="41"/>
      <c r="S118" s="31"/>
      <c r="T118" s="31"/>
      <c r="U118" s="31"/>
      <c r="V118" s="31"/>
      <c r="W118" s="31"/>
      <c r="X118" s="31"/>
      <c r="Y118" s="31"/>
      <c r="Z118" s="31"/>
      <c r="AA118" s="31"/>
      <c r="AB118" s="31"/>
      <c r="AC118" s="31"/>
      <c r="AD118" s="31"/>
      <c r="AE118" s="31"/>
    </row>
    <row r="119" spans="1:31" s="2" customFormat="1" ht="10.35" customHeight="1">
      <c r="A119" s="31"/>
      <c r="B119" s="32"/>
      <c r="C119" s="31"/>
      <c r="D119" s="31"/>
      <c r="E119" s="31"/>
      <c r="F119" s="31"/>
      <c r="G119" s="31"/>
      <c r="H119" s="31"/>
      <c r="I119" s="95"/>
      <c r="J119" s="95"/>
      <c r="K119" s="31"/>
      <c r="L119" s="31"/>
      <c r="M119" s="41"/>
      <c r="S119" s="31"/>
      <c r="T119" s="31"/>
      <c r="U119" s="31"/>
      <c r="V119" s="31"/>
      <c r="W119" s="31"/>
      <c r="X119" s="31"/>
      <c r="Y119" s="31"/>
      <c r="Z119" s="31"/>
      <c r="AA119" s="31"/>
      <c r="AB119" s="31"/>
      <c r="AC119" s="31"/>
      <c r="AD119" s="31"/>
      <c r="AE119" s="31"/>
    </row>
    <row r="120" spans="1:31" s="11" customFormat="1" ht="29.25" customHeight="1">
      <c r="A120" s="134"/>
      <c r="B120" s="135"/>
      <c r="C120" s="136" t="s">
        <v>145</v>
      </c>
      <c r="D120" s="137" t="s">
        <v>56</v>
      </c>
      <c r="E120" s="137" t="s">
        <v>52</v>
      </c>
      <c r="F120" s="137" t="s">
        <v>53</v>
      </c>
      <c r="G120" s="137" t="s">
        <v>146</v>
      </c>
      <c r="H120" s="137" t="s">
        <v>147</v>
      </c>
      <c r="I120" s="138" t="s">
        <v>148</v>
      </c>
      <c r="J120" s="138" t="s">
        <v>149</v>
      </c>
      <c r="K120" s="137" t="s">
        <v>136</v>
      </c>
      <c r="L120" s="139" t="s">
        <v>150</v>
      </c>
      <c r="M120" s="140"/>
      <c r="N120" s="59" t="s">
        <v>1</v>
      </c>
      <c r="O120" s="60" t="s">
        <v>37</v>
      </c>
      <c r="P120" s="60" t="s">
        <v>151</v>
      </c>
      <c r="Q120" s="60" t="s">
        <v>152</v>
      </c>
      <c r="R120" s="60" t="s">
        <v>153</v>
      </c>
      <c r="S120" s="60" t="s">
        <v>154</v>
      </c>
      <c r="T120" s="60" t="s">
        <v>155</v>
      </c>
      <c r="U120" s="60" t="s">
        <v>156</v>
      </c>
      <c r="V120" s="60" t="s">
        <v>157</v>
      </c>
      <c r="W120" s="60" t="s">
        <v>158</v>
      </c>
      <c r="X120" s="61" t="s">
        <v>159</v>
      </c>
      <c r="Y120" s="134"/>
      <c r="Z120" s="134"/>
      <c r="AA120" s="134"/>
      <c r="AB120" s="134"/>
      <c r="AC120" s="134"/>
      <c r="AD120" s="134"/>
      <c r="AE120" s="134"/>
    </row>
    <row r="121" spans="1:63" s="2" customFormat="1" ht="22.9" customHeight="1">
      <c r="A121" s="31"/>
      <c r="B121" s="32"/>
      <c r="C121" s="66" t="s">
        <v>160</v>
      </c>
      <c r="D121" s="31"/>
      <c r="E121" s="31"/>
      <c r="F121" s="31"/>
      <c r="G121" s="31"/>
      <c r="H121" s="31"/>
      <c r="I121" s="95"/>
      <c r="J121" s="95"/>
      <c r="K121" s="141">
        <f>BK121</f>
        <v>0</v>
      </c>
      <c r="L121" s="31"/>
      <c r="M121" s="32"/>
      <c r="N121" s="62"/>
      <c r="O121" s="53"/>
      <c r="P121" s="63"/>
      <c r="Q121" s="142">
        <f>Q122</f>
        <v>0</v>
      </c>
      <c r="R121" s="142">
        <f>R122</f>
        <v>0</v>
      </c>
      <c r="S121" s="63"/>
      <c r="T121" s="143">
        <f>T122</f>
        <v>0</v>
      </c>
      <c r="U121" s="63"/>
      <c r="V121" s="143">
        <f>V122</f>
        <v>24.2543122</v>
      </c>
      <c r="W121" s="63"/>
      <c r="X121" s="144">
        <f>X122</f>
        <v>0</v>
      </c>
      <c r="Y121" s="31"/>
      <c r="Z121" s="31"/>
      <c r="AA121" s="31"/>
      <c r="AB121" s="31"/>
      <c r="AC121" s="31"/>
      <c r="AD121" s="31"/>
      <c r="AE121" s="31"/>
      <c r="AT121" s="17" t="s">
        <v>72</v>
      </c>
      <c r="AU121" s="17" t="s">
        <v>138</v>
      </c>
      <c r="BK121" s="145">
        <f>BK122</f>
        <v>0</v>
      </c>
    </row>
    <row r="122" spans="2:63" s="12" customFormat="1" ht="25.9" customHeight="1">
      <c r="B122" s="146"/>
      <c r="D122" s="147" t="s">
        <v>72</v>
      </c>
      <c r="E122" s="148" t="s">
        <v>161</v>
      </c>
      <c r="F122" s="148" t="s">
        <v>162</v>
      </c>
      <c r="I122" s="149"/>
      <c r="J122" s="149"/>
      <c r="K122" s="150">
        <f>BK122</f>
        <v>0</v>
      </c>
      <c r="M122" s="146"/>
      <c r="N122" s="151"/>
      <c r="O122" s="152"/>
      <c r="P122" s="152"/>
      <c r="Q122" s="153">
        <f>Q123+Q319+Q326+Q350</f>
        <v>0</v>
      </c>
      <c r="R122" s="153">
        <f>R123+R319+R326+R350</f>
        <v>0</v>
      </c>
      <c r="S122" s="152"/>
      <c r="T122" s="154">
        <f>T123+T319+T326+T350</f>
        <v>0</v>
      </c>
      <c r="U122" s="152"/>
      <c r="V122" s="154">
        <f>V123+V319+V326+V350</f>
        <v>24.2543122</v>
      </c>
      <c r="W122" s="152"/>
      <c r="X122" s="155">
        <f>X123+X319+X326+X350</f>
        <v>0</v>
      </c>
      <c r="AR122" s="147" t="s">
        <v>81</v>
      </c>
      <c r="AT122" s="156" t="s">
        <v>72</v>
      </c>
      <c r="AU122" s="156" t="s">
        <v>73</v>
      </c>
      <c r="AY122" s="147" t="s">
        <v>163</v>
      </c>
      <c r="BK122" s="157">
        <f>BK123+BK319+BK326+BK350</f>
        <v>0</v>
      </c>
    </row>
    <row r="123" spans="2:63" s="12" customFormat="1" ht="22.9" customHeight="1">
      <c r="B123" s="146"/>
      <c r="D123" s="147" t="s">
        <v>72</v>
      </c>
      <c r="E123" s="158" t="s">
        <v>81</v>
      </c>
      <c r="F123" s="158" t="s">
        <v>164</v>
      </c>
      <c r="I123" s="149"/>
      <c r="J123" s="149"/>
      <c r="K123" s="159">
        <f>BK123</f>
        <v>0</v>
      </c>
      <c r="M123" s="146"/>
      <c r="N123" s="151"/>
      <c r="O123" s="152"/>
      <c r="P123" s="152"/>
      <c r="Q123" s="153">
        <f>SUM(Q124:Q318)</f>
        <v>0</v>
      </c>
      <c r="R123" s="153">
        <f>SUM(R124:R318)</f>
        <v>0</v>
      </c>
      <c r="S123" s="152"/>
      <c r="T123" s="154">
        <f>SUM(T124:T318)</f>
        <v>0</v>
      </c>
      <c r="U123" s="152"/>
      <c r="V123" s="154">
        <f>SUM(V124:V318)</f>
        <v>0</v>
      </c>
      <c r="W123" s="152"/>
      <c r="X123" s="155">
        <f>SUM(X124:X318)</f>
        <v>0</v>
      </c>
      <c r="AR123" s="147" t="s">
        <v>81</v>
      </c>
      <c r="AT123" s="156" t="s">
        <v>72</v>
      </c>
      <c r="AU123" s="156" t="s">
        <v>81</v>
      </c>
      <c r="AY123" s="147" t="s">
        <v>163</v>
      </c>
      <c r="BK123" s="157">
        <f>SUM(BK124:BK318)</f>
        <v>0</v>
      </c>
    </row>
    <row r="124" spans="1:65" s="2" customFormat="1" ht="48" customHeight="1">
      <c r="A124" s="31"/>
      <c r="B124" s="160"/>
      <c r="C124" s="161" t="s">
        <v>81</v>
      </c>
      <c r="D124" s="161" t="s">
        <v>165</v>
      </c>
      <c r="E124" s="162" t="s">
        <v>166</v>
      </c>
      <c r="F124" s="163" t="s">
        <v>167</v>
      </c>
      <c r="G124" s="164" t="s">
        <v>168</v>
      </c>
      <c r="H124" s="165">
        <v>765.32</v>
      </c>
      <c r="I124" s="166"/>
      <c r="J124" s="166"/>
      <c r="K124" s="167">
        <f>ROUND(P124*H124,2)</f>
        <v>0</v>
      </c>
      <c r="L124" s="163" t="s">
        <v>169</v>
      </c>
      <c r="M124" s="32"/>
      <c r="N124" s="168" t="s">
        <v>1</v>
      </c>
      <c r="O124" s="169" t="s">
        <v>38</v>
      </c>
      <c r="P124" s="170">
        <f>I124+J124</f>
        <v>0</v>
      </c>
      <c r="Q124" s="170">
        <f>ROUND(I124*H124,2)</f>
        <v>0</v>
      </c>
      <c r="R124" s="170">
        <f>ROUND(J124*H124,2)</f>
        <v>0</v>
      </c>
      <c r="S124" s="55"/>
      <c r="T124" s="171">
        <f>S124*H124</f>
        <v>0</v>
      </c>
      <c r="U124" s="171">
        <v>0</v>
      </c>
      <c r="V124" s="171">
        <f>U124*H124</f>
        <v>0</v>
      </c>
      <c r="W124" s="171">
        <v>0</v>
      </c>
      <c r="X124" s="172">
        <f>W124*H124</f>
        <v>0</v>
      </c>
      <c r="Y124" s="31"/>
      <c r="Z124" s="31"/>
      <c r="AA124" s="31"/>
      <c r="AB124" s="31"/>
      <c r="AC124" s="31"/>
      <c r="AD124" s="31"/>
      <c r="AE124" s="31"/>
      <c r="AR124" s="173" t="s">
        <v>170</v>
      </c>
      <c r="AT124" s="173" t="s">
        <v>165</v>
      </c>
      <c r="AU124" s="173" t="s">
        <v>83</v>
      </c>
      <c r="AY124" s="17" t="s">
        <v>163</v>
      </c>
      <c r="BE124" s="174">
        <f>IF(O124="základní",K124,0)</f>
        <v>0</v>
      </c>
      <c r="BF124" s="174">
        <f>IF(O124="snížená",K124,0)</f>
        <v>0</v>
      </c>
      <c r="BG124" s="174">
        <f>IF(O124="zákl. přenesená",K124,0)</f>
        <v>0</v>
      </c>
      <c r="BH124" s="174">
        <f>IF(O124="sníž. přenesená",K124,0)</f>
        <v>0</v>
      </c>
      <c r="BI124" s="174">
        <f>IF(O124="nulová",K124,0)</f>
        <v>0</v>
      </c>
      <c r="BJ124" s="17" t="s">
        <v>81</v>
      </c>
      <c r="BK124" s="174">
        <f>ROUND(P124*H124,2)</f>
        <v>0</v>
      </c>
      <c r="BL124" s="17" t="s">
        <v>170</v>
      </c>
      <c r="BM124" s="173" t="s">
        <v>171</v>
      </c>
    </row>
    <row r="125" spans="2:51" s="13" customFormat="1" ht="12">
      <c r="B125" s="175"/>
      <c r="D125" s="176" t="s">
        <v>172</v>
      </c>
      <c r="E125" s="177" t="s">
        <v>1</v>
      </c>
      <c r="F125" s="178" t="s">
        <v>173</v>
      </c>
      <c r="H125" s="177" t="s">
        <v>1</v>
      </c>
      <c r="I125" s="179"/>
      <c r="J125" s="179"/>
      <c r="M125" s="175"/>
      <c r="N125" s="180"/>
      <c r="O125" s="181"/>
      <c r="P125" s="181"/>
      <c r="Q125" s="181"/>
      <c r="R125" s="181"/>
      <c r="S125" s="181"/>
      <c r="T125" s="181"/>
      <c r="U125" s="181"/>
      <c r="V125" s="181"/>
      <c r="W125" s="181"/>
      <c r="X125" s="182"/>
      <c r="AT125" s="177" t="s">
        <v>172</v>
      </c>
      <c r="AU125" s="177" t="s">
        <v>83</v>
      </c>
      <c r="AV125" s="13" t="s">
        <v>81</v>
      </c>
      <c r="AW125" s="13" t="s">
        <v>4</v>
      </c>
      <c r="AX125" s="13" t="s">
        <v>73</v>
      </c>
      <c r="AY125" s="177" t="s">
        <v>163</v>
      </c>
    </row>
    <row r="126" spans="2:51" s="13" customFormat="1" ht="12">
      <c r="B126" s="175"/>
      <c r="D126" s="176" t="s">
        <v>172</v>
      </c>
      <c r="E126" s="177" t="s">
        <v>1</v>
      </c>
      <c r="F126" s="178" t="s">
        <v>174</v>
      </c>
      <c r="H126" s="177" t="s">
        <v>1</v>
      </c>
      <c r="I126" s="179"/>
      <c r="J126" s="179"/>
      <c r="M126" s="175"/>
      <c r="N126" s="180"/>
      <c r="O126" s="181"/>
      <c r="P126" s="181"/>
      <c r="Q126" s="181"/>
      <c r="R126" s="181"/>
      <c r="S126" s="181"/>
      <c r="T126" s="181"/>
      <c r="U126" s="181"/>
      <c r="V126" s="181"/>
      <c r="W126" s="181"/>
      <c r="X126" s="182"/>
      <c r="AT126" s="177" t="s">
        <v>172</v>
      </c>
      <c r="AU126" s="177" t="s">
        <v>83</v>
      </c>
      <c r="AV126" s="13" t="s">
        <v>81</v>
      </c>
      <c r="AW126" s="13" t="s">
        <v>4</v>
      </c>
      <c r="AX126" s="13" t="s">
        <v>73</v>
      </c>
      <c r="AY126" s="177" t="s">
        <v>163</v>
      </c>
    </row>
    <row r="127" spans="2:51" s="13" customFormat="1" ht="12">
      <c r="B127" s="175"/>
      <c r="D127" s="176" t="s">
        <v>172</v>
      </c>
      <c r="E127" s="177" t="s">
        <v>1</v>
      </c>
      <c r="F127" s="178" t="s">
        <v>175</v>
      </c>
      <c r="H127" s="177" t="s">
        <v>1</v>
      </c>
      <c r="I127" s="179"/>
      <c r="J127" s="179"/>
      <c r="M127" s="175"/>
      <c r="N127" s="180"/>
      <c r="O127" s="181"/>
      <c r="P127" s="181"/>
      <c r="Q127" s="181"/>
      <c r="R127" s="181"/>
      <c r="S127" s="181"/>
      <c r="T127" s="181"/>
      <c r="U127" s="181"/>
      <c r="V127" s="181"/>
      <c r="W127" s="181"/>
      <c r="X127" s="182"/>
      <c r="AT127" s="177" t="s">
        <v>172</v>
      </c>
      <c r="AU127" s="177" t="s">
        <v>83</v>
      </c>
      <c r="AV127" s="13" t="s">
        <v>81</v>
      </c>
      <c r="AW127" s="13" t="s">
        <v>4</v>
      </c>
      <c r="AX127" s="13" t="s">
        <v>73</v>
      </c>
      <c r="AY127" s="177" t="s">
        <v>163</v>
      </c>
    </row>
    <row r="128" spans="2:51" s="13" customFormat="1" ht="12">
      <c r="B128" s="175"/>
      <c r="D128" s="176" t="s">
        <v>172</v>
      </c>
      <c r="E128" s="177" t="s">
        <v>1</v>
      </c>
      <c r="F128" s="178" t="s">
        <v>176</v>
      </c>
      <c r="H128" s="177" t="s">
        <v>1</v>
      </c>
      <c r="I128" s="179"/>
      <c r="J128" s="179"/>
      <c r="M128" s="175"/>
      <c r="N128" s="180"/>
      <c r="O128" s="181"/>
      <c r="P128" s="181"/>
      <c r="Q128" s="181"/>
      <c r="R128" s="181"/>
      <c r="S128" s="181"/>
      <c r="T128" s="181"/>
      <c r="U128" s="181"/>
      <c r="V128" s="181"/>
      <c r="W128" s="181"/>
      <c r="X128" s="182"/>
      <c r="AT128" s="177" t="s">
        <v>172</v>
      </c>
      <c r="AU128" s="177" t="s">
        <v>83</v>
      </c>
      <c r="AV128" s="13" t="s">
        <v>81</v>
      </c>
      <c r="AW128" s="13" t="s">
        <v>4</v>
      </c>
      <c r="AX128" s="13" t="s">
        <v>73</v>
      </c>
      <c r="AY128" s="177" t="s">
        <v>163</v>
      </c>
    </row>
    <row r="129" spans="2:51" s="14" customFormat="1" ht="12">
      <c r="B129" s="183"/>
      <c r="D129" s="176" t="s">
        <v>172</v>
      </c>
      <c r="E129" s="184" t="s">
        <v>1</v>
      </c>
      <c r="F129" s="185" t="s">
        <v>177</v>
      </c>
      <c r="H129" s="186">
        <v>501.12</v>
      </c>
      <c r="I129" s="187"/>
      <c r="J129" s="187"/>
      <c r="M129" s="183"/>
      <c r="N129" s="188"/>
      <c r="O129" s="189"/>
      <c r="P129" s="189"/>
      <c r="Q129" s="189"/>
      <c r="R129" s="189"/>
      <c r="S129" s="189"/>
      <c r="T129" s="189"/>
      <c r="U129" s="189"/>
      <c r="V129" s="189"/>
      <c r="W129" s="189"/>
      <c r="X129" s="190"/>
      <c r="AT129" s="184" t="s">
        <v>172</v>
      </c>
      <c r="AU129" s="184" t="s">
        <v>83</v>
      </c>
      <c r="AV129" s="14" t="s">
        <v>83</v>
      </c>
      <c r="AW129" s="14" t="s">
        <v>4</v>
      </c>
      <c r="AX129" s="14" t="s">
        <v>73</v>
      </c>
      <c r="AY129" s="184" t="s">
        <v>163</v>
      </c>
    </row>
    <row r="130" spans="2:51" s="13" customFormat="1" ht="12">
      <c r="B130" s="175"/>
      <c r="D130" s="176" t="s">
        <v>172</v>
      </c>
      <c r="E130" s="177" t="s">
        <v>1</v>
      </c>
      <c r="F130" s="178" t="s">
        <v>178</v>
      </c>
      <c r="H130" s="177" t="s">
        <v>1</v>
      </c>
      <c r="I130" s="179"/>
      <c r="J130" s="179"/>
      <c r="M130" s="175"/>
      <c r="N130" s="180"/>
      <c r="O130" s="181"/>
      <c r="P130" s="181"/>
      <c r="Q130" s="181"/>
      <c r="R130" s="181"/>
      <c r="S130" s="181"/>
      <c r="T130" s="181"/>
      <c r="U130" s="181"/>
      <c r="V130" s="181"/>
      <c r="W130" s="181"/>
      <c r="X130" s="182"/>
      <c r="AT130" s="177" t="s">
        <v>172</v>
      </c>
      <c r="AU130" s="177" t="s">
        <v>83</v>
      </c>
      <c r="AV130" s="13" t="s">
        <v>81</v>
      </c>
      <c r="AW130" s="13" t="s">
        <v>4</v>
      </c>
      <c r="AX130" s="13" t="s">
        <v>73</v>
      </c>
      <c r="AY130" s="177" t="s">
        <v>163</v>
      </c>
    </row>
    <row r="131" spans="2:51" s="14" customFormat="1" ht="12">
      <c r="B131" s="183"/>
      <c r="D131" s="176" t="s">
        <v>172</v>
      </c>
      <c r="E131" s="184" t="s">
        <v>1</v>
      </c>
      <c r="F131" s="185" t="s">
        <v>179</v>
      </c>
      <c r="H131" s="186">
        <v>264.2</v>
      </c>
      <c r="I131" s="187"/>
      <c r="J131" s="187"/>
      <c r="M131" s="183"/>
      <c r="N131" s="188"/>
      <c r="O131" s="189"/>
      <c r="P131" s="189"/>
      <c r="Q131" s="189"/>
      <c r="R131" s="189"/>
      <c r="S131" s="189"/>
      <c r="T131" s="189"/>
      <c r="U131" s="189"/>
      <c r="V131" s="189"/>
      <c r="W131" s="189"/>
      <c r="X131" s="190"/>
      <c r="AT131" s="184" t="s">
        <v>172</v>
      </c>
      <c r="AU131" s="184" t="s">
        <v>83</v>
      </c>
      <c r="AV131" s="14" t="s">
        <v>83</v>
      </c>
      <c r="AW131" s="14" t="s">
        <v>4</v>
      </c>
      <c r="AX131" s="14" t="s">
        <v>73</v>
      </c>
      <c r="AY131" s="184" t="s">
        <v>163</v>
      </c>
    </row>
    <row r="132" spans="2:51" s="15" customFormat="1" ht="12">
      <c r="B132" s="191"/>
      <c r="D132" s="176" t="s">
        <v>172</v>
      </c>
      <c r="E132" s="192" t="s">
        <v>1</v>
      </c>
      <c r="F132" s="193" t="s">
        <v>180</v>
      </c>
      <c r="H132" s="194">
        <v>765.32</v>
      </c>
      <c r="I132" s="195"/>
      <c r="J132" s="195"/>
      <c r="M132" s="191"/>
      <c r="N132" s="196"/>
      <c r="O132" s="197"/>
      <c r="P132" s="197"/>
      <c r="Q132" s="197"/>
      <c r="R132" s="197"/>
      <c r="S132" s="197"/>
      <c r="T132" s="197"/>
      <c r="U132" s="197"/>
      <c r="V132" s="197"/>
      <c r="W132" s="197"/>
      <c r="X132" s="198"/>
      <c r="AT132" s="192" t="s">
        <v>172</v>
      </c>
      <c r="AU132" s="192" t="s">
        <v>83</v>
      </c>
      <c r="AV132" s="15" t="s">
        <v>170</v>
      </c>
      <c r="AW132" s="15" t="s">
        <v>4</v>
      </c>
      <c r="AX132" s="15" t="s">
        <v>81</v>
      </c>
      <c r="AY132" s="192" t="s">
        <v>163</v>
      </c>
    </row>
    <row r="133" spans="1:65" s="2" customFormat="1" ht="48" customHeight="1">
      <c r="A133" s="31"/>
      <c r="B133" s="160"/>
      <c r="C133" s="161" t="s">
        <v>83</v>
      </c>
      <c r="D133" s="161" t="s">
        <v>165</v>
      </c>
      <c r="E133" s="162" t="s">
        <v>181</v>
      </c>
      <c r="F133" s="163" t="s">
        <v>182</v>
      </c>
      <c r="G133" s="164" t="s">
        <v>168</v>
      </c>
      <c r="H133" s="165">
        <v>1169.28</v>
      </c>
      <c r="I133" s="166"/>
      <c r="J133" s="166"/>
      <c r="K133" s="167">
        <f>ROUND(P133*H133,2)</f>
        <v>0</v>
      </c>
      <c r="L133" s="163" t="s">
        <v>169</v>
      </c>
      <c r="M133" s="32"/>
      <c r="N133" s="168" t="s">
        <v>1</v>
      </c>
      <c r="O133" s="169" t="s">
        <v>38</v>
      </c>
      <c r="P133" s="170">
        <f>I133+J133</f>
        <v>0</v>
      </c>
      <c r="Q133" s="170">
        <f>ROUND(I133*H133,2)</f>
        <v>0</v>
      </c>
      <c r="R133" s="170">
        <f>ROUND(J133*H133,2)</f>
        <v>0</v>
      </c>
      <c r="S133" s="55"/>
      <c r="T133" s="171">
        <f>S133*H133</f>
        <v>0</v>
      </c>
      <c r="U133" s="171">
        <v>0</v>
      </c>
      <c r="V133" s="171">
        <f>U133*H133</f>
        <v>0</v>
      </c>
      <c r="W133" s="171">
        <v>0</v>
      </c>
      <c r="X133" s="172">
        <f>W133*H133</f>
        <v>0</v>
      </c>
      <c r="Y133" s="31"/>
      <c r="Z133" s="31"/>
      <c r="AA133" s="31"/>
      <c r="AB133" s="31"/>
      <c r="AC133" s="31"/>
      <c r="AD133" s="31"/>
      <c r="AE133" s="31"/>
      <c r="AR133" s="173" t="s">
        <v>170</v>
      </c>
      <c r="AT133" s="173" t="s">
        <v>165</v>
      </c>
      <c r="AU133" s="173" t="s">
        <v>83</v>
      </c>
      <c r="AY133" s="17" t="s">
        <v>163</v>
      </c>
      <c r="BE133" s="174">
        <f>IF(O133="základní",K133,0)</f>
        <v>0</v>
      </c>
      <c r="BF133" s="174">
        <f>IF(O133="snížená",K133,0)</f>
        <v>0</v>
      </c>
      <c r="BG133" s="174">
        <f>IF(O133="zákl. přenesená",K133,0)</f>
        <v>0</v>
      </c>
      <c r="BH133" s="174">
        <f>IF(O133="sníž. přenesená",K133,0)</f>
        <v>0</v>
      </c>
      <c r="BI133" s="174">
        <f>IF(O133="nulová",K133,0)</f>
        <v>0</v>
      </c>
      <c r="BJ133" s="17" t="s">
        <v>81</v>
      </c>
      <c r="BK133" s="174">
        <f>ROUND(P133*H133,2)</f>
        <v>0</v>
      </c>
      <c r="BL133" s="17" t="s">
        <v>170</v>
      </c>
      <c r="BM133" s="173" t="s">
        <v>183</v>
      </c>
    </row>
    <row r="134" spans="2:51" s="13" customFormat="1" ht="12">
      <c r="B134" s="175"/>
      <c r="D134" s="176" t="s">
        <v>172</v>
      </c>
      <c r="E134" s="177" t="s">
        <v>1</v>
      </c>
      <c r="F134" s="178" t="s">
        <v>173</v>
      </c>
      <c r="H134" s="177" t="s">
        <v>1</v>
      </c>
      <c r="I134" s="179"/>
      <c r="J134" s="179"/>
      <c r="M134" s="175"/>
      <c r="N134" s="180"/>
      <c r="O134" s="181"/>
      <c r="P134" s="181"/>
      <c r="Q134" s="181"/>
      <c r="R134" s="181"/>
      <c r="S134" s="181"/>
      <c r="T134" s="181"/>
      <c r="U134" s="181"/>
      <c r="V134" s="181"/>
      <c r="W134" s="181"/>
      <c r="X134" s="182"/>
      <c r="AT134" s="177" t="s">
        <v>172</v>
      </c>
      <c r="AU134" s="177" t="s">
        <v>83</v>
      </c>
      <c r="AV134" s="13" t="s">
        <v>81</v>
      </c>
      <c r="AW134" s="13" t="s">
        <v>4</v>
      </c>
      <c r="AX134" s="13" t="s">
        <v>73</v>
      </c>
      <c r="AY134" s="177" t="s">
        <v>163</v>
      </c>
    </row>
    <row r="135" spans="2:51" s="13" customFormat="1" ht="12">
      <c r="B135" s="175"/>
      <c r="D135" s="176" t="s">
        <v>172</v>
      </c>
      <c r="E135" s="177" t="s">
        <v>1</v>
      </c>
      <c r="F135" s="178" t="s">
        <v>174</v>
      </c>
      <c r="H135" s="177" t="s">
        <v>1</v>
      </c>
      <c r="I135" s="179"/>
      <c r="J135" s="179"/>
      <c r="M135" s="175"/>
      <c r="N135" s="180"/>
      <c r="O135" s="181"/>
      <c r="P135" s="181"/>
      <c r="Q135" s="181"/>
      <c r="R135" s="181"/>
      <c r="S135" s="181"/>
      <c r="T135" s="181"/>
      <c r="U135" s="181"/>
      <c r="V135" s="181"/>
      <c r="W135" s="181"/>
      <c r="X135" s="182"/>
      <c r="AT135" s="177" t="s">
        <v>172</v>
      </c>
      <c r="AU135" s="177" t="s">
        <v>83</v>
      </c>
      <c r="AV135" s="13" t="s">
        <v>81</v>
      </c>
      <c r="AW135" s="13" t="s">
        <v>4</v>
      </c>
      <c r="AX135" s="13" t="s">
        <v>73</v>
      </c>
      <c r="AY135" s="177" t="s">
        <v>163</v>
      </c>
    </row>
    <row r="136" spans="2:51" s="13" customFormat="1" ht="12">
      <c r="B136" s="175"/>
      <c r="D136" s="176" t="s">
        <v>172</v>
      </c>
      <c r="E136" s="177" t="s">
        <v>1</v>
      </c>
      <c r="F136" s="178" t="s">
        <v>175</v>
      </c>
      <c r="H136" s="177" t="s">
        <v>1</v>
      </c>
      <c r="I136" s="179"/>
      <c r="J136" s="179"/>
      <c r="M136" s="175"/>
      <c r="N136" s="180"/>
      <c r="O136" s="181"/>
      <c r="P136" s="181"/>
      <c r="Q136" s="181"/>
      <c r="R136" s="181"/>
      <c r="S136" s="181"/>
      <c r="T136" s="181"/>
      <c r="U136" s="181"/>
      <c r="V136" s="181"/>
      <c r="W136" s="181"/>
      <c r="X136" s="182"/>
      <c r="AT136" s="177" t="s">
        <v>172</v>
      </c>
      <c r="AU136" s="177" t="s">
        <v>83</v>
      </c>
      <c r="AV136" s="13" t="s">
        <v>81</v>
      </c>
      <c r="AW136" s="13" t="s">
        <v>4</v>
      </c>
      <c r="AX136" s="13" t="s">
        <v>73</v>
      </c>
      <c r="AY136" s="177" t="s">
        <v>163</v>
      </c>
    </row>
    <row r="137" spans="2:51" s="13" customFormat="1" ht="12">
      <c r="B137" s="175"/>
      <c r="D137" s="176" t="s">
        <v>172</v>
      </c>
      <c r="E137" s="177" t="s">
        <v>1</v>
      </c>
      <c r="F137" s="178" t="s">
        <v>184</v>
      </c>
      <c r="H137" s="177" t="s">
        <v>1</v>
      </c>
      <c r="I137" s="179"/>
      <c r="J137" s="179"/>
      <c r="M137" s="175"/>
      <c r="N137" s="180"/>
      <c r="O137" s="181"/>
      <c r="P137" s="181"/>
      <c r="Q137" s="181"/>
      <c r="R137" s="181"/>
      <c r="S137" s="181"/>
      <c r="T137" s="181"/>
      <c r="U137" s="181"/>
      <c r="V137" s="181"/>
      <c r="W137" s="181"/>
      <c r="X137" s="182"/>
      <c r="AT137" s="177" t="s">
        <v>172</v>
      </c>
      <c r="AU137" s="177" t="s">
        <v>83</v>
      </c>
      <c r="AV137" s="13" t="s">
        <v>81</v>
      </c>
      <c r="AW137" s="13" t="s">
        <v>4</v>
      </c>
      <c r="AX137" s="13" t="s">
        <v>73</v>
      </c>
      <c r="AY137" s="177" t="s">
        <v>163</v>
      </c>
    </row>
    <row r="138" spans="2:51" s="14" customFormat="1" ht="12">
      <c r="B138" s="183"/>
      <c r="D138" s="176" t="s">
        <v>172</v>
      </c>
      <c r="E138" s="184" t="s">
        <v>1</v>
      </c>
      <c r="F138" s="185" t="s">
        <v>185</v>
      </c>
      <c r="H138" s="186">
        <v>1169.28</v>
      </c>
      <c r="I138" s="187"/>
      <c r="J138" s="187"/>
      <c r="M138" s="183"/>
      <c r="N138" s="188"/>
      <c r="O138" s="189"/>
      <c r="P138" s="189"/>
      <c r="Q138" s="189"/>
      <c r="R138" s="189"/>
      <c r="S138" s="189"/>
      <c r="T138" s="189"/>
      <c r="U138" s="189"/>
      <c r="V138" s="189"/>
      <c r="W138" s="189"/>
      <c r="X138" s="190"/>
      <c r="AT138" s="184" t="s">
        <v>172</v>
      </c>
      <c r="AU138" s="184" t="s">
        <v>83</v>
      </c>
      <c r="AV138" s="14" t="s">
        <v>83</v>
      </c>
      <c r="AW138" s="14" t="s">
        <v>4</v>
      </c>
      <c r="AX138" s="14" t="s">
        <v>81</v>
      </c>
      <c r="AY138" s="184" t="s">
        <v>163</v>
      </c>
    </row>
    <row r="139" spans="1:65" s="2" customFormat="1" ht="36" customHeight="1">
      <c r="A139" s="31"/>
      <c r="B139" s="160"/>
      <c r="C139" s="161" t="s">
        <v>127</v>
      </c>
      <c r="D139" s="161" t="s">
        <v>165</v>
      </c>
      <c r="E139" s="162" t="s">
        <v>186</v>
      </c>
      <c r="F139" s="163" t="s">
        <v>187</v>
      </c>
      <c r="G139" s="164" t="s">
        <v>168</v>
      </c>
      <c r="H139" s="165">
        <v>30.56</v>
      </c>
      <c r="I139" s="166"/>
      <c r="J139" s="166"/>
      <c r="K139" s="167">
        <f>ROUND(P139*H139,2)</f>
        <v>0</v>
      </c>
      <c r="L139" s="163" t="s">
        <v>169</v>
      </c>
      <c r="M139" s="32"/>
      <c r="N139" s="168" t="s">
        <v>1</v>
      </c>
      <c r="O139" s="169" t="s">
        <v>38</v>
      </c>
      <c r="P139" s="170">
        <f>I139+J139</f>
        <v>0</v>
      </c>
      <c r="Q139" s="170">
        <f>ROUND(I139*H139,2)</f>
        <v>0</v>
      </c>
      <c r="R139" s="170">
        <f>ROUND(J139*H139,2)</f>
        <v>0</v>
      </c>
      <c r="S139" s="55"/>
      <c r="T139" s="171">
        <f>S139*H139</f>
        <v>0</v>
      </c>
      <c r="U139" s="171">
        <v>0</v>
      </c>
      <c r="V139" s="171">
        <f>U139*H139</f>
        <v>0</v>
      </c>
      <c r="W139" s="171">
        <v>0</v>
      </c>
      <c r="X139" s="172">
        <f>W139*H139</f>
        <v>0</v>
      </c>
      <c r="Y139" s="31"/>
      <c r="Z139" s="31"/>
      <c r="AA139" s="31"/>
      <c r="AB139" s="31"/>
      <c r="AC139" s="31"/>
      <c r="AD139" s="31"/>
      <c r="AE139" s="31"/>
      <c r="AR139" s="173" t="s">
        <v>170</v>
      </c>
      <c r="AT139" s="173" t="s">
        <v>165</v>
      </c>
      <c r="AU139" s="173" t="s">
        <v>83</v>
      </c>
      <c r="AY139" s="17" t="s">
        <v>163</v>
      </c>
      <c r="BE139" s="174">
        <f>IF(O139="základní",K139,0)</f>
        <v>0</v>
      </c>
      <c r="BF139" s="174">
        <f>IF(O139="snížená",K139,0)</f>
        <v>0</v>
      </c>
      <c r="BG139" s="174">
        <f>IF(O139="zákl. přenesená",K139,0)</f>
        <v>0</v>
      </c>
      <c r="BH139" s="174">
        <f>IF(O139="sníž. přenesená",K139,0)</f>
        <v>0</v>
      </c>
      <c r="BI139" s="174">
        <f>IF(O139="nulová",K139,0)</f>
        <v>0</v>
      </c>
      <c r="BJ139" s="17" t="s">
        <v>81</v>
      </c>
      <c r="BK139" s="174">
        <f>ROUND(P139*H139,2)</f>
        <v>0</v>
      </c>
      <c r="BL139" s="17" t="s">
        <v>170</v>
      </c>
      <c r="BM139" s="173" t="s">
        <v>188</v>
      </c>
    </row>
    <row r="140" spans="2:51" s="13" customFormat="1" ht="12">
      <c r="B140" s="175"/>
      <c r="D140" s="176" t="s">
        <v>172</v>
      </c>
      <c r="E140" s="177" t="s">
        <v>1</v>
      </c>
      <c r="F140" s="178" t="s">
        <v>189</v>
      </c>
      <c r="H140" s="177" t="s">
        <v>1</v>
      </c>
      <c r="I140" s="179"/>
      <c r="J140" s="179"/>
      <c r="M140" s="175"/>
      <c r="N140" s="180"/>
      <c r="O140" s="181"/>
      <c r="P140" s="181"/>
      <c r="Q140" s="181"/>
      <c r="R140" s="181"/>
      <c r="S140" s="181"/>
      <c r="T140" s="181"/>
      <c r="U140" s="181"/>
      <c r="V140" s="181"/>
      <c r="W140" s="181"/>
      <c r="X140" s="182"/>
      <c r="AT140" s="177" t="s">
        <v>172</v>
      </c>
      <c r="AU140" s="177" t="s">
        <v>83</v>
      </c>
      <c r="AV140" s="13" t="s">
        <v>81</v>
      </c>
      <c r="AW140" s="13" t="s">
        <v>4</v>
      </c>
      <c r="AX140" s="13" t="s">
        <v>73</v>
      </c>
      <c r="AY140" s="177" t="s">
        <v>163</v>
      </c>
    </row>
    <row r="141" spans="2:51" s="14" customFormat="1" ht="12">
      <c r="B141" s="183"/>
      <c r="D141" s="176" t="s">
        <v>172</v>
      </c>
      <c r="E141" s="184" t="s">
        <v>98</v>
      </c>
      <c r="F141" s="185" t="s">
        <v>190</v>
      </c>
      <c r="H141" s="186">
        <v>28.6</v>
      </c>
      <c r="I141" s="187"/>
      <c r="J141" s="187"/>
      <c r="M141" s="183"/>
      <c r="N141" s="188"/>
      <c r="O141" s="189"/>
      <c r="P141" s="189"/>
      <c r="Q141" s="189"/>
      <c r="R141" s="189"/>
      <c r="S141" s="189"/>
      <c r="T141" s="189"/>
      <c r="U141" s="189"/>
      <c r="V141" s="189"/>
      <c r="W141" s="189"/>
      <c r="X141" s="190"/>
      <c r="AT141" s="184" t="s">
        <v>172</v>
      </c>
      <c r="AU141" s="184" t="s">
        <v>83</v>
      </c>
      <c r="AV141" s="14" t="s">
        <v>83</v>
      </c>
      <c r="AW141" s="14" t="s">
        <v>4</v>
      </c>
      <c r="AX141" s="14" t="s">
        <v>73</v>
      </c>
      <c r="AY141" s="184" t="s">
        <v>163</v>
      </c>
    </row>
    <row r="142" spans="2:51" s="13" customFormat="1" ht="12">
      <c r="B142" s="175"/>
      <c r="D142" s="176" t="s">
        <v>172</v>
      </c>
      <c r="E142" s="177" t="s">
        <v>1</v>
      </c>
      <c r="F142" s="178" t="s">
        <v>191</v>
      </c>
      <c r="H142" s="177" t="s">
        <v>1</v>
      </c>
      <c r="I142" s="179"/>
      <c r="J142" s="179"/>
      <c r="M142" s="175"/>
      <c r="N142" s="180"/>
      <c r="O142" s="181"/>
      <c r="P142" s="181"/>
      <c r="Q142" s="181"/>
      <c r="R142" s="181"/>
      <c r="S142" s="181"/>
      <c r="T142" s="181"/>
      <c r="U142" s="181"/>
      <c r="V142" s="181"/>
      <c r="W142" s="181"/>
      <c r="X142" s="182"/>
      <c r="AT142" s="177" t="s">
        <v>172</v>
      </c>
      <c r="AU142" s="177" t="s">
        <v>83</v>
      </c>
      <c r="AV142" s="13" t="s">
        <v>81</v>
      </c>
      <c r="AW142" s="13" t="s">
        <v>4</v>
      </c>
      <c r="AX142" s="13" t="s">
        <v>73</v>
      </c>
      <c r="AY142" s="177" t="s">
        <v>163</v>
      </c>
    </row>
    <row r="143" spans="2:51" s="14" customFormat="1" ht="12">
      <c r="B143" s="183"/>
      <c r="D143" s="176" t="s">
        <v>172</v>
      </c>
      <c r="E143" s="184" t="s">
        <v>1</v>
      </c>
      <c r="F143" s="185" t="s">
        <v>192</v>
      </c>
      <c r="H143" s="186">
        <v>1.96</v>
      </c>
      <c r="I143" s="187"/>
      <c r="J143" s="187"/>
      <c r="M143" s="183"/>
      <c r="N143" s="188"/>
      <c r="O143" s="189"/>
      <c r="P143" s="189"/>
      <c r="Q143" s="189"/>
      <c r="R143" s="189"/>
      <c r="S143" s="189"/>
      <c r="T143" s="189"/>
      <c r="U143" s="189"/>
      <c r="V143" s="189"/>
      <c r="W143" s="189"/>
      <c r="X143" s="190"/>
      <c r="AT143" s="184" t="s">
        <v>172</v>
      </c>
      <c r="AU143" s="184" t="s">
        <v>83</v>
      </c>
      <c r="AV143" s="14" t="s">
        <v>83</v>
      </c>
      <c r="AW143" s="14" t="s">
        <v>4</v>
      </c>
      <c r="AX143" s="14" t="s">
        <v>73</v>
      </c>
      <c r="AY143" s="184" t="s">
        <v>163</v>
      </c>
    </row>
    <row r="144" spans="2:51" s="15" customFormat="1" ht="12">
      <c r="B144" s="191"/>
      <c r="D144" s="176" t="s">
        <v>172</v>
      </c>
      <c r="E144" s="192" t="s">
        <v>1</v>
      </c>
      <c r="F144" s="193" t="s">
        <v>180</v>
      </c>
      <c r="H144" s="194">
        <v>30.56</v>
      </c>
      <c r="I144" s="195"/>
      <c r="J144" s="195"/>
      <c r="M144" s="191"/>
      <c r="N144" s="196"/>
      <c r="O144" s="197"/>
      <c r="P144" s="197"/>
      <c r="Q144" s="197"/>
      <c r="R144" s="197"/>
      <c r="S144" s="197"/>
      <c r="T144" s="197"/>
      <c r="U144" s="197"/>
      <c r="V144" s="197"/>
      <c r="W144" s="197"/>
      <c r="X144" s="198"/>
      <c r="AT144" s="192" t="s">
        <v>172</v>
      </c>
      <c r="AU144" s="192" t="s">
        <v>83</v>
      </c>
      <c r="AV144" s="15" t="s">
        <v>170</v>
      </c>
      <c r="AW144" s="15" t="s">
        <v>4</v>
      </c>
      <c r="AX144" s="15" t="s">
        <v>81</v>
      </c>
      <c r="AY144" s="192" t="s">
        <v>163</v>
      </c>
    </row>
    <row r="145" spans="1:65" s="2" customFormat="1" ht="48" customHeight="1">
      <c r="A145" s="31"/>
      <c r="B145" s="160"/>
      <c r="C145" s="161" t="s">
        <v>170</v>
      </c>
      <c r="D145" s="161" t="s">
        <v>165</v>
      </c>
      <c r="E145" s="162" t="s">
        <v>193</v>
      </c>
      <c r="F145" s="163" t="s">
        <v>194</v>
      </c>
      <c r="G145" s="164" t="s">
        <v>168</v>
      </c>
      <c r="H145" s="165">
        <v>8.58</v>
      </c>
      <c r="I145" s="166"/>
      <c r="J145" s="166"/>
      <c r="K145" s="167">
        <f>ROUND(P145*H145,2)</f>
        <v>0</v>
      </c>
      <c r="L145" s="163" t="s">
        <v>169</v>
      </c>
      <c r="M145" s="32"/>
      <c r="N145" s="168" t="s">
        <v>1</v>
      </c>
      <c r="O145" s="169" t="s">
        <v>38</v>
      </c>
      <c r="P145" s="170">
        <f>I145+J145</f>
        <v>0</v>
      </c>
      <c r="Q145" s="170">
        <f>ROUND(I145*H145,2)</f>
        <v>0</v>
      </c>
      <c r="R145" s="170">
        <f>ROUND(J145*H145,2)</f>
        <v>0</v>
      </c>
      <c r="S145" s="55"/>
      <c r="T145" s="171">
        <f>S145*H145</f>
        <v>0</v>
      </c>
      <c r="U145" s="171">
        <v>0</v>
      </c>
      <c r="V145" s="171">
        <f>U145*H145</f>
        <v>0</v>
      </c>
      <c r="W145" s="171">
        <v>0</v>
      </c>
      <c r="X145" s="172">
        <f>W145*H145</f>
        <v>0</v>
      </c>
      <c r="Y145" s="31"/>
      <c r="Z145" s="31"/>
      <c r="AA145" s="31"/>
      <c r="AB145" s="31"/>
      <c r="AC145" s="31"/>
      <c r="AD145" s="31"/>
      <c r="AE145" s="31"/>
      <c r="AR145" s="173" t="s">
        <v>170</v>
      </c>
      <c r="AT145" s="173" t="s">
        <v>165</v>
      </c>
      <c r="AU145" s="173" t="s">
        <v>83</v>
      </c>
      <c r="AY145" s="17" t="s">
        <v>163</v>
      </c>
      <c r="BE145" s="174">
        <f>IF(O145="základní",K145,0)</f>
        <v>0</v>
      </c>
      <c r="BF145" s="174">
        <f>IF(O145="snížená",K145,0)</f>
        <v>0</v>
      </c>
      <c r="BG145" s="174">
        <f>IF(O145="zákl. přenesená",K145,0)</f>
        <v>0</v>
      </c>
      <c r="BH145" s="174">
        <f>IF(O145="sníž. přenesená",K145,0)</f>
        <v>0</v>
      </c>
      <c r="BI145" s="174">
        <f>IF(O145="nulová",K145,0)</f>
        <v>0</v>
      </c>
      <c r="BJ145" s="17" t="s">
        <v>81</v>
      </c>
      <c r="BK145" s="174">
        <f>ROUND(P145*H145,2)</f>
        <v>0</v>
      </c>
      <c r="BL145" s="17" t="s">
        <v>170</v>
      </c>
      <c r="BM145" s="173" t="s">
        <v>195</v>
      </c>
    </row>
    <row r="146" spans="2:51" s="13" customFormat="1" ht="12">
      <c r="B146" s="175"/>
      <c r="D146" s="176" t="s">
        <v>172</v>
      </c>
      <c r="E146" s="177" t="s">
        <v>1</v>
      </c>
      <c r="F146" s="178" t="s">
        <v>196</v>
      </c>
      <c r="H146" s="177" t="s">
        <v>1</v>
      </c>
      <c r="I146" s="179"/>
      <c r="J146" s="179"/>
      <c r="M146" s="175"/>
      <c r="N146" s="180"/>
      <c r="O146" s="181"/>
      <c r="P146" s="181"/>
      <c r="Q146" s="181"/>
      <c r="R146" s="181"/>
      <c r="S146" s="181"/>
      <c r="T146" s="181"/>
      <c r="U146" s="181"/>
      <c r="V146" s="181"/>
      <c r="W146" s="181"/>
      <c r="X146" s="182"/>
      <c r="AT146" s="177" t="s">
        <v>172</v>
      </c>
      <c r="AU146" s="177" t="s">
        <v>83</v>
      </c>
      <c r="AV146" s="13" t="s">
        <v>81</v>
      </c>
      <c r="AW146" s="13" t="s">
        <v>4</v>
      </c>
      <c r="AX146" s="13" t="s">
        <v>73</v>
      </c>
      <c r="AY146" s="177" t="s">
        <v>163</v>
      </c>
    </row>
    <row r="147" spans="2:51" s="14" customFormat="1" ht="12">
      <c r="B147" s="183"/>
      <c r="D147" s="176" t="s">
        <v>172</v>
      </c>
      <c r="E147" s="184" t="s">
        <v>1</v>
      </c>
      <c r="F147" s="185" t="s">
        <v>197</v>
      </c>
      <c r="H147" s="186">
        <v>8.58</v>
      </c>
      <c r="I147" s="187"/>
      <c r="J147" s="187"/>
      <c r="M147" s="183"/>
      <c r="N147" s="188"/>
      <c r="O147" s="189"/>
      <c r="P147" s="189"/>
      <c r="Q147" s="189"/>
      <c r="R147" s="189"/>
      <c r="S147" s="189"/>
      <c r="T147" s="189"/>
      <c r="U147" s="189"/>
      <c r="V147" s="189"/>
      <c r="W147" s="189"/>
      <c r="X147" s="190"/>
      <c r="AT147" s="184" t="s">
        <v>172</v>
      </c>
      <c r="AU147" s="184" t="s">
        <v>83</v>
      </c>
      <c r="AV147" s="14" t="s">
        <v>83</v>
      </c>
      <c r="AW147" s="14" t="s">
        <v>4</v>
      </c>
      <c r="AX147" s="14" t="s">
        <v>81</v>
      </c>
      <c r="AY147" s="184" t="s">
        <v>163</v>
      </c>
    </row>
    <row r="148" spans="1:65" s="2" customFormat="1" ht="48" customHeight="1">
      <c r="A148" s="31"/>
      <c r="B148" s="160"/>
      <c r="C148" s="161" t="s">
        <v>198</v>
      </c>
      <c r="D148" s="161" t="s">
        <v>165</v>
      </c>
      <c r="E148" s="162" t="s">
        <v>199</v>
      </c>
      <c r="F148" s="163" t="s">
        <v>200</v>
      </c>
      <c r="G148" s="164" t="s">
        <v>168</v>
      </c>
      <c r="H148" s="165">
        <v>1.96</v>
      </c>
      <c r="I148" s="166"/>
      <c r="J148" s="166"/>
      <c r="K148" s="167">
        <f>ROUND(P148*H148,2)</f>
        <v>0</v>
      </c>
      <c r="L148" s="163" t="s">
        <v>169</v>
      </c>
      <c r="M148" s="32"/>
      <c r="N148" s="168" t="s">
        <v>1</v>
      </c>
      <c r="O148" s="169" t="s">
        <v>38</v>
      </c>
      <c r="P148" s="170">
        <f>I148+J148</f>
        <v>0</v>
      </c>
      <c r="Q148" s="170">
        <f>ROUND(I148*H148,2)</f>
        <v>0</v>
      </c>
      <c r="R148" s="170">
        <f>ROUND(J148*H148,2)</f>
        <v>0</v>
      </c>
      <c r="S148" s="55"/>
      <c r="T148" s="171">
        <f>S148*H148</f>
        <v>0</v>
      </c>
      <c r="U148" s="171">
        <v>0</v>
      </c>
      <c r="V148" s="171">
        <f>U148*H148</f>
        <v>0</v>
      </c>
      <c r="W148" s="171">
        <v>0</v>
      </c>
      <c r="X148" s="172">
        <f>W148*H148</f>
        <v>0</v>
      </c>
      <c r="Y148" s="31"/>
      <c r="Z148" s="31"/>
      <c r="AA148" s="31"/>
      <c r="AB148" s="31"/>
      <c r="AC148" s="31"/>
      <c r="AD148" s="31"/>
      <c r="AE148" s="31"/>
      <c r="AR148" s="173" t="s">
        <v>170</v>
      </c>
      <c r="AT148" s="173" t="s">
        <v>165</v>
      </c>
      <c r="AU148" s="173" t="s">
        <v>83</v>
      </c>
      <c r="AY148" s="17" t="s">
        <v>163</v>
      </c>
      <c r="BE148" s="174">
        <f>IF(O148="základní",K148,0)</f>
        <v>0</v>
      </c>
      <c r="BF148" s="174">
        <f>IF(O148="snížená",K148,0)</f>
        <v>0</v>
      </c>
      <c r="BG148" s="174">
        <f>IF(O148="zákl. přenesená",K148,0)</f>
        <v>0</v>
      </c>
      <c r="BH148" s="174">
        <f>IF(O148="sníž. přenesená",K148,0)</f>
        <v>0</v>
      </c>
      <c r="BI148" s="174">
        <f>IF(O148="nulová",K148,0)</f>
        <v>0</v>
      </c>
      <c r="BJ148" s="17" t="s">
        <v>81</v>
      </c>
      <c r="BK148" s="174">
        <f>ROUND(P148*H148,2)</f>
        <v>0</v>
      </c>
      <c r="BL148" s="17" t="s">
        <v>170</v>
      </c>
      <c r="BM148" s="173" t="s">
        <v>201</v>
      </c>
    </row>
    <row r="149" spans="2:51" s="13" customFormat="1" ht="12">
      <c r="B149" s="175"/>
      <c r="D149" s="176" t="s">
        <v>172</v>
      </c>
      <c r="E149" s="177" t="s">
        <v>1</v>
      </c>
      <c r="F149" s="178" t="s">
        <v>202</v>
      </c>
      <c r="H149" s="177" t="s">
        <v>1</v>
      </c>
      <c r="I149" s="179"/>
      <c r="J149" s="179"/>
      <c r="M149" s="175"/>
      <c r="N149" s="180"/>
      <c r="O149" s="181"/>
      <c r="P149" s="181"/>
      <c r="Q149" s="181"/>
      <c r="R149" s="181"/>
      <c r="S149" s="181"/>
      <c r="T149" s="181"/>
      <c r="U149" s="181"/>
      <c r="V149" s="181"/>
      <c r="W149" s="181"/>
      <c r="X149" s="182"/>
      <c r="AT149" s="177" t="s">
        <v>172</v>
      </c>
      <c r="AU149" s="177" t="s">
        <v>83</v>
      </c>
      <c r="AV149" s="13" t="s">
        <v>81</v>
      </c>
      <c r="AW149" s="13" t="s">
        <v>4</v>
      </c>
      <c r="AX149" s="13" t="s">
        <v>73</v>
      </c>
      <c r="AY149" s="177" t="s">
        <v>163</v>
      </c>
    </row>
    <row r="150" spans="2:51" s="14" customFormat="1" ht="12">
      <c r="B150" s="183"/>
      <c r="D150" s="176" t="s">
        <v>172</v>
      </c>
      <c r="E150" s="184" t="s">
        <v>121</v>
      </c>
      <c r="F150" s="185" t="s">
        <v>192</v>
      </c>
      <c r="H150" s="186">
        <v>1.96</v>
      </c>
      <c r="I150" s="187"/>
      <c r="J150" s="187"/>
      <c r="M150" s="183"/>
      <c r="N150" s="188"/>
      <c r="O150" s="189"/>
      <c r="P150" s="189"/>
      <c r="Q150" s="189"/>
      <c r="R150" s="189"/>
      <c r="S150" s="189"/>
      <c r="T150" s="189"/>
      <c r="U150" s="189"/>
      <c r="V150" s="189"/>
      <c r="W150" s="189"/>
      <c r="X150" s="190"/>
      <c r="AT150" s="184" t="s">
        <v>172</v>
      </c>
      <c r="AU150" s="184" t="s">
        <v>83</v>
      </c>
      <c r="AV150" s="14" t="s">
        <v>83</v>
      </c>
      <c r="AW150" s="14" t="s">
        <v>4</v>
      </c>
      <c r="AX150" s="14" t="s">
        <v>81</v>
      </c>
      <c r="AY150" s="184" t="s">
        <v>163</v>
      </c>
    </row>
    <row r="151" spans="1:65" s="2" customFormat="1" ht="36" customHeight="1">
      <c r="A151" s="31"/>
      <c r="B151" s="160"/>
      <c r="C151" s="161" t="s">
        <v>203</v>
      </c>
      <c r="D151" s="161" t="s">
        <v>165</v>
      </c>
      <c r="E151" s="162" t="s">
        <v>204</v>
      </c>
      <c r="F151" s="163" t="s">
        <v>205</v>
      </c>
      <c r="G151" s="164" t="s">
        <v>168</v>
      </c>
      <c r="H151" s="165">
        <v>1718.5</v>
      </c>
      <c r="I151" s="166"/>
      <c r="J151" s="166"/>
      <c r="K151" s="167">
        <f>ROUND(P151*H151,2)</f>
        <v>0</v>
      </c>
      <c r="L151" s="163" t="s">
        <v>169</v>
      </c>
      <c r="M151" s="32"/>
      <c r="N151" s="168" t="s">
        <v>1</v>
      </c>
      <c r="O151" s="169" t="s">
        <v>38</v>
      </c>
      <c r="P151" s="170">
        <f>I151+J151</f>
        <v>0</v>
      </c>
      <c r="Q151" s="170">
        <f>ROUND(I151*H151,2)</f>
        <v>0</v>
      </c>
      <c r="R151" s="170">
        <f>ROUND(J151*H151,2)</f>
        <v>0</v>
      </c>
      <c r="S151" s="55"/>
      <c r="T151" s="171">
        <f>S151*H151</f>
        <v>0</v>
      </c>
      <c r="U151" s="171">
        <v>0</v>
      </c>
      <c r="V151" s="171">
        <f>U151*H151</f>
        <v>0</v>
      </c>
      <c r="W151" s="171">
        <v>0</v>
      </c>
      <c r="X151" s="172">
        <f>W151*H151</f>
        <v>0</v>
      </c>
      <c r="Y151" s="31"/>
      <c r="Z151" s="31"/>
      <c r="AA151" s="31"/>
      <c r="AB151" s="31"/>
      <c r="AC151" s="31"/>
      <c r="AD151" s="31"/>
      <c r="AE151" s="31"/>
      <c r="AR151" s="173" t="s">
        <v>170</v>
      </c>
      <c r="AT151" s="173" t="s">
        <v>165</v>
      </c>
      <c r="AU151" s="173" t="s">
        <v>83</v>
      </c>
      <c r="AY151" s="17" t="s">
        <v>163</v>
      </c>
      <c r="BE151" s="174">
        <f>IF(O151="základní",K151,0)</f>
        <v>0</v>
      </c>
      <c r="BF151" s="174">
        <f>IF(O151="snížená",K151,0)</f>
        <v>0</v>
      </c>
      <c r="BG151" s="174">
        <f>IF(O151="zákl. přenesená",K151,0)</f>
        <v>0</v>
      </c>
      <c r="BH151" s="174">
        <f>IF(O151="sníž. přenesená",K151,0)</f>
        <v>0</v>
      </c>
      <c r="BI151" s="174">
        <f>IF(O151="nulová",K151,0)</f>
        <v>0</v>
      </c>
      <c r="BJ151" s="17" t="s">
        <v>81</v>
      </c>
      <c r="BK151" s="174">
        <f>ROUND(P151*H151,2)</f>
        <v>0</v>
      </c>
      <c r="BL151" s="17" t="s">
        <v>170</v>
      </c>
      <c r="BM151" s="173" t="s">
        <v>206</v>
      </c>
    </row>
    <row r="152" spans="2:51" s="13" customFormat="1" ht="12">
      <c r="B152" s="175"/>
      <c r="D152" s="176" t="s">
        <v>172</v>
      </c>
      <c r="E152" s="177" t="s">
        <v>1</v>
      </c>
      <c r="F152" s="178" t="s">
        <v>207</v>
      </c>
      <c r="H152" s="177" t="s">
        <v>1</v>
      </c>
      <c r="I152" s="179"/>
      <c r="J152" s="179"/>
      <c r="M152" s="175"/>
      <c r="N152" s="180"/>
      <c r="O152" s="181"/>
      <c r="P152" s="181"/>
      <c r="Q152" s="181"/>
      <c r="R152" s="181"/>
      <c r="S152" s="181"/>
      <c r="T152" s="181"/>
      <c r="U152" s="181"/>
      <c r="V152" s="181"/>
      <c r="W152" s="181"/>
      <c r="X152" s="182"/>
      <c r="AT152" s="177" t="s">
        <v>172</v>
      </c>
      <c r="AU152" s="177" t="s">
        <v>83</v>
      </c>
      <c r="AV152" s="13" t="s">
        <v>81</v>
      </c>
      <c r="AW152" s="13" t="s">
        <v>4</v>
      </c>
      <c r="AX152" s="13" t="s">
        <v>73</v>
      </c>
      <c r="AY152" s="177" t="s">
        <v>163</v>
      </c>
    </row>
    <row r="153" spans="2:51" s="14" customFormat="1" ht="12">
      <c r="B153" s="183"/>
      <c r="D153" s="176" t="s">
        <v>172</v>
      </c>
      <c r="E153" s="184" t="s">
        <v>208</v>
      </c>
      <c r="F153" s="185" t="s">
        <v>209</v>
      </c>
      <c r="H153" s="186">
        <v>1494</v>
      </c>
      <c r="I153" s="187"/>
      <c r="J153" s="187"/>
      <c r="M153" s="183"/>
      <c r="N153" s="188"/>
      <c r="O153" s="189"/>
      <c r="P153" s="189"/>
      <c r="Q153" s="189"/>
      <c r="R153" s="189"/>
      <c r="S153" s="189"/>
      <c r="T153" s="189"/>
      <c r="U153" s="189"/>
      <c r="V153" s="189"/>
      <c r="W153" s="189"/>
      <c r="X153" s="190"/>
      <c r="AT153" s="184" t="s">
        <v>172</v>
      </c>
      <c r="AU153" s="184" t="s">
        <v>83</v>
      </c>
      <c r="AV153" s="14" t="s">
        <v>83</v>
      </c>
      <c r="AW153" s="14" t="s">
        <v>4</v>
      </c>
      <c r="AX153" s="14" t="s">
        <v>73</v>
      </c>
      <c r="AY153" s="184" t="s">
        <v>163</v>
      </c>
    </row>
    <row r="154" spans="2:51" s="14" customFormat="1" ht="12">
      <c r="B154" s="183"/>
      <c r="D154" s="176" t="s">
        <v>172</v>
      </c>
      <c r="E154" s="184" t="s">
        <v>210</v>
      </c>
      <c r="F154" s="185" t="s">
        <v>211</v>
      </c>
      <c r="H154" s="186">
        <v>224.5</v>
      </c>
      <c r="I154" s="187"/>
      <c r="J154" s="187"/>
      <c r="M154" s="183"/>
      <c r="N154" s="188"/>
      <c r="O154" s="189"/>
      <c r="P154" s="189"/>
      <c r="Q154" s="189"/>
      <c r="R154" s="189"/>
      <c r="S154" s="189"/>
      <c r="T154" s="189"/>
      <c r="U154" s="189"/>
      <c r="V154" s="189"/>
      <c r="W154" s="189"/>
      <c r="X154" s="190"/>
      <c r="AT154" s="184" t="s">
        <v>172</v>
      </c>
      <c r="AU154" s="184" t="s">
        <v>83</v>
      </c>
      <c r="AV154" s="14" t="s">
        <v>83</v>
      </c>
      <c r="AW154" s="14" t="s">
        <v>4</v>
      </c>
      <c r="AX154" s="14" t="s">
        <v>73</v>
      </c>
      <c r="AY154" s="184" t="s">
        <v>163</v>
      </c>
    </row>
    <row r="155" spans="2:51" s="15" customFormat="1" ht="12">
      <c r="B155" s="191"/>
      <c r="D155" s="176" t="s">
        <v>172</v>
      </c>
      <c r="E155" s="192" t="s">
        <v>1</v>
      </c>
      <c r="F155" s="193" t="s">
        <v>180</v>
      </c>
      <c r="H155" s="194">
        <v>1718.5</v>
      </c>
      <c r="I155" s="195"/>
      <c r="J155" s="195"/>
      <c r="M155" s="191"/>
      <c r="N155" s="196"/>
      <c r="O155" s="197"/>
      <c r="P155" s="197"/>
      <c r="Q155" s="197"/>
      <c r="R155" s="197"/>
      <c r="S155" s="197"/>
      <c r="T155" s="197"/>
      <c r="U155" s="197"/>
      <c r="V155" s="197"/>
      <c r="W155" s="197"/>
      <c r="X155" s="198"/>
      <c r="AT155" s="192" t="s">
        <v>172</v>
      </c>
      <c r="AU155" s="192" t="s">
        <v>83</v>
      </c>
      <c r="AV155" s="15" t="s">
        <v>170</v>
      </c>
      <c r="AW155" s="15" t="s">
        <v>4</v>
      </c>
      <c r="AX155" s="15" t="s">
        <v>81</v>
      </c>
      <c r="AY155" s="192" t="s">
        <v>163</v>
      </c>
    </row>
    <row r="156" spans="1:65" s="2" customFormat="1" ht="48" customHeight="1">
      <c r="A156" s="31"/>
      <c r="B156" s="160"/>
      <c r="C156" s="161" t="s">
        <v>212</v>
      </c>
      <c r="D156" s="161" t="s">
        <v>165</v>
      </c>
      <c r="E156" s="162" t="s">
        <v>213</v>
      </c>
      <c r="F156" s="163" t="s">
        <v>214</v>
      </c>
      <c r="G156" s="164" t="s">
        <v>168</v>
      </c>
      <c r="H156" s="165">
        <v>655.6</v>
      </c>
      <c r="I156" s="166"/>
      <c r="J156" s="166"/>
      <c r="K156" s="167">
        <f>ROUND(P156*H156,2)</f>
        <v>0</v>
      </c>
      <c r="L156" s="163" t="s">
        <v>169</v>
      </c>
      <c r="M156" s="32"/>
      <c r="N156" s="168" t="s">
        <v>1</v>
      </c>
      <c r="O156" s="169" t="s">
        <v>38</v>
      </c>
      <c r="P156" s="170">
        <f>I156+J156</f>
        <v>0</v>
      </c>
      <c r="Q156" s="170">
        <f>ROUND(I156*H156,2)</f>
        <v>0</v>
      </c>
      <c r="R156" s="170">
        <f>ROUND(J156*H156,2)</f>
        <v>0</v>
      </c>
      <c r="S156" s="55"/>
      <c r="T156" s="171">
        <f>S156*H156</f>
        <v>0</v>
      </c>
      <c r="U156" s="171">
        <v>0</v>
      </c>
      <c r="V156" s="171">
        <f>U156*H156</f>
        <v>0</v>
      </c>
      <c r="W156" s="171">
        <v>0</v>
      </c>
      <c r="X156" s="172">
        <f>W156*H156</f>
        <v>0</v>
      </c>
      <c r="Y156" s="31"/>
      <c r="Z156" s="31"/>
      <c r="AA156" s="31"/>
      <c r="AB156" s="31"/>
      <c r="AC156" s="31"/>
      <c r="AD156" s="31"/>
      <c r="AE156" s="31"/>
      <c r="AR156" s="173" t="s">
        <v>170</v>
      </c>
      <c r="AT156" s="173" t="s">
        <v>165</v>
      </c>
      <c r="AU156" s="173" t="s">
        <v>83</v>
      </c>
      <c r="AY156" s="17" t="s">
        <v>163</v>
      </c>
      <c r="BE156" s="174">
        <f>IF(O156="základní",K156,0)</f>
        <v>0</v>
      </c>
      <c r="BF156" s="174">
        <f>IF(O156="snížená",K156,0)</f>
        <v>0</v>
      </c>
      <c r="BG156" s="174">
        <f>IF(O156="zákl. přenesená",K156,0)</f>
        <v>0</v>
      </c>
      <c r="BH156" s="174">
        <f>IF(O156="sníž. přenesená",K156,0)</f>
        <v>0</v>
      </c>
      <c r="BI156" s="174">
        <f>IF(O156="nulová",K156,0)</f>
        <v>0</v>
      </c>
      <c r="BJ156" s="17" t="s">
        <v>81</v>
      </c>
      <c r="BK156" s="174">
        <f>ROUND(P156*H156,2)</f>
        <v>0</v>
      </c>
      <c r="BL156" s="17" t="s">
        <v>170</v>
      </c>
      <c r="BM156" s="173" t="s">
        <v>215</v>
      </c>
    </row>
    <row r="157" spans="2:51" s="13" customFormat="1" ht="12">
      <c r="B157" s="175"/>
      <c r="D157" s="176" t="s">
        <v>172</v>
      </c>
      <c r="E157" s="177" t="s">
        <v>1</v>
      </c>
      <c r="F157" s="178" t="s">
        <v>216</v>
      </c>
      <c r="H157" s="177" t="s">
        <v>1</v>
      </c>
      <c r="I157" s="179"/>
      <c r="J157" s="179"/>
      <c r="M157" s="175"/>
      <c r="N157" s="180"/>
      <c r="O157" s="181"/>
      <c r="P157" s="181"/>
      <c r="Q157" s="181"/>
      <c r="R157" s="181"/>
      <c r="S157" s="181"/>
      <c r="T157" s="181"/>
      <c r="U157" s="181"/>
      <c r="V157" s="181"/>
      <c r="W157" s="181"/>
      <c r="X157" s="182"/>
      <c r="AT157" s="177" t="s">
        <v>172</v>
      </c>
      <c r="AU157" s="177" t="s">
        <v>83</v>
      </c>
      <c r="AV157" s="13" t="s">
        <v>81</v>
      </c>
      <c r="AW157" s="13" t="s">
        <v>4</v>
      </c>
      <c r="AX157" s="13" t="s">
        <v>73</v>
      </c>
      <c r="AY157" s="177" t="s">
        <v>163</v>
      </c>
    </row>
    <row r="158" spans="2:51" s="14" customFormat="1" ht="12">
      <c r="B158" s="183"/>
      <c r="D158" s="176" t="s">
        <v>172</v>
      </c>
      <c r="E158" s="184" t="s">
        <v>1</v>
      </c>
      <c r="F158" s="185" t="s">
        <v>217</v>
      </c>
      <c r="H158" s="186">
        <v>655.6</v>
      </c>
      <c r="I158" s="187"/>
      <c r="J158" s="187"/>
      <c r="M158" s="183"/>
      <c r="N158" s="188"/>
      <c r="O158" s="189"/>
      <c r="P158" s="189"/>
      <c r="Q158" s="189"/>
      <c r="R158" s="189"/>
      <c r="S158" s="189"/>
      <c r="T158" s="189"/>
      <c r="U158" s="189"/>
      <c r="V158" s="189"/>
      <c r="W158" s="189"/>
      <c r="X158" s="190"/>
      <c r="AT158" s="184" t="s">
        <v>172</v>
      </c>
      <c r="AU158" s="184" t="s">
        <v>83</v>
      </c>
      <c r="AV158" s="14" t="s">
        <v>83</v>
      </c>
      <c r="AW158" s="14" t="s">
        <v>4</v>
      </c>
      <c r="AX158" s="14" t="s">
        <v>81</v>
      </c>
      <c r="AY158" s="184" t="s">
        <v>163</v>
      </c>
    </row>
    <row r="159" spans="1:65" s="2" customFormat="1" ht="36" customHeight="1">
      <c r="A159" s="31"/>
      <c r="B159" s="160"/>
      <c r="C159" s="161" t="s">
        <v>218</v>
      </c>
      <c r="D159" s="161" t="s">
        <v>165</v>
      </c>
      <c r="E159" s="162" t="s">
        <v>219</v>
      </c>
      <c r="F159" s="163" t="s">
        <v>220</v>
      </c>
      <c r="G159" s="164" t="s">
        <v>168</v>
      </c>
      <c r="H159" s="165">
        <v>62.5</v>
      </c>
      <c r="I159" s="166"/>
      <c r="J159" s="166"/>
      <c r="K159" s="167">
        <f>ROUND(P159*H159,2)</f>
        <v>0</v>
      </c>
      <c r="L159" s="163" t="s">
        <v>169</v>
      </c>
      <c r="M159" s="32"/>
      <c r="N159" s="168" t="s">
        <v>1</v>
      </c>
      <c r="O159" s="169" t="s">
        <v>38</v>
      </c>
      <c r="P159" s="170">
        <f>I159+J159</f>
        <v>0</v>
      </c>
      <c r="Q159" s="170">
        <f>ROUND(I159*H159,2)</f>
        <v>0</v>
      </c>
      <c r="R159" s="170">
        <f>ROUND(J159*H159,2)</f>
        <v>0</v>
      </c>
      <c r="S159" s="55"/>
      <c r="T159" s="171">
        <f>S159*H159</f>
        <v>0</v>
      </c>
      <c r="U159" s="171">
        <v>0</v>
      </c>
      <c r="V159" s="171">
        <f>U159*H159</f>
        <v>0</v>
      </c>
      <c r="W159" s="171">
        <v>0</v>
      </c>
      <c r="X159" s="172">
        <f>W159*H159</f>
        <v>0</v>
      </c>
      <c r="Y159" s="31"/>
      <c r="Z159" s="31"/>
      <c r="AA159" s="31"/>
      <c r="AB159" s="31"/>
      <c r="AC159" s="31"/>
      <c r="AD159" s="31"/>
      <c r="AE159" s="31"/>
      <c r="AR159" s="173" t="s">
        <v>170</v>
      </c>
      <c r="AT159" s="173" t="s">
        <v>165</v>
      </c>
      <c r="AU159" s="173" t="s">
        <v>83</v>
      </c>
      <c r="AY159" s="17" t="s">
        <v>163</v>
      </c>
      <c r="BE159" s="174">
        <f>IF(O159="základní",K159,0)</f>
        <v>0</v>
      </c>
      <c r="BF159" s="174">
        <f>IF(O159="snížená",K159,0)</f>
        <v>0</v>
      </c>
      <c r="BG159" s="174">
        <f>IF(O159="zákl. přenesená",K159,0)</f>
        <v>0</v>
      </c>
      <c r="BH159" s="174">
        <f>IF(O159="sníž. přenesená",K159,0)</f>
        <v>0</v>
      </c>
      <c r="BI159" s="174">
        <f>IF(O159="nulová",K159,0)</f>
        <v>0</v>
      </c>
      <c r="BJ159" s="17" t="s">
        <v>81</v>
      </c>
      <c r="BK159" s="174">
        <f>ROUND(P159*H159,2)</f>
        <v>0</v>
      </c>
      <c r="BL159" s="17" t="s">
        <v>170</v>
      </c>
      <c r="BM159" s="173" t="s">
        <v>221</v>
      </c>
    </row>
    <row r="160" spans="2:51" s="13" customFormat="1" ht="12">
      <c r="B160" s="175"/>
      <c r="D160" s="176" t="s">
        <v>172</v>
      </c>
      <c r="E160" s="177" t="s">
        <v>1</v>
      </c>
      <c r="F160" s="178" t="s">
        <v>222</v>
      </c>
      <c r="H160" s="177" t="s">
        <v>1</v>
      </c>
      <c r="I160" s="179"/>
      <c r="J160" s="179"/>
      <c r="M160" s="175"/>
      <c r="N160" s="180"/>
      <c r="O160" s="181"/>
      <c r="P160" s="181"/>
      <c r="Q160" s="181"/>
      <c r="R160" s="181"/>
      <c r="S160" s="181"/>
      <c r="T160" s="181"/>
      <c r="U160" s="181"/>
      <c r="V160" s="181"/>
      <c r="W160" s="181"/>
      <c r="X160" s="182"/>
      <c r="AT160" s="177" t="s">
        <v>172</v>
      </c>
      <c r="AU160" s="177" t="s">
        <v>83</v>
      </c>
      <c r="AV160" s="13" t="s">
        <v>81</v>
      </c>
      <c r="AW160" s="13" t="s">
        <v>4</v>
      </c>
      <c r="AX160" s="13" t="s">
        <v>73</v>
      </c>
      <c r="AY160" s="177" t="s">
        <v>163</v>
      </c>
    </row>
    <row r="161" spans="2:51" s="13" customFormat="1" ht="12">
      <c r="B161" s="175"/>
      <c r="D161" s="176" t="s">
        <v>172</v>
      </c>
      <c r="E161" s="177" t="s">
        <v>1</v>
      </c>
      <c r="F161" s="178" t="s">
        <v>223</v>
      </c>
      <c r="H161" s="177" t="s">
        <v>1</v>
      </c>
      <c r="I161" s="179"/>
      <c r="J161" s="179"/>
      <c r="M161" s="175"/>
      <c r="N161" s="180"/>
      <c r="O161" s="181"/>
      <c r="P161" s="181"/>
      <c r="Q161" s="181"/>
      <c r="R161" s="181"/>
      <c r="S161" s="181"/>
      <c r="T161" s="181"/>
      <c r="U161" s="181"/>
      <c r="V161" s="181"/>
      <c r="W161" s="181"/>
      <c r="X161" s="182"/>
      <c r="AT161" s="177" t="s">
        <v>172</v>
      </c>
      <c r="AU161" s="177" t="s">
        <v>83</v>
      </c>
      <c r="AV161" s="13" t="s">
        <v>81</v>
      </c>
      <c r="AW161" s="13" t="s">
        <v>4</v>
      </c>
      <c r="AX161" s="13" t="s">
        <v>73</v>
      </c>
      <c r="AY161" s="177" t="s">
        <v>163</v>
      </c>
    </row>
    <row r="162" spans="2:51" s="14" customFormat="1" ht="12">
      <c r="B162" s="183"/>
      <c r="D162" s="176" t="s">
        <v>172</v>
      </c>
      <c r="E162" s="184" t="s">
        <v>1</v>
      </c>
      <c r="F162" s="185" t="s">
        <v>224</v>
      </c>
      <c r="H162" s="186">
        <v>8.3</v>
      </c>
      <c r="I162" s="187"/>
      <c r="J162" s="187"/>
      <c r="M162" s="183"/>
      <c r="N162" s="188"/>
      <c r="O162" s="189"/>
      <c r="P162" s="189"/>
      <c r="Q162" s="189"/>
      <c r="R162" s="189"/>
      <c r="S162" s="189"/>
      <c r="T162" s="189"/>
      <c r="U162" s="189"/>
      <c r="V162" s="189"/>
      <c r="W162" s="189"/>
      <c r="X162" s="190"/>
      <c r="AT162" s="184" t="s">
        <v>172</v>
      </c>
      <c r="AU162" s="184" t="s">
        <v>83</v>
      </c>
      <c r="AV162" s="14" t="s">
        <v>83</v>
      </c>
      <c r="AW162" s="14" t="s">
        <v>4</v>
      </c>
      <c r="AX162" s="14" t="s">
        <v>73</v>
      </c>
      <c r="AY162" s="184" t="s">
        <v>163</v>
      </c>
    </row>
    <row r="163" spans="2:51" s="14" customFormat="1" ht="12">
      <c r="B163" s="183"/>
      <c r="D163" s="176" t="s">
        <v>172</v>
      </c>
      <c r="E163" s="184" t="s">
        <v>1</v>
      </c>
      <c r="F163" s="185" t="s">
        <v>225</v>
      </c>
      <c r="H163" s="186">
        <v>8.7</v>
      </c>
      <c r="I163" s="187"/>
      <c r="J163" s="187"/>
      <c r="M163" s="183"/>
      <c r="N163" s="188"/>
      <c r="O163" s="189"/>
      <c r="P163" s="189"/>
      <c r="Q163" s="189"/>
      <c r="R163" s="189"/>
      <c r="S163" s="189"/>
      <c r="T163" s="189"/>
      <c r="U163" s="189"/>
      <c r="V163" s="189"/>
      <c r="W163" s="189"/>
      <c r="X163" s="190"/>
      <c r="AT163" s="184" t="s">
        <v>172</v>
      </c>
      <c r="AU163" s="184" t="s">
        <v>83</v>
      </c>
      <c r="AV163" s="14" t="s">
        <v>83</v>
      </c>
      <c r="AW163" s="14" t="s">
        <v>4</v>
      </c>
      <c r="AX163" s="14" t="s">
        <v>73</v>
      </c>
      <c r="AY163" s="184" t="s">
        <v>163</v>
      </c>
    </row>
    <row r="164" spans="2:51" s="14" customFormat="1" ht="12">
      <c r="B164" s="183"/>
      <c r="D164" s="176" t="s">
        <v>172</v>
      </c>
      <c r="E164" s="184" t="s">
        <v>1</v>
      </c>
      <c r="F164" s="185" t="s">
        <v>226</v>
      </c>
      <c r="H164" s="186">
        <v>8.8</v>
      </c>
      <c r="I164" s="187"/>
      <c r="J164" s="187"/>
      <c r="M164" s="183"/>
      <c r="N164" s="188"/>
      <c r="O164" s="189"/>
      <c r="P164" s="189"/>
      <c r="Q164" s="189"/>
      <c r="R164" s="189"/>
      <c r="S164" s="189"/>
      <c r="T164" s="189"/>
      <c r="U164" s="189"/>
      <c r="V164" s="189"/>
      <c r="W164" s="189"/>
      <c r="X164" s="190"/>
      <c r="AT164" s="184" t="s">
        <v>172</v>
      </c>
      <c r="AU164" s="184" t="s">
        <v>83</v>
      </c>
      <c r="AV164" s="14" t="s">
        <v>83</v>
      </c>
      <c r="AW164" s="14" t="s">
        <v>4</v>
      </c>
      <c r="AX164" s="14" t="s">
        <v>73</v>
      </c>
      <c r="AY164" s="184" t="s">
        <v>163</v>
      </c>
    </row>
    <row r="165" spans="2:51" s="14" customFormat="1" ht="12">
      <c r="B165" s="183"/>
      <c r="D165" s="176" t="s">
        <v>172</v>
      </c>
      <c r="E165" s="184" t="s">
        <v>1</v>
      </c>
      <c r="F165" s="185" t="s">
        <v>227</v>
      </c>
      <c r="H165" s="186">
        <v>9.7</v>
      </c>
      <c r="I165" s="187"/>
      <c r="J165" s="187"/>
      <c r="M165" s="183"/>
      <c r="N165" s="188"/>
      <c r="O165" s="189"/>
      <c r="P165" s="189"/>
      <c r="Q165" s="189"/>
      <c r="R165" s="189"/>
      <c r="S165" s="189"/>
      <c r="T165" s="189"/>
      <c r="U165" s="189"/>
      <c r="V165" s="189"/>
      <c r="W165" s="189"/>
      <c r="X165" s="190"/>
      <c r="AT165" s="184" t="s">
        <v>172</v>
      </c>
      <c r="AU165" s="184" t="s">
        <v>83</v>
      </c>
      <c r="AV165" s="14" t="s">
        <v>83</v>
      </c>
      <c r="AW165" s="14" t="s">
        <v>4</v>
      </c>
      <c r="AX165" s="14" t="s">
        <v>73</v>
      </c>
      <c r="AY165" s="184" t="s">
        <v>163</v>
      </c>
    </row>
    <row r="166" spans="2:51" s="14" customFormat="1" ht="12">
      <c r="B166" s="183"/>
      <c r="D166" s="176" t="s">
        <v>172</v>
      </c>
      <c r="E166" s="184" t="s">
        <v>1</v>
      </c>
      <c r="F166" s="185" t="s">
        <v>228</v>
      </c>
      <c r="H166" s="186">
        <v>10.7</v>
      </c>
      <c r="I166" s="187"/>
      <c r="J166" s="187"/>
      <c r="M166" s="183"/>
      <c r="N166" s="188"/>
      <c r="O166" s="189"/>
      <c r="P166" s="189"/>
      <c r="Q166" s="189"/>
      <c r="R166" s="189"/>
      <c r="S166" s="189"/>
      <c r="T166" s="189"/>
      <c r="U166" s="189"/>
      <c r="V166" s="189"/>
      <c r="W166" s="189"/>
      <c r="X166" s="190"/>
      <c r="AT166" s="184" t="s">
        <v>172</v>
      </c>
      <c r="AU166" s="184" t="s">
        <v>83</v>
      </c>
      <c r="AV166" s="14" t="s">
        <v>83</v>
      </c>
      <c r="AW166" s="14" t="s">
        <v>4</v>
      </c>
      <c r="AX166" s="14" t="s">
        <v>73</v>
      </c>
      <c r="AY166" s="184" t="s">
        <v>163</v>
      </c>
    </row>
    <row r="167" spans="2:51" s="14" customFormat="1" ht="12">
      <c r="B167" s="183"/>
      <c r="D167" s="176" t="s">
        <v>172</v>
      </c>
      <c r="E167" s="184" t="s">
        <v>1</v>
      </c>
      <c r="F167" s="185" t="s">
        <v>229</v>
      </c>
      <c r="H167" s="186">
        <v>9</v>
      </c>
      <c r="I167" s="187"/>
      <c r="J167" s="187"/>
      <c r="M167" s="183"/>
      <c r="N167" s="188"/>
      <c r="O167" s="189"/>
      <c r="P167" s="189"/>
      <c r="Q167" s="189"/>
      <c r="R167" s="189"/>
      <c r="S167" s="189"/>
      <c r="T167" s="189"/>
      <c r="U167" s="189"/>
      <c r="V167" s="189"/>
      <c r="W167" s="189"/>
      <c r="X167" s="190"/>
      <c r="AT167" s="184" t="s">
        <v>172</v>
      </c>
      <c r="AU167" s="184" t="s">
        <v>83</v>
      </c>
      <c r="AV167" s="14" t="s">
        <v>83</v>
      </c>
      <c r="AW167" s="14" t="s">
        <v>4</v>
      </c>
      <c r="AX167" s="14" t="s">
        <v>73</v>
      </c>
      <c r="AY167" s="184" t="s">
        <v>163</v>
      </c>
    </row>
    <row r="168" spans="2:51" s="14" customFormat="1" ht="12">
      <c r="B168" s="183"/>
      <c r="D168" s="176" t="s">
        <v>172</v>
      </c>
      <c r="E168" s="184" t="s">
        <v>1</v>
      </c>
      <c r="F168" s="185" t="s">
        <v>230</v>
      </c>
      <c r="H168" s="186">
        <v>7.3</v>
      </c>
      <c r="I168" s="187"/>
      <c r="J168" s="187"/>
      <c r="M168" s="183"/>
      <c r="N168" s="188"/>
      <c r="O168" s="189"/>
      <c r="P168" s="189"/>
      <c r="Q168" s="189"/>
      <c r="R168" s="189"/>
      <c r="S168" s="189"/>
      <c r="T168" s="189"/>
      <c r="U168" s="189"/>
      <c r="V168" s="189"/>
      <c r="W168" s="189"/>
      <c r="X168" s="190"/>
      <c r="AT168" s="184" t="s">
        <v>172</v>
      </c>
      <c r="AU168" s="184" t="s">
        <v>83</v>
      </c>
      <c r="AV168" s="14" t="s">
        <v>83</v>
      </c>
      <c r="AW168" s="14" t="s">
        <v>4</v>
      </c>
      <c r="AX168" s="14" t="s">
        <v>73</v>
      </c>
      <c r="AY168" s="184" t="s">
        <v>163</v>
      </c>
    </row>
    <row r="169" spans="2:51" s="15" customFormat="1" ht="12">
      <c r="B169" s="191"/>
      <c r="D169" s="176" t="s">
        <v>172</v>
      </c>
      <c r="E169" s="192" t="s">
        <v>119</v>
      </c>
      <c r="F169" s="193" t="s">
        <v>180</v>
      </c>
      <c r="H169" s="194">
        <v>62.5</v>
      </c>
      <c r="I169" s="195"/>
      <c r="J169" s="195"/>
      <c r="M169" s="191"/>
      <c r="N169" s="196"/>
      <c r="O169" s="197"/>
      <c r="P169" s="197"/>
      <c r="Q169" s="197"/>
      <c r="R169" s="197"/>
      <c r="S169" s="197"/>
      <c r="T169" s="197"/>
      <c r="U169" s="197"/>
      <c r="V169" s="197"/>
      <c r="W169" s="197"/>
      <c r="X169" s="198"/>
      <c r="AT169" s="192" t="s">
        <v>172</v>
      </c>
      <c r="AU169" s="192" t="s">
        <v>83</v>
      </c>
      <c r="AV169" s="15" t="s">
        <v>170</v>
      </c>
      <c r="AW169" s="15" t="s">
        <v>4</v>
      </c>
      <c r="AX169" s="15" t="s">
        <v>81</v>
      </c>
      <c r="AY169" s="192" t="s">
        <v>163</v>
      </c>
    </row>
    <row r="170" spans="1:65" s="2" customFormat="1" ht="60" customHeight="1">
      <c r="A170" s="31"/>
      <c r="B170" s="160"/>
      <c r="C170" s="161" t="s">
        <v>231</v>
      </c>
      <c r="D170" s="161" t="s">
        <v>165</v>
      </c>
      <c r="E170" s="162" t="s">
        <v>232</v>
      </c>
      <c r="F170" s="163" t="s">
        <v>233</v>
      </c>
      <c r="G170" s="164" t="s">
        <v>168</v>
      </c>
      <c r="H170" s="165">
        <v>62.5</v>
      </c>
      <c r="I170" s="166"/>
      <c r="J170" s="166"/>
      <c r="K170" s="167">
        <f>ROUND(P170*H170,2)</f>
        <v>0</v>
      </c>
      <c r="L170" s="163" t="s">
        <v>169</v>
      </c>
      <c r="M170" s="32"/>
      <c r="N170" s="168" t="s">
        <v>1</v>
      </c>
      <c r="O170" s="169" t="s">
        <v>38</v>
      </c>
      <c r="P170" s="170">
        <f>I170+J170</f>
        <v>0</v>
      </c>
      <c r="Q170" s="170">
        <f>ROUND(I170*H170,2)</f>
        <v>0</v>
      </c>
      <c r="R170" s="170">
        <f>ROUND(J170*H170,2)</f>
        <v>0</v>
      </c>
      <c r="S170" s="55"/>
      <c r="T170" s="171">
        <f>S170*H170</f>
        <v>0</v>
      </c>
      <c r="U170" s="171">
        <v>0</v>
      </c>
      <c r="V170" s="171">
        <f>U170*H170</f>
        <v>0</v>
      </c>
      <c r="W170" s="171">
        <v>0</v>
      </c>
      <c r="X170" s="172">
        <f>W170*H170</f>
        <v>0</v>
      </c>
      <c r="Y170" s="31"/>
      <c r="Z170" s="31"/>
      <c r="AA170" s="31"/>
      <c r="AB170" s="31"/>
      <c r="AC170" s="31"/>
      <c r="AD170" s="31"/>
      <c r="AE170" s="31"/>
      <c r="AR170" s="173" t="s">
        <v>170</v>
      </c>
      <c r="AT170" s="173" t="s">
        <v>165</v>
      </c>
      <c r="AU170" s="173" t="s">
        <v>83</v>
      </c>
      <c r="AY170" s="17" t="s">
        <v>163</v>
      </c>
      <c r="BE170" s="174">
        <f>IF(O170="základní",K170,0)</f>
        <v>0</v>
      </c>
      <c r="BF170" s="174">
        <f>IF(O170="snížená",K170,0)</f>
        <v>0</v>
      </c>
      <c r="BG170" s="174">
        <f>IF(O170="zákl. přenesená",K170,0)</f>
        <v>0</v>
      </c>
      <c r="BH170" s="174">
        <f>IF(O170="sníž. přenesená",K170,0)</f>
        <v>0</v>
      </c>
      <c r="BI170" s="174">
        <f>IF(O170="nulová",K170,0)</f>
        <v>0</v>
      </c>
      <c r="BJ170" s="17" t="s">
        <v>81</v>
      </c>
      <c r="BK170" s="174">
        <f>ROUND(P170*H170,2)</f>
        <v>0</v>
      </c>
      <c r="BL170" s="17" t="s">
        <v>170</v>
      </c>
      <c r="BM170" s="173" t="s">
        <v>234</v>
      </c>
    </row>
    <row r="171" spans="2:51" s="14" customFormat="1" ht="12">
      <c r="B171" s="183"/>
      <c r="D171" s="176" t="s">
        <v>172</v>
      </c>
      <c r="E171" s="184" t="s">
        <v>1</v>
      </c>
      <c r="F171" s="185" t="s">
        <v>119</v>
      </c>
      <c r="H171" s="186">
        <v>62.5</v>
      </c>
      <c r="I171" s="187"/>
      <c r="J171" s="187"/>
      <c r="M171" s="183"/>
      <c r="N171" s="188"/>
      <c r="O171" s="189"/>
      <c r="P171" s="189"/>
      <c r="Q171" s="189"/>
      <c r="R171" s="189"/>
      <c r="S171" s="189"/>
      <c r="T171" s="189"/>
      <c r="U171" s="189"/>
      <c r="V171" s="189"/>
      <c r="W171" s="189"/>
      <c r="X171" s="190"/>
      <c r="AT171" s="184" t="s">
        <v>172</v>
      </c>
      <c r="AU171" s="184" t="s">
        <v>83</v>
      </c>
      <c r="AV171" s="14" t="s">
        <v>83</v>
      </c>
      <c r="AW171" s="14" t="s">
        <v>4</v>
      </c>
      <c r="AX171" s="14" t="s">
        <v>81</v>
      </c>
      <c r="AY171" s="184" t="s">
        <v>163</v>
      </c>
    </row>
    <row r="172" spans="1:65" s="2" customFormat="1" ht="36" customHeight="1">
      <c r="A172" s="31"/>
      <c r="B172" s="160"/>
      <c r="C172" s="161" t="s">
        <v>235</v>
      </c>
      <c r="D172" s="161" t="s">
        <v>165</v>
      </c>
      <c r="E172" s="162" t="s">
        <v>236</v>
      </c>
      <c r="F172" s="163" t="s">
        <v>237</v>
      </c>
      <c r="G172" s="164" t="s">
        <v>168</v>
      </c>
      <c r="H172" s="165">
        <v>664.4</v>
      </c>
      <c r="I172" s="166"/>
      <c r="J172" s="166"/>
      <c r="K172" s="167">
        <f>ROUND(P172*H172,2)</f>
        <v>0</v>
      </c>
      <c r="L172" s="163" t="s">
        <v>169</v>
      </c>
      <c r="M172" s="32"/>
      <c r="N172" s="168" t="s">
        <v>1</v>
      </c>
      <c r="O172" s="169" t="s">
        <v>38</v>
      </c>
      <c r="P172" s="170">
        <f>I172+J172</f>
        <v>0</v>
      </c>
      <c r="Q172" s="170">
        <f>ROUND(I172*H172,2)</f>
        <v>0</v>
      </c>
      <c r="R172" s="170">
        <f>ROUND(J172*H172,2)</f>
        <v>0</v>
      </c>
      <c r="S172" s="55"/>
      <c r="T172" s="171">
        <f>S172*H172</f>
        <v>0</v>
      </c>
      <c r="U172" s="171">
        <v>0</v>
      </c>
      <c r="V172" s="171">
        <f>U172*H172</f>
        <v>0</v>
      </c>
      <c r="W172" s="171">
        <v>0</v>
      </c>
      <c r="X172" s="172">
        <f>W172*H172</f>
        <v>0</v>
      </c>
      <c r="Y172" s="31"/>
      <c r="Z172" s="31"/>
      <c r="AA172" s="31"/>
      <c r="AB172" s="31"/>
      <c r="AC172" s="31"/>
      <c r="AD172" s="31"/>
      <c r="AE172" s="31"/>
      <c r="AR172" s="173" t="s">
        <v>170</v>
      </c>
      <c r="AT172" s="173" t="s">
        <v>165</v>
      </c>
      <c r="AU172" s="173" t="s">
        <v>83</v>
      </c>
      <c r="AY172" s="17" t="s">
        <v>163</v>
      </c>
      <c r="BE172" s="174">
        <f>IF(O172="základní",K172,0)</f>
        <v>0</v>
      </c>
      <c r="BF172" s="174">
        <f>IF(O172="snížená",K172,0)</f>
        <v>0</v>
      </c>
      <c r="BG172" s="174">
        <f>IF(O172="zákl. přenesená",K172,0)</f>
        <v>0</v>
      </c>
      <c r="BH172" s="174">
        <f>IF(O172="sníž. přenesená",K172,0)</f>
        <v>0</v>
      </c>
      <c r="BI172" s="174">
        <f>IF(O172="nulová",K172,0)</f>
        <v>0</v>
      </c>
      <c r="BJ172" s="17" t="s">
        <v>81</v>
      </c>
      <c r="BK172" s="174">
        <f>ROUND(P172*H172,2)</f>
        <v>0</v>
      </c>
      <c r="BL172" s="17" t="s">
        <v>170</v>
      </c>
      <c r="BM172" s="173" t="s">
        <v>238</v>
      </c>
    </row>
    <row r="173" spans="2:51" s="13" customFormat="1" ht="12">
      <c r="B173" s="175"/>
      <c r="D173" s="176" t="s">
        <v>172</v>
      </c>
      <c r="E173" s="177" t="s">
        <v>1</v>
      </c>
      <c r="F173" s="178" t="s">
        <v>239</v>
      </c>
      <c r="H173" s="177" t="s">
        <v>1</v>
      </c>
      <c r="I173" s="179"/>
      <c r="J173" s="179"/>
      <c r="M173" s="175"/>
      <c r="N173" s="180"/>
      <c r="O173" s="181"/>
      <c r="P173" s="181"/>
      <c r="Q173" s="181"/>
      <c r="R173" s="181"/>
      <c r="S173" s="181"/>
      <c r="T173" s="181"/>
      <c r="U173" s="181"/>
      <c r="V173" s="181"/>
      <c r="W173" s="181"/>
      <c r="X173" s="182"/>
      <c r="AT173" s="177" t="s">
        <v>172</v>
      </c>
      <c r="AU173" s="177" t="s">
        <v>83</v>
      </c>
      <c r="AV173" s="13" t="s">
        <v>81</v>
      </c>
      <c r="AW173" s="13" t="s">
        <v>4</v>
      </c>
      <c r="AX173" s="13" t="s">
        <v>73</v>
      </c>
      <c r="AY173" s="177" t="s">
        <v>163</v>
      </c>
    </row>
    <row r="174" spans="2:51" s="14" customFormat="1" ht="12">
      <c r="B174" s="183"/>
      <c r="D174" s="176" t="s">
        <v>172</v>
      </c>
      <c r="E174" s="184" t="s">
        <v>101</v>
      </c>
      <c r="F174" s="185" t="s">
        <v>240</v>
      </c>
      <c r="H174" s="186">
        <v>589.3</v>
      </c>
      <c r="I174" s="187"/>
      <c r="J174" s="187"/>
      <c r="M174" s="183"/>
      <c r="N174" s="188"/>
      <c r="O174" s="189"/>
      <c r="P174" s="189"/>
      <c r="Q174" s="189"/>
      <c r="R174" s="189"/>
      <c r="S174" s="189"/>
      <c r="T174" s="189"/>
      <c r="U174" s="189"/>
      <c r="V174" s="189"/>
      <c r="W174" s="189"/>
      <c r="X174" s="190"/>
      <c r="AT174" s="184" t="s">
        <v>172</v>
      </c>
      <c r="AU174" s="184" t="s">
        <v>83</v>
      </c>
      <c r="AV174" s="14" t="s">
        <v>83</v>
      </c>
      <c r="AW174" s="14" t="s">
        <v>4</v>
      </c>
      <c r="AX174" s="14" t="s">
        <v>73</v>
      </c>
      <c r="AY174" s="184" t="s">
        <v>163</v>
      </c>
    </row>
    <row r="175" spans="2:51" s="13" customFormat="1" ht="12">
      <c r="B175" s="175"/>
      <c r="D175" s="176" t="s">
        <v>172</v>
      </c>
      <c r="E175" s="177" t="s">
        <v>1</v>
      </c>
      <c r="F175" s="178" t="s">
        <v>241</v>
      </c>
      <c r="H175" s="177" t="s">
        <v>1</v>
      </c>
      <c r="I175" s="179"/>
      <c r="J175" s="179"/>
      <c r="M175" s="175"/>
      <c r="N175" s="180"/>
      <c r="O175" s="181"/>
      <c r="P175" s="181"/>
      <c r="Q175" s="181"/>
      <c r="R175" s="181"/>
      <c r="S175" s="181"/>
      <c r="T175" s="181"/>
      <c r="U175" s="181"/>
      <c r="V175" s="181"/>
      <c r="W175" s="181"/>
      <c r="X175" s="182"/>
      <c r="AT175" s="177" t="s">
        <v>172</v>
      </c>
      <c r="AU175" s="177" t="s">
        <v>83</v>
      </c>
      <c r="AV175" s="13" t="s">
        <v>81</v>
      </c>
      <c r="AW175" s="13" t="s">
        <v>4</v>
      </c>
      <c r="AX175" s="13" t="s">
        <v>73</v>
      </c>
      <c r="AY175" s="177" t="s">
        <v>163</v>
      </c>
    </row>
    <row r="176" spans="2:51" s="14" customFormat="1" ht="12">
      <c r="B176" s="183"/>
      <c r="D176" s="176" t="s">
        <v>172</v>
      </c>
      <c r="E176" s="184" t="s">
        <v>107</v>
      </c>
      <c r="F176" s="185" t="s">
        <v>242</v>
      </c>
      <c r="H176" s="186">
        <v>75.1</v>
      </c>
      <c r="I176" s="187"/>
      <c r="J176" s="187"/>
      <c r="M176" s="183"/>
      <c r="N176" s="188"/>
      <c r="O176" s="189"/>
      <c r="P176" s="189"/>
      <c r="Q176" s="189"/>
      <c r="R176" s="189"/>
      <c r="S176" s="189"/>
      <c r="T176" s="189"/>
      <c r="U176" s="189"/>
      <c r="V176" s="189"/>
      <c r="W176" s="189"/>
      <c r="X176" s="190"/>
      <c r="AT176" s="184" t="s">
        <v>172</v>
      </c>
      <c r="AU176" s="184" t="s">
        <v>83</v>
      </c>
      <c r="AV176" s="14" t="s">
        <v>83</v>
      </c>
      <c r="AW176" s="14" t="s">
        <v>4</v>
      </c>
      <c r="AX176" s="14" t="s">
        <v>73</v>
      </c>
      <c r="AY176" s="184" t="s">
        <v>163</v>
      </c>
    </row>
    <row r="177" spans="2:51" s="15" customFormat="1" ht="12">
      <c r="B177" s="191"/>
      <c r="D177" s="176" t="s">
        <v>172</v>
      </c>
      <c r="E177" s="192" t="s">
        <v>1</v>
      </c>
      <c r="F177" s="193" t="s">
        <v>180</v>
      </c>
      <c r="H177" s="194">
        <v>664.4</v>
      </c>
      <c r="I177" s="195"/>
      <c r="J177" s="195"/>
      <c r="M177" s="191"/>
      <c r="N177" s="196"/>
      <c r="O177" s="197"/>
      <c r="P177" s="197"/>
      <c r="Q177" s="197"/>
      <c r="R177" s="197"/>
      <c r="S177" s="197"/>
      <c r="T177" s="197"/>
      <c r="U177" s="197"/>
      <c r="V177" s="197"/>
      <c r="W177" s="197"/>
      <c r="X177" s="198"/>
      <c r="AT177" s="192" t="s">
        <v>172</v>
      </c>
      <c r="AU177" s="192" t="s">
        <v>83</v>
      </c>
      <c r="AV177" s="15" t="s">
        <v>170</v>
      </c>
      <c r="AW177" s="15" t="s">
        <v>4</v>
      </c>
      <c r="AX177" s="15" t="s">
        <v>81</v>
      </c>
      <c r="AY177" s="192" t="s">
        <v>163</v>
      </c>
    </row>
    <row r="178" spans="1:65" s="2" customFormat="1" ht="48" customHeight="1">
      <c r="A178" s="31"/>
      <c r="B178" s="160"/>
      <c r="C178" s="161" t="s">
        <v>243</v>
      </c>
      <c r="D178" s="161" t="s">
        <v>165</v>
      </c>
      <c r="E178" s="162" t="s">
        <v>244</v>
      </c>
      <c r="F178" s="163" t="s">
        <v>245</v>
      </c>
      <c r="G178" s="164" t="s">
        <v>168</v>
      </c>
      <c r="H178" s="165">
        <v>199.32</v>
      </c>
      <c r="I178" s="166"/>
      <c r="J178" s="166"/>
      <c r="K178" s="167">
        <f>ROUND(P178*H178,2)</f>
        <v>0</v>
      </c>
      <c r="L178" s="163" t="s">
        <v>169</v>
      </c>
      <c r="M178" s="32"/>
      <c r="N178" s="168" t="s">
        <v>1</v>
      </c>
      <c r="O178" s="169" t="s">
        <v>38</v>
      </c>
      <c r="P178" s="170">
        <f>I178+J178</f>
        <v>0</v>
      </c>
      <c r="Q178" s="170">
        <f>ROUND(I178*H178,2)</f>
        <v>0</v>
      </c>
      <c r="R178" s="170">
        <f>ROUND(J178*H178,2)</f>
        <v>0</v>
      </c>
      <c r="S178" s="55"/>
      <c r="T178" s="171">
        <f>S178*H178</f>
        <v>0</v>
      </c>
      <c r="U178" s="171">
        <v>0</v>
      </c>
      <c r="V178" s="171">
        <f>U178*H178</f>
        <v>0</v>
      </c>
      <c r="W178" s="171">
        <v>0</v>
      </c>
      <c r="X178" s="172">
        <f>W178*H178</f>
        <v>0</v>
      </c>
      <c r="Y178" s="31"/>
      <c r="Z178" s="31"/>
      <c r="AA178" s="31"/>
      <c r="AB178" s="31"/>
      <c r="AC178" s="31"/>
      <c r="AD178" s="31"/>
      <c r="AE178" s="31"/>
      <c r="AR178" s="173" t="s">
        <v>170</v>
      </c>
      <c r="AT178" s="173" t="s">
        <v>165</v>
      </c>
      <c r="AU178" s="173" t="s">
        <v>83</v>
      </c>
      <c r="AY178" s="17" t="s">
        <v>163</v>
      </c>
      <c r="BE178" s="174">
        <f>IF(O178="základní",K178,0)</f>
        <v>0</v>
      </c>
      <c r="BF178" s="174">
        <f>IF(O178="snížená",K178,0)</f>
        <v>0</v>
      </c>
      <c r="BG178" s="174">
        <f>IF(O178="zákl. přenesená",K178,0)</f>
        <v>0</v>
      </c>
      <c r="BH178" s="174">
        <f>IF(O178="sníž. přenesená",K178,0)</f>
        <v>0</v>
      </c>
      <c r="BI178" s="174">
        <f>IF(O178="nulová",K178,0)</f>
        <v>0</v>
      </c>
      <c r="BJ178" s="17" t="s">
        <v>81</v>
      </c>
      <c r="BK178" s="174">
        <f>ROUND(P178*H178,2)</f>
        <v>0</v>
      </c>
      <c r="BL178" s="17" t="s">
        <v>170</v>
      </c>
      <c r="BM178" s="173" t="s">
        <v>246</v>
      </c>
    </row>
    <row r="179" spans="2:51" s="13" customFormat="1" ht="12">
      <c r="B179" s="175"/>
      <c r="D179" s="176" t="s">
        <v>172</v>
      </c>
      <c r="E179" s="177" t="s">
        <v>1</v>
      </c>
      <c r="F179" s="178" t="s">
        <v>196</v>
      </c>
      <c r="H179" s="177" t="s">
        <v>1</v>
      </c>
      <c r="I179" s="179"/>
      <c r="J179" s="179"/>
      <c r="M179" s="175"/>
      <c r="N179" s="180"/>
      <c r="O179" s="181"/>
      <c r="P179" s="181"/>
      <c r="Q179" s="181"/>
      <c r="R179" s="181"/>
      <c r="S179" s="181"/>
      <c r="T179" s="181"/>
      <c r="U179" s="181"/>
      <c r="V179" s="181"/>
      <c r="W179" s="181"/>
      <c r="X179" s="182"/>
      <c r="AT179" s="177" t="s">
        <v>172</v>
      </c>
      <c r="AU179" s="177" t="s">
        <v>83</v>
      </c>
      <c r="AV179" s="13" t="s">
        <v>81</v>
      </c>
      <c r="AW179" s="13" t="s">
        <v>4</v>
      </c>
      <c r="AX179" s="13" t="s">
        <v>73</v>
      </c>
      <c r="AY179" s="177" t="s">
        <v>163</v>
      </c>
    </row>
    <row r="180" spans="2:51" s="14" customFormat="1" ht="12">
      <c r="B180" s="183"/>
      <c r="D180" s="176" t="s">
        <v>172</v>
      </c>
      <c r="E180" s="184" t="s">
        <v>1</v>
      </c>
      <c r="F180" s="185" t="s">
        <v>247</v>
      </c>
      <c r="H180" s="186">
        <v>176.79</v>
      </c>
      <c r="I180" s="187"/>
      <c r="J180" s="187"/>
      <c r="M180" s="183"/>
      <c r="N180" s="188"/>
      <c r="O180" s="189"/>
      <c r="P180" s="189"/>
      <c r="Q180" s="189"/>
      <c r="R180" s="189"/>
      <c r="S180" s="189"/>
      <c r="T180" s="189"/>
      <c r="U180" s="189"/>
      <c r="V180" s="189"/>
      <c r="W180" s="189"/>
      <c r="X180" s="190"/>
      <c r="AT180" s="184" t="s">
        <v>172</v>
      </c>
      <c r="AU180" s="184" t="s">
        <v>83</v>
      </c>
      <c r="AV180" s="14" t="s">
        <v>83</v>
      </c>
      <c r="AW180" s="14" t="s">
        <v>4</v>
      </c>
      <c r="AX180" s="14" t="s">
        <v>73</v>
      </c>
      <c r="AY180" s="184" t="s">
        <v>163</v>
      </c>
    </row>
    <row r="181" spans="2:51" s="14" customFormat="1" ht="12">
      <c r="B181" s="183"/>
      <c r="D181" s="176" t="s">
        <v>172</v>
      </c>
      <c r="E181" s="184" t="s">
        <v>1</v>
      </c>
      <c r="F181" s="185" t="s">
        <v>248</v>
      </c>
      <c r="H181" s="186">
        <v>22.53</v>
      </c>
      <c r="I181" s="187"/>
      <c r="J181" s="187"/>
      <c r="M181" s="183"/>
      <c r="N181" s="188"/>
      <c r="O181" s="189"/>
      <c r="P181" s="189"/>
      <c r="Q181" s="189"/>
      <c r="R181" s="189"/>
      <c r="S181" s="189"/>
      <c r="T181" s="189"/>
      <c r="U181" s="189"/>
      <c r="V181" s="189"/>
      <c r="W181" s="189"/>
      <c r="X181" s="190"/>
      <c r="AT181" s="184" t="s">
        <v>172</v>
      </c>
      <c r="AU181" s="184" t="s">
        <v>83</v>
      </c>
      <c r="AV181" s="14" t="s">
        <v>83</v>
      </c>
      <c r="AW181" s="14" t="s">
        <v>4</v>
      </c>
      <c r="AX181" s="14" t="s">
        <v>73</v>
      </c>
      <c r="AY181" s="184" t="s">
        <v>163</v>
      </c>
    </row>
    <row r="182" spans="2:51" s="15" customFormat="1" ht="12">
      <c r="B182" s="191"/>
      <c r="D182" s="176" t="s">
        <v>172</v>
      </c>
      <c r="E182" s="192" t="s">
        <v>1</v>
      </c>
      <c r="F182" s="193" t="s">
        <v>180</v>
      </c>
      <c r="H182" s="194">
        <v>199.32</v>
      </c>
      <c r="I182" s="195"/>
      <c r="J182" s="195"/>
      <c r="M182" s="191"/>
      <c r="N182" s="196"/>
      <c r="O182" s="197"/>
      <c r="P182" s="197"/>
      <c r="Q182" s="197"/>
      <c r="R182" s="197"/>
      <c r="S182" s="197"/>
      <c r="T182" s="197"/>
      <c r="U182" s="197"/>
      <c r="V182" s="197"/>
      <c r="W182" s="197"/>
      <c r="X182" s="198"/>
      <c r="AT182" s="192" t="s">
        <v>172</v>
      </c>
      <c r="AU182" s="192" t="s">
        <v>83</v>
      </c>
      <c r="AV182" s="15" t="s">
        <v>170</v>
      </c>
      <c r="AW182" s="15" t="s">
        <v>4</v>
      </c>
      <c r="AX182" s="15" t="s">
        <v>81</v>
      </c>
      <c r="AY182" s="192" t="s">
        <v>163</v>
      </c>
    </row>
    <row r="183" spans="1:65" s="2" customFormat="1" ht="36" customHeight="1">
      <c r="A183" s="31"/>
      <c r="B183" s="160"/>
      <c r="C183" s="161" t="s">
        <v>249</v>
      </c>
      <c r="D183" s="161" t="s">
        <v>165</v>
      </c>
      <c r="E183" s="162" t="s">
        <v>250</v>
      </c>
      <c r="F183" s="163" t="s">
        <v>251</v>
      </c>
      <c r="G183" s="164" t="s">
        <v>168</v>
      </c>
      <c r="H183" s="165">
        <v>18</v>
      </c>
      <c r="I183" s="166"/>
      <c r="J183" s="166"/>
      <c r="K183" s="167">
        <f>ROUND(P183*H183,2)</f>
        <v>0</v>
      </c>
      <c r="L183" s="163" t="s">
        <v>169</v>
      </c>
      <c r="M183" s="32"/>
      <c r="N183" s="168" t="s">
        <v>1</v>
      </c>
      <c r="O183" s="169" t="s">
        <v>38</v>
      </c>
      <c r="P183" s="170">
        <f>I183+J183</f>
        <v>0</v>
      </c>
      <c r="Q183" s="170">
        <f>ROUND(I183*H183,2)</f>
        <v>0</v>
      </c>
      <c r="R183" s="170">
        <f>ROUND(J183*H183,2)</f>
        <v>0</v>
      </c>
      <c r="S183" s="55"/>
      <c r="T183" s="171">
        <f>S183*H183</f>
        <v>0</v>
      </c>
      <c r="U183" s="171">
        <v>0</v>
      </c>
      <c r="V183" s="171">
        <f>U183*H183</f>
        <v>0</v>
      </c>
      <c r="W183" s="171">
        <v>0</v>
      </c>
      <c r="X183" s="172">
        <f>W183*H183</f>
        <v>0</v>
      </c>
      <c r="Y183" s="31"/>
      <c r="Z183" s="31"/>
      <c r="AA183" s="31"/>
      <c r="AB183" s="31"/>
      <c r="AC183" s="31"/>
      <c r="AD183" s="31"/>
      <c r="AE183" s="31"/>
      <c r="AR183" s="173" t="s">
        <v>170</v>
      </c>
      <c r="AT183" s="173" t="s">
        <v>165</v>
      </c>
      <c r="AU183" s="173" t="s">
        <v>83</v>
      </c>
      <c r="AY183" s="17" t="s">
        <v>163</v>
      </c>
      <c r="BE183" s="174">
        <f>IF(O183="základní",K183,0)</f>
        <v>0</v>
      </c>
      <c r="BF183" s="174">
        <f>IF(O183="snížená",K183,0)</f>
        <v>0</v>
      </c>
      <c r="BG183" s="174">
        <f>IF(O183="zákl. přenesená",K183,0)</f>
        <v>0</v>
      </c>
      <c r="BH183" s="174">
        <f>IF(O183="sníž. přenesená",K183,0)</f>
        <v>0</v>
      </c>
      <c r="BI183" s="174">
        <f>IF(O183="nulová",K183,0)</f>
        <v>0</v>
      </c>
      <c r="BJ183" s="17" t="s">
        <v>81</v>
      </c>
      <c r="BK183" s="174">
        <f>ROUND(P183*H183,2)</f>
        <v>0</v>
      </c>
      <c r="BL183" s="17" t="s">
        <v>170</v>
      </c>
      <c r="BM183" s="173" t="s">
        <v>252</v>
      </c>
    </row>
    <row r="184" spans="2:51" s="13" customFormat="1" ht="22.5">
      <c r="B184" s="175"/>
      <c r="D184" s="176" t="s">
        <v>172</v>
      </c>
      <c r="E184" s="177" t="s">
        <v>1</v>
      </c>
      <c r="F184" s="178" t="s">
        <v>253</v>
      </c>
      <c r="H184" s="177" t="s">
        <v>1</v>
      </c>
      <c r="I184" s="179"/>
      <c r="J184" s="179"/>
      <c r="M184" s="175"/>
      <c r="N184" s="180"/>
      <c r="O184" s="181"/>
      <c r="P184" s="181"/>
      <c r="Q184" s="181"/>
      <c r="R184" s="181"/>
      <c r="S184" s="181"/>
      <c r="T184" s="181"/>
      <c r="U184" s="181"/>
      <c r="V184" s="181"/>
      <c r="W184" s="181"/>
      <c r="X184" s="182"/>
      <c r="AT184" s="177" t="s">
        <v>172</v>
      </c>
      <c r="AU184" s="177" t="s">
        <v>83</v>
      </c>
      <c r="AV184" s="13" t="s">
        <v>81</v>
      </c>
      <c r="AW184" s="13" t="s">
        <v>4</v>
      </c>
      <c r="AX184" s="13" t="s">
        <v>73</v>
      </c>
      <c r="AY184" s="177" t="s">
        <v>163</v>
      </c>
    </row>
    <row r="185" spans="2:51" s="13" customFormat="1" ht="12">
      <c r="B185" s="175"/>
      <c r="D185" s="176" t="s">
        <v>172</v>
      </c>
      <c r="E185" s="177" t="s">
        <v>1</v>
      </c>
      <c r="F185" s="178" t="s">
        <v>254</v>
      </c>
      <c r="H185" s="177" t="s">
        <v>1</v>
      </c>
      <c r="I185" s="179"/>
      <c r="J185" s="179"/>
      <c r="M185" s="175"/>
      <c r="N185" s="180"/>
      <c r="O185" s="181"/>
      <c r="P185" s="181"/>
      <c r="Q185" s="181"/>
      <c r="R185" s="181"/>
      <c r="S185" s="181"/>
      <c r="T185" s="181"/>
      <c r="U185" s="181"/>
      <c r="V185" s="181"/>
      <c r="W185" s="181"/>
      <c r="X185" s="182"/>
      <c r="AT185" s="177" t="s">
        <v>172</v>
      </c>
      <c r="AU185" s="177" t="s">
        <v>83</v>
      </c>
      <c r="AV185" s="13" t="s">
        <v>81</v>
      </c>
      <c r="AW185" s="13" t="s">
        <v>4</v>
      </c>
      <c r="AX185" s="13" t="s">
        <v>73</v>
      </c>
      <c r="AY185" s="177" t="s">
        <v>163</v>
      </c>
    </row>
    <row r="186" spans="2:51" s="14" customFormat="1" ht="12">
      <c r="B186" s="183"/>
      <c r="D186" s="176" t="s">
        <v>172</v>
      </c>
      <c r="E186" s="184" t="s">
        <v>1</v>
      </c>
      <c r="F186" s="185" t="s">
        <v>255</v>
      </c>
      <c r="H186" s="186">
        <v>18</v>
      </c>
      <c r="I186" s="187"/>
      <c r="J186" s="187"/>
      <c r="M186" s="183"/>
      <c r="N186" s="188"/>
      <c r="O186" s="189"/>
      <c r="P186" s="189"/>
      <c r="Q186" s="189"/>
      <c r="R186" s="189"/>
      <c r="S186" s="189"/>
      <c r="T186" s="189"/>
      <c r="U186" s="189"/>
      <c r="V186" s="189"/>
      <c r="W186" s="189"/>
      <c r="X186" s="190"/>
      <c r="AT186" s="184" t="s">
        <v>172</v>
      </c>
      <c r="AU186" s="184" t="s">
        <v>83</v>
      </c>
      <c r="AV186" s="14" t="s">
        <v>83</v>
      </c>
      <c r="AW186" s="14" t="s">
        <v>4</v>
      </c>
      <c r="AX186" s="14" t="s">
        <v>81</v>
      </c>
      <c r="AY186" s="184" t="s">
        <v>163</v>
      </c>
    </row>
    <row r="187" spans="1:65" s="2" customFormat="1" ht="48" customHeight="1">
      <c r="A187" s="31"/>
      <c r="B187" s="160"/>
      <c r="C187" s="161" t="s">
        <v>256</v>
      </c>
      <c r="D187" s="161" t="s">
        <v>165</v>
      </c>
      <c r="E187" s="162" t="s">
        <v>257</v>
      </c>
      <c r="F187" s="163" t="s">
        <v>258</v>
      </c>
      <c r="G187" s="164" t="s">
        <v>168</v>
      </c>
      <c r="H187" s="165">
        <v>4189.174</v>
      </c>
      <c r="I187" s="166"/>
      <c r="J187" s="166"/>
      <c r="K187" s="167">
        <f>ROUND(P187*H187,2)</f>
        <v>0</v>
      </c>
      <c r="L187" s="163" t="s">
        <v>169</v>
      </c>
      <c r="M187" s="32"/>
      <c r="N187" s="168" t="s">
        <v>1</v>
      </c>
      <c r="O187" s="169" t="s">
        <v>38</v>
      </c>
      <c r="P187" s="170">
        <f>I187+J187</f>
        <v>0</v>
      </c>
      <c r="Q187" s="170">
        <f>ROUND(I187*H187,2)</f>
        <v>0</v>
      </c>
      <c r="R187" s="170">
        <f>ROUND(J187*H187,2)</f>
        <v>0</v>
      </c>
      <c r="S187" s="55"/>
      <c r="T187" s="171">
        <f>S187*H187</f>
        <v>0</v>
      </c>
      <c r="U187" s="171">
        <v>0</v>
      </c>
      <c r="V187" s="171">
        <f>U187*H187</f>
        <v>0</v>
      </c>
      <c r="W187" s="171">
        <v>0</v>
      </c>
      <c r="X187" s="172">
        <f>W187*H187</f>
        <v>0</v>
      </c>
      <c r="Y187" s="31"/>
      <c r="Z187" s="31"/>
      <c r="AA187" s="31"/>
      <c r="AB187" s="31"/>
      <c r="AC187" s="31"/>
      <c r="AD187" s="31"/>
      <c r="AE187" s="31"/>
      <c r="AR187" s="173" t="s">
        <v>170</v>
      </c>
      <c r="AT187" s="173" t="s">
        <v>165</v>
      </c>
      <c r="AU187" s="173" t="s">
        <v>83</v>
      </c>
      <c r="AY187" s="17" t="s">
        <v>163</v>
      </c>
      <c r="BE187" s="174">
        <f>IF(O187="základní",K187,0)</f>
        <v>0</v>
      </c>
      <c r="BF187" s="174">
        <f>IF(O187="snížená",K187,0)</f>
        <v>0</v>
      </c>
      <c r="BG187" s="174">
        <f>IF(O187="zákl. přenesená",K187,0)</f>
        <v>0</v>
      </c>
      <c r="BH187" s="174">
        <f>IF(O187="sníž. přenesená",K187,0)</f>
        <v>0</v>
      </c>
      <c r="BI187" s="174">
        <f>IF(O187="nulová",K187,0)</f>
        <v>0</v>
      </c>
      <c r="BJ187" s="17" t="s">
        <v>81</v>
      </c>
      <c r="BK187" s="174">
        <f>ROUND(P187*H187,2)</f>
        <v>0</v>
      </c>
      <c r="BL187" s="17" t="s">
        <v>170</v>
      </c>
      <c r="BM187" s="173" t="s">
        <v>259</v>
      </c>
    </row>
    <row r="188" spans="2:51" s="13" customFormat="1" ht="12">
      <c r="B188" s="175"/>
      <c r="D188" s="176" t="s">
        <v>172</v>
      </c>
      <c r="E188" s="177" t="s">
        <v>1</v>
      </c>
      <c r="F188" s="178" t="s">
        <v>260</v>
      </c>
      <c r="H188" s="177" t="s">
        <v>1</v>
      </c>
      <c r="I188" s="179"/>
      <c r="J188" s="179"/>
      <c r="M188" s="175"/>
      <c r="N188" s="180"/>
      <c r="O188" s="181"/>
      <c r="P188" s="181"/>
      <c r="Q188" s="181"/>
      <c r="R188" s="181"/>
      <c r="S188" s="181"/>
      <c r="T188" s="181"/>
      <c r="U188" s="181"/>
      <c r="V188" s="181"/>
      <c r="W188" s="181"/>
      <c r="X188" s="182"/>
      <c r="AT188" s="177" t="s">
        <v>172</v>
      </c>
      <c r="AU188" s="177" t="s">
        <v>83</v>
      </c>
      <c r="AV188" s="13" t="s">
        <v>81</v>
      </c>
      <c r="AW188" s="13" t="s">
        <v>4</v>
      </c>
      <c r="AX188" s="13" t="s">
        <v>73</v>
      </c>
      <c r="AY188" s="177" t="s">
        <v>163</v>
      </c>
    </row>
    <row r="189" spans="2:51" s="14" customFormat="1" ht="12">
      <c r="B189" s="183"/>
      <c r="D189" s="176" t="s">
        <v>172</v>
      </c>
      <c r="E189" s="184" t="s">
        <v>1</v>
      </c>
      <c r="F189" s="185" t="s">
        <v>261</v>
      </c>
      <c r="H189" s="186">
        <v>224.5</v>
      </c>
      <c r="I189" s="187"/>
      <c r="J189" s="187"/>
      <c r="M189" s="183"/>
      <c r="N189" s="188"/>
      <c r="O189" s="189"/>
      <c r="P189" s="189"/>
      <c r="Q189" s="189"/>
      <c r="R189" s="189"/>
      <c r="S189" s="189"/>
      <c r="T189" s="189"/>
      <c r="U189" s="189"/>
      <c r="V189" s="189"/>
      <c r="W189" s="189"/>
      <c r="X189" s="190"/>
      <c r="AT189" s="184" t="s">
        <v>172</v>
      </c>
      <c r="AU189" s="184" t="s">
        <v>83</v>
      </c>
      <c r="AV189" s="14" t="s">
        <v>83</v>
      </c>
      <c r="AW189" s="14" t="s">
        <v>4</v>
      </c>
      <c r="AX189" s="14" t="s">
        <v>73</v>
      </c>
      <c r="AY189" s="184" t="s">
        <v>163</v>
      </c>
    </row>
    <row r="190" spans="2:51" s="14" customFormat="1" ht="12">
      <c r="B190" s="183"/>
      <c r="D190" s="176" t="s">
        <v>172</v>
      </c>
      <c r="E190" s="184" t="s">
        <v>1</v>
      </c>
      <c r="F190" s="185" t="s">
        <v>262</v>
      </c>
      <c r="H190" s="186">
        <v>75.1</v>
      </c>
      <c r="I190" s="187"/>
      <c r="J190" s="187"/>
      <c r="M190" s="183"/>
      <c r="N190" s="188"/>
      <c r="O190" s="189"/>
      <c r="P190" s="189"/>
      <c r="Q190" s="189"/>
      <c r="R190" s="189"/>
      <c r="S190" s="189"/>
      <c r="T190" s="189"/>
      <c r="U190" s="189"/>
      <c r="V190" s="189"/>
      <c r="W190" s="189"/>
      <c r="X190" s="190"/>
      <c r="AT190" s="184" t="s">
        <v>172</v>
      </c>
      <c r="AU190" s="184" t="s">
        <v>83</v>
      </c>
      <c r="AV190" s="14" t="s">
        <v>83</v>
      </c>
      <c r="AW190" s="14" t="s">
        <v>4</v>
      </c>
      <c r="AX190" s="14" t="s">
        <v>73</v>
      </c>
      <c r="AY190" s="184" t="s">
        <v>163</v>
      </c>
    </row>
    <row r="191" spans="2:51" s="14" customFormat="1" ht="12">
      <c r="B191" s="183"/>
      <c r="D191" s="176" t="s">
        <v>172</v>
      </c>
      <c r="E191" s="184" t="s">
        <v>1</v>
      </c>
      <c r="F191" s="185" t="s">
        <v>263</v>
      </c>
      <c r="H191" s="186">
        <v>1.96</v>
      </c>
      <c r="I191" s="187"/>
      <c r="J191" s="187"/>
      <c r="M191" s="183"/>
      <c r="N191" s="188"/>
      <c r="O191" s="189"/>
      <c r="P191" s="189"/>
      <c r="Q191" s="189"/>
      <c r="R191" s="189"/>
      <c r="S191" s="189"/>
      <c r="T191" s="189"/>
      <c r="U191" s="189"/>
      <c r="V191" s="189"/>
      <c r="W191" s="189"/>
      <c r="X191" s="190"/>
      <c r="AT191" s="184" t="s">
        <v>172</v>
      </c>
      <c r="AU191" s="184" t="s">
        <v>83</v>
      </c>
      <c r="AV191" s="14" t="s">
        <v>83</v>
      </c>
      <c r="AW191" s="14" t="s">
        <v>4</v>
      </c>
      <c r="AX191" s="14" t="s">
        <v>73</v>
      </c>
      <c r="AY191" s="184" t="s">
        <v>163</v>
      </c>
    </row>
    <row r="192" spans="2:51" s="14" customFormat="1" ht="12">
      <c r="B192" s="183"/>
      <c r="D192" s="176" t="s">
        <v>172</v>
      </c>
      <c r="E192" s="184" t="s">
        <v>1</v>
      </c>
      <c r="F192" s="185" t="s">
        <v>264</v>
      </c>
      <c r="H192" s="186">
        <v>62.5</v>
      </c>
      <c r="I192" s="187"/>
      <c r="J192" s="187"/>
      <c r="M192" s="183"/>
      <c r="N192" s="188"/>
      <c r="O192" s="189"/>
      <c r="P192" s="189"/>
      <c r="Q192" s="189"/>
      <c r="R192" s="189"/>
      <c r="S192" s="189"/>
      <c r="T192" s="189"/>
      <c r="U192" s="189"/>
      <c r="V192" s="189"/>
      <c r="W192" s="189"/>
      <c r="X192" s="190"/>
      <c r="AT192" s="184" t="s">
        <v>172</v>
      </c>
      <c r="AU192" s="184" t="s">
        <v>83</v>
      </c>
      <c r="AV192" s="14" t="s">
        <v>83</v>
      </c>
      <c r="AW192" s="14" t="s">
        <v>4</v>
      </c>
      <c r="AX192" s="14" t="s">
        <v>73</v>
      </c>
      <c r="AY192" s="184" t="s">
        <v>163</v>
      </c>
    </row>
    <row r="193" spans="2:51" s="13" customFormat="1" ht="12">
      <c r="B193" s="175"/>
      <c r="D193" s="176" t="s">
        <v>172</v>
      </c>
      <c r="E193" s="177" t="s">
        <v>1</v>
      </c>
      <c r="F193" s="178" t="s">
        <v>265</v>
      </c>
      <c r="H193" s="177" t="s">
        <v>1</v>
      </c>
      <c r="I193" s="179"/>
      <c r="J193" s="179"/>
      <c r="M193" s="175"/>
      <c r="N193" s="180"/>
      <c r="O193" s="181"/>
      <c r="P193" s="181"/>
      <c r="Q193" s="181"/>
      <c r="R193" s="181"/>
      <c r="S193" s="181"/>
      <c r="T193" s="181"/>
      <c r="U193" s="181"/>
      <c r="V193" s="181"/>
      <c r="W193" s="181"/>
      <c r="X193" s="182"/>
      <c r="AT193" s="177" t="s">
        <v>172</v>
      </c>
      <c r="AU193" s="177" t="s">
        <v>83</v>
      </c>
      <c r="AV193" s="13" t="s">
        <v>81</v>
      </c>
      <c r="AW193" s="13" t="s">
        <v>4</v>
      </c>
      <c r="AX193" s="13" t="s">
        <v>73</v>
      </c>
      <c r="AY193" s="177" t="s">
        <v>163</v>
      </c>
    </row>
    <row r="194" spans="2:51" s="14" customFormat="1" ht="12">
      <c r="B194" s="183"/>
      <c r="D194" s="176" t="s">
        <v>172</v>
      </c>
      <c r="E194" s="184" t="s">
        <v>1</v>
      </c>
      <c r="F194" s="185" t="s">
        <v>266</v>
      </c>
      <c r="H194" s="186">
        <v>45</v>
      </c>
      <c r="I194" s="187"/>
      <c r="J194" s="187"/>
      <c r="M194" s="183"/>
      <c r="N194" s="188"/>
      <c r="O194" s="189"/>
      <c r="P194" s="189"/>
      <c r="Q194" s="189"/>
      <c r="R194" s="189"/>
      <c r="S194" s="189"/>
      <c r="T194" s="189"/>
      <c r="U194" s="189"/>
      <c r="V194" s="189"/>
      <c r="W194" s="189"/>
      <c r="X194" s="190"/>
      <c r="AT194" s="184" t="s">
        <v>172</v>
      </c>
      <c r="AU194" s="184" t="s">
        <v>83</v>
      </c>
      <c r="AV194" s="14" t="s">
        <v>83</v>
      </c>
      <c r="AW194" s="14" t="s">
        <v>4</v>
      </c>
      <c r="AX194" s="14" t="s">
        <v>73</v>
      </c>
      <c r="AY194" s="184" t="s">
        <v>163</v>
      </c>
    </row>
    <row r="195" spans="2:51" s="14" customFormat="1" ht="12">
      <c r="B195" s="183"/>
      <c r="D195" s="176" t="s">
        <v>172</v>
      </c>
      <c r="E195" s="184" t="s">
        <v>1</v>
      </c>
      <c r="F195" s="185" t="s">
        <v>267</v>
      </c>
      <c r="H195" s="186">
        <v>22</v>
      </c>
      <c r="I195" s="187"/>
      <c r="J195" s="187"/>
      <c r="M195" s="183"/>
      <c r="N195" s="188"/>
      <c r="O195" s="189"/>
      <c r="P195" s="189"/>
      <c r="Q195" s="189"/>
      <c r="R195" s="189"/>
      <c r="S195" s="189"/>
      <c r="T195" s="189"/>
      <c r="U195" s="189"/>
      <c r="V195" s="189"/>
      <c r="W195" s="189"/>
      <c r="X195" s="190"/>
      <c r="AT195" s="184" t="s">
        <v>172</v>
      </c>
      <c r="AU195" s="184" t="s">
        <v>83</v>
      </c>
      <c r="AV195" s="14" t="s">
        <v>83</v>
      </c>
      <c r="AW195" s="14" t="s">
        <v>4</v>
      </c>
      <c r="AX195" s="14" t="s">
        <v>73</v>
      </c>
      <c r="AY195" s="184" t="s">
        <v>163</v>
      </c>
    </row>
    <row r="196" spans="2:51" s="14" customFormat="1" ht="12">
      <c r="B196" s="183"/>
      <c r="D196" s="176" t="s">
        <v>172</v>
      </c>
      <c r="E196" s="184" t="s">
        <v>1</v>
      </c>
      <c r="F196" s="185" t="s">
        <v>268</v>
      </c>
      <c r="H196" s="186">
        <v>149</v>
      </c>
      <c r="I196" s="187"/>
      <c r="J196" s="187"/>
      <c r="M196" s="183"/>
      <c r="N196" s="188"/>
      <c r="O196" s="189"/>
      <c r="P196" s="189"/>
      <c r="Q196" s="189"/>
      <c r="R196" s="189"/>
      <c r="S196" s="189"/>
      <c r="T196" s="189"/>
      <c r="U196" s="189"/>
      <c r="V196" s="189"/>
      <c r="W196" s="189"/>
      <c r="X196" s="190"/>
      <c r="AT196" s="184" t="s">
        <v>172</v>
      </c>
      <c r="AU196" s="184" t="s">
        <v>83</v>
      </c>
      <c r="AV196" s="14" t="s">
        <v>83</v>
      </c>
      <c r="AW196" s="14" t="s">
        <v>4</v>
      </c>
      <c r="AX196" s="14" t="s">
        <v>73</v>
      </c>
      <c r="AY196" s="184" t="s">
        <v>163</v>
      </c>
    </row>
    <row r="197" spans="2:51" s="14" customFormat="1" ht="12">
      <c r="B197" s="183"/>
      <c r="D197" s="176" t="s">
        <v>172</v>
      </c>
      <c r="E197" s="184" t="s">
        <v>1</v>
      </c>
      <c r="F197" s="185" t="s">
        <v>269</v>
      </c>
      <c r="H197" s="186">
        <v>45.5</v>
      </c>
      <c r="I197" s="187"/>
      <c r="J197" s="187"/>
      <c r="M197" s="183"/>
      <c r="N197" s="188"/>
      <c r="O197" s="189"/>
      <c r="P197" s="189"/>
      <c r="Q197" s="189"/>
      <c r="R197" s="189"/>
      <c r="S197" s="189"/>
      <c r="T197" s="189"/>
      <c r="U197" s="189"/>
      <c r="V197" s="189"/>
      <c r="W197" s="189"/>
      <c r="X197" s="190"/>
      <c r="AT197" s="184" t="s">
        <v>172</v>
      </c>
      <c r="AU197" s="184" t="s">
        <v>83</v>
      </c>
      <c r="AV197" s="14" t="s">
        <v>83</v>
      </c>
      <c r="AW197" s="14" t="s">
        <v>4</v>
      </c>
      <c r="AX197" s="14" t="s">
        <v>73</v>
      </c>
      <c r="AY197" s="184" t="s">
        <v>163</v>
      </c>
    </row>
    <row r="198" spans="2:51" s="13" customFormat="1" ht="12">
      <c r="B198" s="175"/>
      <c r="D198" s="176" t="s">
        <v>172</v>
      </c>
      <c r="E198" s="177" t="s">
        <v>1</v>
      </c>
      <c r="F198" s="178" t="s">
        <v>270</v>
      </c>
      <c r="H198" s="177" t="s">
        <v>1</v>
      </c>
      <c r="I198" s="179"/>
      <c r="J198" s="179"/>
      <c r="M198" s="175"/>
      <c r="N198" s="180"/>
      <c r="O198" s="181"/>
      <c r="P198" s="181"/>
      <c r="Q198" s="181"/>
      <c r="R198" s="181"/>
      <c r="S198" s="181"/>
      <c r="T198" s="181"/>
      <c r="U198" s="181"/>
      <c r="V198" s="181"/>
      <c r="W198" s="181"/>
      <c r="X198" s="182"/>
      <c r="AT198" s="177" t="s">
        <v>172</v>
      </c>
      <c r="AU198" s="177" t="s">
        <v>83</v>
      </c>
      <c r="AV198" s="13" t="s">
        <v>81</v>
      </c>
      <c r="AW198" s="13" t="s">
        <v>4</v>
      </c>
      <c r="AX198" s="13" t="s">
        <v>73</v>
      </c>
      <c r="AY198" s="177" t="s">
        <v>163</v>
      </c>
    </row>
    <row r="199" spans="2:51" s="14" customFormat="1" ht="12">
      <c r="B199" s="183"/>
      <c r="D199" s="176" t="s">
        <v>172</v>
      </c>
      <c r="E199" s="184" t="s">
        <v>1</v>
      </c>
      <c r="F199" s="185" t="s">
        <v>271</v>
      </c>
      <c r="H199" s="186">
        <v>237</v>
      </c>
      <c r="I199" s="187"/>
      <c r="J199" s="187"/>
      <c r="M199" s="183"/>
      <c r="N199" s="188"/>
      <c r="O199" s="189"/>
      <c r="P199" s="189"/>
      <c r="Q199" s="189"/>
      <c r="R199" s="189"/>
      <c r="S199" s="189"/>
      <c r="T199" s="189"/>
      <c r="U199" s="189"/>
      <c r="V199" s="189"/>
      <c r="W199" s="189"/>
      <c r="X199" s="190"/>
      <c r="AT199" s="184" t="s">
        <v>172</v>
      </c>
      <c r="AU199" s="184" t="s">
        <v>83</v>
      </c>
      <c r="AV199" s="14" t="s">
        <v>83</v>
      </c>
      <c r="AW199" s="14" t="s">
        <v>4</v>
      </c>
      <c r="AX199" s="14" t="s">
        <v>73</v>
      </c>
      <c r="AY199" s="184" t="s">
        <v>163</v>
      </c>
    </row>
    <row r="200" spans="2:51" s="14" customFormat="1" ht="12">
      <c r="B200" s="183"/>
      <c r="D200" s="176" t="s">
        <v>172</v>
      </c>
      <c r="E200" s="184" t="s">
        <v>1</v>
      </c>
      <c r="F200" s="185" t="s">
        <v>272</v>
      </c>
      <c r="H200" s="186">
        <v>16.4</v>
      </c>
      <c r="I200" s="187"/>
      <c r="J200" s="187"/>
      <c r="M200" s="183"/>
      <c r="N200" s="188"/>
      <c r="O200" s="189"/>
      <c r="P200" s="189"/>
      <c r="Q200" s="189"/>
      <c r="R200" s="189"/>
      <c r="S200" s="189"/>
      <c r="T200" s="189"/>
      <c r="U200" s="189"/>
      <c r="V200" s="189"/>
      <c r="W200" s="189"/>
      <c r="X200" s="190"/>
      <c r="AT200" s="184" t="s">
        <v>172</v>
      </c>
      <c r="AU200" s="184" t="s">
        <v>83</v>
      </c>
      <c r="AV200" s="14" t="s">
        <v>83</v>
      </c>
      <c r="AW200" s="14" t="s">
        <v>4</v>
      </c>
      <c r="AX200" s="14" t="s">
        <v>73</v>
      </c>
      <c r="AY200" s="184" t="s">
        <v>163</v>
      </c>
    </row>
    <row r="201" spans="2:51" s="13" customFormat="1" ht="12">
      <c r="B201" s="175"/>
      <c r="D201" s="176" t="s">
        <v>172</v>
      </c>
      <c r="E201" s="177" t="s">
        <v>1</v>
      </c>
      <c r="F201" s="178" t="s">
        <v>273</v>
      </c>
      <c r="H201" s="177" t="s">
        <v>1</v>
      </c>
      <c r="I201" s="179"/>
      <c r="J201" s="179"/>
      <c r="M201" s="175"/>
      <c r="N201" s="180"/>
      <c r="O201" s="181"/>
      <c r="P201" s="181"/>
      <c r="Q201" s="181"/>
      <c r="R201" s="181"/>
      <c r="S201" s="181"/>
      <c r="T201" s="181"/>
      <c r="U201" s="181"/>
      <c r="V201" s="181"/>
      <c r="W201" s="181"/>
      <c r="X201" s="182"/>
      <c r="AT201" s="177" t="s">
        <v>172</v>
      </c>
      <c r="AU201" s="177" t="s">
        <v>83</v>
      </c>
      <c r="AV201" s="13" t="s">
        <v>81</v>
      </c>
      <c r="AW201" s="13" t="s">
        <v>4</v>
      </c>
      <c r="AX201" s="13" t="s">
        <v>73</v>
      </c>
      <c r="AY201" s="177" t="s">
        <v>163</v>
      </c>
    </row>
    <row r="202" spans="2:51" s="14" customFormat="1" ht="12">
      <c r="B202" s="183"/>
      <c r="D202" s="176" t="s">
        <v>172</v>
      </c>
      <c r="E202" s="184" t="s">
        <v>1</v>
      </c>
      <c r="F202" s="185" t="s">
        <v>274</v>
      </c>
      <c r="H202" s="186">
        <v>14.3</v>
      </c>
      <c r="I202" s="187"/>
      <c r="J202" s="187"/>
      <c r="M202" s="183"/>
      <c r="N202" s="188"/>
      <c r="O202" s="189"/>
      <c r="P202" s="189"/>
      <c r="Q202" s="189"/>
      <c r="R202" s="189"/>
      <c r="S202" s="189"/>
      <c r="T202" s="189"/>
      <c r="U202" s="189"/>
      <c r="V202" s="189"/>
      <c r="W202" s="189"/>
      <c r="X202" s="190"/>
      <c r="AT202" s="184" t="s">
        <v>172</v>
      </c>
      <c r="AU202" s="184" t="s">
        <v>83</v>
      </c>
      <c r="AV202" s="14" t="s">
        <v>83</v>
      </c>
      <c r="AW202" s="14" t="s">
        <v>4</v>
      </c>
      <c r="AX202" s="14" t="s">
        <v>73</v>
      </c>
      <c r="AY202" s="184" t="s">
        <v>163</v>
      </c>
    </row>
    <row r="203" spans="2:51" s="14" customFormat="1" ht="12">
      <c r="B203" s="183"/>
      <c r="D203" s="176" t="s">
        <v>172</v>
      </c>
      <c r="E203" s="184" t="s">
        <v>1</v>
      </c>
      <c r="F203" s="185" t="s">
        <v>275</v>
      </c>
      <c r="H203" s="186">
        <v>294.65</v>
      </c>
      <c r="I203" s="187"/>
      <c r="J203" s="187"/>
      <c r="M203" s="183"/>
      <c r="N203" s="188"/>
      <c r="O203" s="189"/>
      <c r="P203" s="189"/>
      <c r="Q203" s="189"/>
      <c r="R203" s="189"/>
      <c r="S203" s="189"/>
      <c r="T203" s="189"/>
      <c r="U203" s="189"/>
      <c r="V203" s="189"/>
      <c r="W203" s="189"/>
      <c r="X203" s="190"/>
      <c r="AT203" s="184" t="s">
        <v>172</v>
      </c>
      <c r="AU203" s="184" t="s">
        <v>83</v>
      </c>
      <c r="AV203" s="14" t="s">
        <v>83</v>
      </c>
      <c r="AW203" s="14" t="s">
        <v>4</v>
      </c>
      <c r="AX203" s="14" t="s">
        <v>73</v>
      </c>
      <c r="AY203" s="184" t="s">
        <v>163</v>
      </c>
    </row>
    <row r="204" spans="2:51" s="14" customFormat="1" ht="12">
      <c r="B204" s="183"/>
      <c r="D204" s="176" t="s">
        <v>172</v>
      </c>
      <c r="E204" s="184" t="s">
        <v>1</v>
      </c>
      <c r="F204" s="185" t="s">
        <v>276</v>
      </c>
      <c r="H204" s="186">
        <v>747</v>
      </c>
      <c r="I204" s="187"/>
      <c r="J204" s="187"/>
      <c r="M204" s="183"/>
      <c r="N204" s="188"/>
      <c r="O204" s="189"/>
      <c r="P204" s="189"/>
      <c r="Q204" s="189"/>
      <c r="R204" s="189"/>
      <c r="S204" s="189"/>
      <c r="T204" s="189"/>
      <c r="U204" s="189"/>
      <c r="V204" s="189"/>
      <c r="W204" s="189"/>
      <c r="X204" s="190"/>
      <c r="AT204" s="184" t="s">
        <v>172</v>
      </c>
      <c r="AU204" s="184" t="s">
        <v>83</v>
      </c>
      <c r="AV204" s="14" t="s">
        <v>83</v>
      </c>
      <c r="AW204" s="14" t="s">
        <v>4</v>
      </c>
      <c r="AX204" s="14" t="s">
        <v>73</v>
      </c>
      <c r="AY204" s="184" t="s">
        <v>163</v>
      </c>
    </row>
    <row r="205" spans="2:51" s="13" customFormat="1" ht="12">
      <c r="B205" s="175"/>
      <c r="D205" s="176" t="s">
        <v>172</v>
      </c>
      <c r="E205" s="177" t="s">
        <v>1</v>
      </c>
      <c r="F205" s="178" t="s">
        <v>277</v>
      </c>
      <c r="H205" s="177" t="s">
        <v>1</v>
      </c>
      <c r="I205" s="179"/>
      <c r="J205" s="179"/>
      <c r="M205" s="175"/>
      <c r="N205" s="180"/>
      <c r="O205" s="181"/>
      <c r="P205" s="181"/>
      <c r="Q205" s="181"/>
      <c r="R205" s="181"/>
      <c r="S205" s="181"/>
      <c r="T205" s="181"/>
      <c r="U205" s="181"/>
      <c r="V205" s="181"/>
      <c r="W205" s="181"/>
      <c r="X205" s="182"/>
      <c r="AT205" s="177" t="s">
        <v>172</v>
      </c>
      <c r="AU205" s="177" t="s">
        <v>83</v>
      </c>
      <c r="AV205" s="13" t="s">
        <v>81</v>
      </c>
      <c r="AW205" s="13" t="s">
        <v>4</v>
      </c>
      <c r="AX205" s="13" t="s">
        <v>73</v>
      </c>
      <c r="AY205" s="177" t="s">
        <v>163</v>
      </c>
    </row>
    <row r="206" spans="2:51" s="14" customFormat="1" ht="12">
      <c r="B206" s="183"/>
      <c r="D206" s="176" t="s">
        <v>172</v>
      </c>
      <c r="E206" s="184" t="s">
        <v>1</v>
      </c>
      <c r="F206" s="185" t="s">
        <v>278</v>
      </c>
      <c r="H206" s="186">
        <v>871.6</v>
      </c>
      <c r="I206" s="187"/>
      <c r="J206" s="187"/>
      <c r="M206" s="183"/>
      <c r="N206" s="188"/>
      <c r="O206" s="189"/>
      <c r="P206" s="189"/>
      <c r="Q206" s="189"/>
      <c r="R206" s="189"/>
      <c r="S206" s="189"/>
      <c r="T206" s="189"/>
      <c r="U206" s="189"/>
      <c r="V206" s="189"/>
      <c r="W206" s="189"/>
      <c r="X206" s="190"/>
      <c r="AT206" s="184" t="s">
        <v>172</v>
      </c>
      <c r="AU206" s="184" t="s">
        <v>83</v>
      </c>
      <c r="AV206" s="14" t="s">
        <v>83</v>
      </c>
      <c r="AW206" s="14" t="s">
        <v>4</v>
      </c>
      <c r="AX206" s="14" t="s">
        <v>73</v>
      </c>
      <c r="AY206" s="184" t="s">
        <v>163</v>
      </c>
    </row>
    <row r="207" spans="2:51" s="13" customFormat="1" ht="12">
      <c r="B207" s="175"/>
      <c r="D207" s="176" t="s">
        <v>172</v>
      </c>
      <c r="E207" s="177" t="s">
        <v>1</v>
      </c>
      <c r="F207" s="178" t="s">
        <v>279</v>
      </c>
      <c r="H207" s="177" t="s">
        <v>1</v>
      </c>
      <c r="I207" s="179"/>
      <c r="J207" s="179"/>
      <c r="M207" s="175"/>
      <c r="N207" s="180"/>
      <c r="O207" s="181"/>
      <c r="P207" s="181"/>
      <c r="Q207" s="181"/>
      <c r="R207" s="181"/>
      <c r="S207" s="181"/>
      <c r="T207" s="181"/>
      <c r="U207" s="181"/>
      <c r="V207" s="181"/>
      <c r="W207" s="181"/>
      <c r="X207" s="182"/>
      <c r="AT207" s="177" t="s">
        <v>172</v>
      </c>
      <c r="AU207" s="177" t="s">
        <v>83</v>
      </c>
      <c r="AV207" s="13" t="s">
        <v>81</v>
      </c>
      <c r="AW207" s="13" t="s">
        <v>4</v>
      </c>
      <c r="AX207" s="13" t="s">
        <v>73</v>
      </c>
      <c r="AY207" s="177" t="s">
        <v>163</v>
      </c>
    </row>
    <row r="208" spans="2:51" s="14" customFormat="1" ht="12">
      <c r="B208" s="183"/>
      <c r="D208" s="176" t="s">
        <v>172</v>
      </c>
      <c r="E208" s="184" t="s">
        <v>1</v>
      </c>
      <c r="F208" s="185" t="s">
        <v>280</v>
      </c>
      <c r="H208" s="186">
        <v>45</v>
      </c>
      <c r="I208" s="187"/>
      <c r="J208" s="187"/>
      <c r="M208" s="183"/>
      <c r="N208" s="188"/>
      <c r="O208" s="189"/>
      <c r="P208" s="189"/>
      <c r="Q208" s="189"/>
      <c r="R208" s="189"/>
      <c r="S208" s="189"/>
      <c r="T208" s="189"/>
      <c r="U208" s="189"/>
      <c r="V208" s="189"/>
      <c r="W208" s="189"/>
      <c r="X208" s="190"/>
      <c r="AT208" s="184" t="s">
        <v>172</v>
      </c>
      <c r="AU208" s="184" t="s">
        <v>83</v>
      </c>
      <c r="AV208" s="14" t="s">
        <v>83</v>
      </c>
      <c r="AW208" s="14" t="s">
        <v>4</v>
      </c>
      <c r="AX208" s="14" t="s">
        <v>73</v>
      </c>
      <c r="AY208" s="184" t="s">
        <v>163</v>
      </c>
    </row>
    <row r="209" spans="2:51" s="13" customFormat="1" ht="22.5">
      <c r="B209" s="175"/>
      <c r="D209" s="176" t="s">
        <v>172</v>
      </c>
      <c r="E209" s="177" t="s">
        <v>1</v>
      </c>
      <c r="F209" s="178" t="s">
        <v>281</v>
      </c>
      <c r="H209" s="177" t="s">
        <v>1</v>
      </c>
      <c r="I209" s="179"/>
      <c r="J209" s="179"/>
      <c r="M209" s="175"/>
      <c r="N209" s="180"/>
      <c r="O209" s="181"/>
      <c r="P209" s="181"/>
      <c r="Q209" s="181"/>
      <c r="R209" s="181"/>
      <c r="S209" s="181"/>
      <c r="T209" s="181"/>
      <c r="U209" s="181"/>
      <c r="V209" s="181"/>
      <c r="W209" s="181"/>
      <c r="X209" s="182"/>
      <c r="AT209" s="177" t="s">
        <v>172</v>
      </c>
      <c r="AU209" s="177" t="s">
        <v>83</v>
      </c>
      <c r="AV209" s="13" t="s">
        <v>81</v>
      </c>
      <c r="AW209" s="13" t="s">
        <v>4</v>
      </c>
      <c r="AX209" s="13" t="s">
        <v>73</v>
      </c>
      <c r="AY209" s="177" t="s">
        <v>163</v>
      </c>
    </row>
    <row r="210" spans="2:51" s="14" customFormat="1" ht="12">
      <c r="B210" s="183"/>
      <c r="D210" s="176" t="s">
        <v>172</v>
      </c>
      <c r="E210" s="184" t="s">
        <v>1</v>
      </c>
      <c r="F210" s="185" t="s">
        <v>282</v>
      </c>
      <c r="H210" s="186">
        <v>577.3</v>
      </c>
      <c r="I210" s="187"/>
      <c r="J210" s="187"/>
      <c r="M210" s="183"/>
      <c r="N210" s="188"/>
      <c r="O210" s="189"/>
      <c r="P210" s="189"/>
      <c r="Q210" s="189"/>
      <c r="R210" s="189"/>
      <c r="S210" s="189"/>
      <c r="T210" s="189"/>
      <c r="U210" s="189"/>
      <c r="V210" s="189"/>
      <c r="W210" s="189"/>
      <c r="X210" s="190"/>
      <c r="AT210" s="184" t="s">
        <v>172</v>
      </c>
      <c r="AU210" s="184" t="s">
        <v>83</v>
      </c>
      <c r="AV210" s="14" t="s">
        <v>83</v>
      </c>
      <c r="AW210" s="14" t="s">
        <v>4</v>
      </c>
      <c r="AX210" s="14" t="s">
        <v>73</v>
      </c>
      <c r="AY210" s="184" t="s">
        <v>163</v>
      </c>
    </row>
    <row r="211" spans="2:51" s="14" customFormat="1" ht="12">
      <c r="B211" s="183"/>
      <c r="D211" s="176" t="s">
        <v>172</v>
      </c>
      <c r="E211" s="184" t="s">
        <v>1</v>
      </c>
      <c r="F211" s="185" t="s">
        <v>283</v>
      </c>
      <c r="H211" s="186">
        <v>165.5</v>
      </c>
      <c r="I211" s="187"/>
      <c r="J211" s="187"/>
      <c r="M211" s="183"/>
      <c r="N211" s="188"/>
      <c r="O211" s="189"/>
      <c r="P211" s="189"/>
      <c r="Q211" s="189"/>
      <c r="R211" s="189"/>
      <c r="S211" s="189"/>
      <c r="T211" s="189"/>
      <c r="U211" s="189"/>
      <c r="V211" s="189"/>
      <c r="W211" s="189"/>
      <c r="X211" s="190"/>
      <c r="AT211" s="184" t="s">
        <v>172</v>
      </c>
      <c r="AU211" s="184" t="s">
        <v>83</v>
      </c>
      <c r="AV211" s="14" t="s">
        <v>83</v>
      </c>
      <c r="AW211" s="14" t="s">
        <v>4</v>
      </c>
      <c r="AX211" s="14" t="s">
        <v>73</v>
      </c>
      <c r="AY211" s="184" t="s">
        <v>163</v>
      </c>
    </row>
    <row r="212" spans="2:51" s="14" customFormat="1" ht="12">
      <c r="B212" s="183"/>
      <c r="D212" s="176" t="s">
        <v>172</v>
      </c>
      <c r="E212" s="184" t="s">
        <v>1</v>
      </c>
      <c r="F212" s="185" t="s">
        <v>284</v>
      </c>
      <c r="H212" s="186">
        <v>48.45</v>
      </c>
      <c r="I212" s="187"/>
      <c r="J212" s="187"/>
      <c r="M212" s="183"/>
      <c r="N212" s="188"/>
      <c r="O212" s="189"/>
      <c r="P212" s="189"/>
      <c r="Q212" s="189"/>
      <c r="R212" s="189"/>
      <c r="S212" s="189"/>
      <c r="T212" s="189"/>
      <c r="U212" s="189"/>
      <c r="V212" s="189"/>
      <c r="W212" s="189"/>
      <c r="X212" s="190"/>
      <c r="AT212" s="184" t="s">
        <v>172</v>
      </c>
      <c r="AU212" s="184" t="s">
        <v>83</v>
      </c>
      <c r="AV212" s="14" t="s">
        <v>83</v>
      </c>
      <c r="AW212" s="14" t="s">
        <v>4</v>
      </c>
      <c r="AX212" s="14" t="s">
        <v>73</v>
      </c>
      <c r="AY212" s="184" t="s">
        <v>163</v>
      </c>
    </row>
    <row r="213" spans="2:51" s="15" customFormat="1" ht="12">
      <c r="B213" s="191"/>
      <c r="D213" s="176" t="s">
        <v>172</v>
      </c>
      <c r="E213" s="192" t="s">
        <v>115</v>
      </c>
      <c r="F213" s="193" t="s">
        <v>180</v>
      </c>
      <c r="H213" s="194">
        <v>3642.7599999999993</v>
      </c>
      <c r="I213" s="195"/>
      <c r="J213" s="195"/>
      <c r="M213" s="191"/>
      <c r="N213" s="196"/>
      <c r="O213" s="197"/>
      <c r="P213" s="197"/>
      <c r="Q213" s="197"/>
      <c r="R213" s="197"/>
      <c r="S213" s="197"/>
      <c r="T213" s="197"/>
      <c r="U213" s="197"/>
      <c r="V213" s="197"/>
      <c r="W213" s="197"/>
      <c r="X213" s="198"/>
      <c r="AT213" s="192" t="s">
        <v>172</v>
      </c>
      <c r="AU213" s="192" t="s">
        <v>83</v>
      </c>
      <c r="AV213" s="15" t="s">
        <v>170</v>
      </c>
      <c r="AW213" s="15" t="s">
        <v>4</v>
      </c>
      <c r="AX213" s="15" t="s">
        <v>73</v>
      </c>
      <c r="AY213" s="192" t="s">
        <v>163</v>
      </c>
    </row>
    <row r="214" spans="2:51" s="13" customFormat="1" ht="12">
      <c r="B214" s="175"/>
      <c r="D214" s="176" t="s">
        <v>172</v>
      </c>
      <c r="E214" s="177" t="s">
        <v>1</v>
      </c>
      <c r="F214" s="178" t="s">
        <v>285</v>
      </c>
      <c r="H214" s="177" t="s">
        <v>1</v>
      </c>
      <c r="I214" s="179"/>
      <c r="J214" s="179"/>
      <c r="M214" s="175"/>
      <c r="N214" s="180"/>
      <c r="O214" s="181"/>
      <c r="P214" s="181"/>
      <c r="Q214" s="181"/>
      <c r="R214" s="181"/>
      <c r="S214" s="181"/>
      <c r="T214" s="181"/>
      <c r="U214" s="181"/>
      <c r="V214" s="181"/>
      <c r="W214" s="181"/>
      <c r="X214" s="182"/>
      <c r="AT214" s="177" t="s">
        <v>172</v>
      </c>
      <c r="AU214" s="177" t="s">
        <v>83</v>
      </c>
      <c r="AV214" s="13" t="s">
        <v>81</v>
      </c>
      <c r="AW214" s="13" t="s">
        <v>4</v>
      </c>
      <c r="AX214" s="13" t="s">
        <v>73</v>
      </c>
      <c r="AY214" s="177" t="s">
        <v>163</v>
      </c>
    </row>
    <row r="215" spans="2:51" s="14" customFormat="1" ht="12">
      <c r="B215" s="183"/>
      <c r="D215" s="176" t="s">
        <v>172</v>
      </c>
      <c r="E215" s="184" t="s">
        <v>1</v>
      </c>
      <c r="F215" s="185" t="s">
        <v>286</v>
      </c>
      <c r="H215" s="186">
        <v>4189.174</v>
      </c>
      <c r="I215" s="187"/>
      <c r="J215" s="187"/>
      <c r="M215" s="183"/>
      <c r="N215" s="188"/>
      <c r="O215" s="189"/>
      <c r="P215" s="189"/>
      <c r="Q215" s="189"/>
      <c r="R215" s="189"/>
      <c r="S215" s="189"/>
      <c r="T215" s="189"/>
      <c r="U215" s="189"/>
      <c r="V215" s="189"/>
      <c r="W215" s="189"/>
      <c r="X215" s="190"/>
      <c r="AT215" s="184" t="s">
        <v>172</v>
      </c>
      <c r="AU215" s="184" t="s">
        <v>83</v>
      </c>
      <c r="AV215" s="14" t="s">
        <v>83</v>
      </c>
      <c r="AW215" s="14" t="s">
        <v>4</v>
      </c>
      <c r="AX215" s="14" t="s">
        <v>81</v>
      </c>
      <c r="AY215" s="184" t="s">
        <v>163</v>
      </c>
    </row>
    <row r="216" spans="1:65" s="2" customFormat="1" ht="48" customHeight="1">
      <c r="A216" s="31"/>
      <c r="B216" s="160"/>
      <c r="C216" s="161" t="s">
        <v>287</v>
      </c>
      <c r="D216" s="161" t="s">
        <v>165</v>
      </c>
      <c r="E216" s="162" t="s">
        <v>288</v>
      </c>
      <c r="F216" s="163" t="s">
        <v>289</v>
      </c>
      <c r="G216" s="164" t="s">
        <v>168</v>
      </c>
      <c r="H216" s="165">
        <v>3178.37</v>
      </c>
      <c r="I216" s="166"/>
      <c r="J216" s="166"/>
      <c r="K216" s="167">
        <f>ROUND(P216*H216,2)</f>
        <v>0</v>
      </c>
      <c r="L216" s="163" t="s">
        <v>169</v>
      </c>
      <c r="M216" s="32"/>
      <c r="N216" s="168" t="s">
        <v>1</v>
      </c>
      <c r="O216" s="169" t="s">
        <v>38</v>
      </c>
      <c r="P216" s="170">
        <f>I216+J216</f>
        <v>0</v>
      </c>
      <c r="Q216" s="170">
        <f>ROUND(I216*H216,2)</f>
        <v>0</v>
      </c>
      <c r="R216" s="170">
        <f>ROUND(J216*H216,2)</f>
        <v>0</v>
      </c>
      <c r="S216" s="55"/>
      <c r="T216" s="171">
        <f>S216*H216</f>
        <v>0</v>
      </c>
      <c r="U216" s="171">
        <v>0</v>
      </c>
      <c r="V216" s="171">
        <f>U216*H216</f>
        <v>0</v>
      </c>
      <c r="W216" s="171">
        <v>0</v>
      </c>
      <c r="X216" s="172">
        <f>W216*H216</f>
        <v>0</v>
      </c>
      <c r="Y216" s="31"/>
      <c r="Z216" s="31"/>
      <c r="AA216" s="31"/>
      <c r="AB216" s="31"/>
      <c r="AC216" s="31"/>
      <c r="AD216" s="31"/>
      <c r="AE216" s="31"/>
      <c r="AR216" s="173" t="s">
        <v>170</v>
      </c>
      <c r="AT216" s="173" t="s">
        <v>165</v>
      </c>
      <c r="AU216" s="173" t="s">
        <v>83</v>
      </c>
      <c r="AY216" s="17" t="s">
        <v>163</v>
      </c>
      <c r="BE216" s="174">
        <f>IF(O216="základní",K216,0)</f>
        <v>0</v>
      </c>
      <c r="BF216" s="174">
        <f>IF(O216="snížená",K216,0)</f>
        <v>0</v>
      </c>
      <c r="BG216" s="174">
        <f>IF(O216="zákl. přenesená",K216,0)</f>
        <v>0</v>
      </c>
      <c r="BH216" s="174">
        <f>IF(O216="sníž. přenesená",K216,0)</f>
        <v>0</v>
      </c>
      <c r="BI216" s="174">
        <f>IF(O216="nulová",K216,0)</f>
        <v>0</v>
      </c>
      <c r="BJ216" s="17" t="s">
        <v>81</v>
      </c>
      <c r="BK216" s="174">
        <f>ROUND(P216*H216,2)</f>
        <v>0</v>
      </c>
      <c r="BL216" s="17" t="s">
        <v>170</v>
      </c>
      <c r="BM216" s="173" t="s">
        <v>290</v>
      </c>
    </row>
    <row r="217" spans="2:51" s="13" customFormat="1" ht="12">
      <c r="B217" s="175"/>
      <c r="D217" s="176" t="s">
        <v>172</v>
      </c>
      <c r="E217" s="177" t="s">
        <v>1</v>
      </c>
      <c r="F217" s="178" t="s">
        <v>273</v>
      </c>
      <c r="H217" s="177" t="s">
        <v>1</v>
      </c>
      <c r="I217" s="179"/>
      <c r="J217" s="179"/>
      <c r="M217" s="175"/>
      <c r="N217" s="180"/>
      <c r="O217" s="181"/>
      <c r="P217" s="181"/>
      <c r="Q217" s="181"/>
      <c r="R217" s="181"/>
      <c r="S217" s="181"/>
      <c r="T217" s="181"/>
      <c r="U217" s="181"/>
      <c r="V217" s="181"/>
      <c r="W217" s="181"/>
      <c r="X217" s="182"/>
      <c r="AT217" s="177" t="s">
        <v>172</v>
      </c>
      <c r="AU217" s="177" t="s">
        <v>83</v>
      </c>
      <c r="AV217" s="13" t="s">
        <v>81</v>
      </c>
      <c r="AW217" s="13" t="s">
        <v>4</v>
      </c>
      <c r="AX217" s="13" t="s">
        <v>73</v>
      </c>
      <c r="AY217" s="177" t="s">
        <v>163</v>
      </c>
    </row>
    <row r="218" spans="2:51" s="14" customFormat="1" ht="12">
      <c r="B218" s="183"/>
      <c r="D218" s="176" t="s">
        <v>172</v>
      </c>
      <c r="E218" s="184" t="s">
        <v>1</v>
      </c>
      <c r="F218" s="185" t="s">
        <v>274</v>
      </c>
      <c r="H218" s="186">
        <v>14.3</v>
      </c>
      <c r="I218" s="187"/>
      <c r="J218" s="187"/>
      <c r="M218" s="183"/>
      <c r="N218" s="188"/>
      <c r="O218" s="189"/>
      <c r="P218" s="189"/>
      <c r="Q218" s="189"/>
      <c r="R218" s="189"/>
      <c r="S218" s="189"/>
      <c r="T218" s="189"/>
      <c r="U218" s="189"/>
      <c r="V218" s="189"/>
      <c r="W218" s="189"/>
      <c r="X218" s="190"/>
      <c r="AT218" s="184" t="s">
        <v>172</v>
      </c>
      <c r="AU218" s="184" t="s">
        <v>83</v>
      </c>
      <c r="AV218" s="14" t="s">
        <v>83</v>
      </c>
      <c r="AW218" s="14" t="s">
        <v>4</v>
      </c>
      <c r="AX218" s="14" t="s">
        <v>73</v>
      </c>
      <c r="AY218" s="184" t="s">
        <v>163</v>
      </c>
    </row>
    <row r="219" spans="2:51" s="14" customFormat="1" ht="12">
      <c r="B219" s="183"/>
      <c r="D219" s="176" t="s">
        <v>172</v>
      </c>
      <c r="E219" s="184" t="s">
        <v>1</v>
      </c>
      <c r="F219" s="185" t="s">
        <v>275</v>
      </c>
      <c r="H219" s="186">
        <v>294.65</v>
      </c>
      <c r="I219" s="187"/>
      <c r="J219" s="187"/>
      <c r="M219" s="183"/>
      <c r="N219" s="188"/>
      <c r="O219" s="189"/>
      <c r="P219" s="189"/>
      <c r="Q219" s="189"/>
      <c r="R219" s="189"/>
      <c r="S219" s="189"/>
      <c r="T219" s="189"/>
      <c r="U219" s="189"/>
      <c r="V219" s="189"/>
      <c r="W219" s="189"/>
      <c r="X219" s="190"/>
      <c r="AT219" s="184" t="s">
        <v>172</v>
      </c>
      <c r="AU219" s="184" t="s">
        <v>83</v>
      </c>
      <c r="AV219" s="14" t="s">
        <v>83</v>
      </c>
      <c r="AW219" s="14" t="s">
        <v>4</v>
      </c>
      <c r="AX219" s="14" t="s">
        <v>73</v>
      </c>
      <c r="AY219" s="184" t="s">
        <v>163</v>
      </c>
    </row>
    <row r="220" spans="2:51" s="14" customFormat="1" ht="12">
      <c r="B220" s="183"/>
      <c r="D220" s="176" t="s">
        <v>172</v>
      </c>
      <c r="E220" s="184" t="s">
        <v>1</v>
      </c>
      <c r="F220" s="185" t="s">
        <v>276</v>
      </c>
      <c r="H220" s="186">
        <v>747</v>
      </c>
      <c r="I220" s="187"/>
      <c r="J220" s="187"/>
      <c r="M220" s="183"/>
      <c r="N220" s="188"/>
      <c r="O220" s="189"/>
      <c r="P220" s="189"/>
      <c r="Q220" s="189"/>
      <c r="R220" s="189"/>
      <c r="S220" s="189"/>
      <c r="T220" s="189"/>
      <c r="U220" s="189"/>
      <c r="V220" s="189"/>
      <c r="W220" s="189"/>
      <c r="X220" s="190"/>
      <c r="AT220" s="184" t="s">
        <v>172</v>
      </c>
      <c r="AU220" s="184" t="s">
        <v>83</v>
      </c>
      <c r="AV220" s="14" t="s">
        <v>83</v>
      </c>
      <c r="AW220" s="14" t="s">
        <v>4</v>
      </c>
      <c r="AX220" s="14" t="s">
        <v>73</v>
      </c>
      <c r="AY220" s="184" t="s">
        <v>163</v>
      </c>
    </row>
    <row r="221" spans="2:51" s="13" customFormat="1" ht="12">
      <c r="B221" s="175"/>
      <c r="D221" s="176" t="s">
        <v>172</v>
      </c>
      <c r="E221" s="177" t="s">
        <v>1</v>
      </c>
      <c r="F221" s="178" t="s">
        <v>277</v>
      </c>
      <c r="H221" s="177" t="s">
        <v>1</v>
      </c>
      <c r="I221" s="179"/>
      <c r="J221" s="179"/>
      <c r="M221" s="175"/>
      <c r="N221" s="180"/>
      <c r="O221" s="181"/>
      <c r="P221" s="181"/>
      <c r="Q221" s="181"/>
      <c r="R221" s="181"/>
      <c r="S221" s="181"/>
      <c r="T221" s="181"/>
      <c r="U221" s="181"/>
      <c r="V221" s="181"/>
      <c r="W221" s="181"/>
      <c r="X221" s="182"/>
      <c r="AT221" s="177" t="s">
        <v>172</v>
      </c>
      <c r="AU221" s="177" t="s">
        <v>83</v>
      </c>
      <c r="AV221" s="13" t="s">
        <v>81</v>
      </c>
      <c r="AW221" s="13" t="s">
        <v>4</v>
      </c>
      <c r="AX221" s="13" t="s">
        <v>73</v>
      </c>
      <c r="AY221" s="177" t="s">
        <v>163</v>
      </c>
    </row>
    <row r="222" spans="2:51" s="14" customFormat="1" ht="12">
      <c r="B222" s="183"/>
      <c r="D222" s="176" t="s">
        <v>172</v>
      </c>
      <c r="E222" s="184" t="s">
        <v>1</v>
      </c>
      <c r="F222" s="185" t="s">
        <v>278</v>
      </c>
      <c r="H222" s="186">
        <v>871.6</v>
      </c>
      <c r="I222" s="187"/>
      <c r="J222" s="187"/>
      <c r="M222" s="183"/>
      <c r="N222" s="188"/>
      <c r="O222" s="189"/>
      <c r="P222" s="189"/>
      <c r="Q222" s="189"/>
      <c r="R222" s="189"/>
      <c r="S222" s="189"/>
      <c r="T222" s="189"/>
      <c r="U222" s="189"/>
      <c r="V222" s="189"/>
      <c r="W222" s="189"/>
      <c r="X222" s="190"/>
      <c r="AT222" s="184" t="s">
        <v>172</v>
      </c>
      <c r="AU222" s="184" t="s">
        <v>83</v>
      </c>
      <c r="AV222" s="14" t="s">
        <v>83</v>
      </c>
      <c r="AW222" s="14" t="s">
        <v>4</v>
      </c>
      <c r="AX222" s="14" t="s">
        <v>73</v>
      </c>
      <c r="AY222" s="184" t="s">
        <v>163</v>
      </c>
    </row>
    <row r="223" spans="2:51" s="13" customFormat="1" ht="12">
      <c r="B223" s="175"/>
      <c r="D223" s="176" t="s">
        <v>172</v>
      </c>
      <c r="E223" s="177" t="s">
        <v>1</v>
      </c>
      <c r="F223" s="178" t="s">
        <v>279</v>
      </c>
      <c r="H223" s="177" t="s">
        <v>1</v>
      </c>
      <c r="I223" s="179"/>
      <c r="J223" s="179"/>
      <c r="M223" s="175"/>
      <c r="N223" s="180"/>
      <c r="O223" s="181"/>
      <c r="P223" s="181"/>
      <c r="Q223" s="181"/>
      <c r="R223" s="181"/>
      <c r="S223" s="181"/>
      <c r="T223" s="181"/>
      <c r="U223" s="181"/>
      <c r="V223" s="181"/>
      <c r="W223" s="181"/>
      <c r="X223" s="182"/>
      <c r="AT223" s="177" t="s">
        <v>172</v>
      </c>
      <c r="AU223" s="177" t="s">
        <v>83</v>
      </c>
      <c r="AV223" s="13" t="s">
        <v>81</v>
      </c>
      <c r="AW223" s="13" t="s">
        <v>4</v>
      </c>
      <c r="AX223" s="13" t="s">
        <v>73</v>
      </c>
      <c r="AY223" s="177" t="s">
        <v>163</v>
      </c>
    </row>
    <row r="224" spans="2:51" s="14" customFormat="1" ht="12">
      <c r="B224" s="183"/>
      <c r="D224" s="176" t="s">
        <v>172</v>
      </c>
      <c r="E224" s="184" t="s">
        <v>1</v>
      </c>
      <c r="F224" s="185" t="s">
        <v>280</v>
      </c>
      <c r="H224" s="186">
        <v>45</v>
      </c>
      <c r="I224" s="187"/>
      <c r="J224" s="187"/>
      <c r="M224" s="183"/>
      <c r="N224" s="188"/>
      <c r="O224" s="189"/>
      <c r="P224" s="189"/>
      <c r="Q224" s="189"/>
      <c r="R224" s="189"/>
      <c r="S224" s="189"/>
      <c r="T224" s="189"/>
      <c r="U224" s="189"/>
      <c r="V224" s="189"/>
      <c r="W224" s="189"/>
      <c r="X224" s="190"/>
      <c r="AT224" s="184" t="s">
        <v>172</v>
      </c>
      <c r="AU224" s="184" t="s">
        <v>83</v>
      </c>
      <c r="AV224" s="14" t="s">
        <v>83</v>
      </c>
      <c r="AW224" s="14" t="s">
        <v>4</v>
      </c>
      <c r="AX224" s="14" t="s">
        <v>73</v>
      </c>
      <c r="AY224" s="184" t="s">
        <v>163</v>
      </c>
    </row>
    <row r="225" spans="2:51" s="13" customFormat="1" ht="22.5">
      <c r="B225" s="175"/>
      <c r="D225" s="176" t="s">
        <v>172</v>
      </c>
      <c r="E225" s="177" t="s">
        <v>1</v>
      </c>
      <c r="F225" s="178" t="s">
        <v>281</v>
      </c>
      <c r="H225" s="177" t="s">
        <v>1</v>
      </c>
      <c r="I225" s="179"/>
      <c r="J225" s="179"/>
      <c r="M225" s="175"/>
      <c r="N225" s="180"/>
      <c r="O225" s="181"/>
      <c r="P225" s="181"/>
      <c r="Q225" s="181"/>
      <c r="R225" s="181"/>
      <c r="S225" s="181"/>
      <c r="T225" s="181"/>
      <c r="U225" s="181"/>
      <c r="V225" s="181"/>
      <c r="W225" s="181"/>
      <c r="X225" s="182"/>
      <c r="AT225" s="177" t="s">
        <v>172</v>
      </c>
      <c r="AU225" s="177" t="s">
        <v>83</v>
      </c>
      <c r="AV225" s="13" t="s">
        <v>81</v>
      </c>
      <c r="AW225" s="13" t="s">
        <v>4</v>
      </c>
      <c r="AX225" s="13" t="s">
        <v>73</v>
      </c>
      <c r="AY225" s="177" t="s">
        <v>163</v>
      </c>
    </row>
    <row r="226" spans="2:51" s="14" customFormat="1" ht="12">
      <c r="B226" s="183"/>
      <c r="D226" s="176" t="s">
        <v>172</v>
      </c>
      <c r="E226" s="184" t="s">
        <v>1</v>
      </c>
      <c r="F226" s="185" t="s">
        <v>282</v>
      </c>
      <c r="H226" s="186">
        <v>577.3</v>
      </c>
      <c r="I226" s="187"/>
      <c r="J226" s="187"/>
      <c r="M226" s="183"/>
      <c r="N226" s="188"/>
      <c r="O226" s="189"/>
      <c r="P226" s="189"/>
      <c r="Q226" s="189"/>
      <c r="R226" s="189"/>
      <c r="S226" s="189"/>
      <c r="T226" s="189"/>
      <c r="U226" s="189"/>
      <c r="V226" s="189"/>
      <c r="W226" s="189"/>
      <c r="X226" s="190"/>
      <c r="AT226" s="184" t="s">
        <v>172</v>
      </c>
      <c r="AU226" s="184" t="s">
        <v>83</v>
      </c>
      <c r="AV226" s="14" t="s">
        <v>83</v>
      </c>
      <c r="AW226" s="14" t="s">
        <v>4</v>
      </c>
      <c r="AX226" s="14" t="s">
        <v>73</v>
      </c>
      <c r="AY226" s="184" t="s">
        <v>163</v>
      </c>
    </row>
    <row r="227" spans="2:51" s="14" customFormat="1" ht="12">
      <c r="B227" s="183"/>
      <c r="D227" s="176" t="s">
        <v>172</v>
      </c>
      <c r="E227" s="184" t="s">
        <v>1</v>
      </c>
      <c r="F227" s="185" t="s">
        <v>283</v>
      </c>
      <c r="H227" s="186">
        <v>165.5</v>
      </c>
      <c r="I227" s="187"/>
      <c r="J227" s="187"/>
      <c r="M227" s="183"/>
      <c r="N227" s="188"/>
      <c r="O227" s="189"/>
      <c r="P227" s="189"/>
      <c r="Q227" s="189"/>
      <c r="R227" s="189"/>
      <c r="S227" s="189"/>
      <c r="T227" s="189"/>
      <c r="U227" s="189"/>
      <c r="V227" s="189"/>
      <c r="W227" s="189"/>
      <c r="X227" s="190"/>
      <c r="AT227" s="184" t="s">
        <v>172</v>
      </c>
      <c r="AU227" s="184" t="s">
        <v>83</v>
      </c>
      <c r="AV227" s="14" t="s">
        <v>83</v>
      </c>
      <c r="AW227" s="14" t="s">
        <v>4</v>
      </c>
      <c r="AX227" s="14" t="s">
        <v>73</v>
      </c>
      <c r="AY227" s="184" t="s">
        <v>163</v>
      </c>
    </row>
    <row r="228" spans="2:51" s="14" customFormat="1" ht="12">
      <c r="B228" s="183"/>
      <c r="D228" s="176" t="s">
        <v>172</v>
      </c>
      <c r="E228" s="184" t="s">
        <v>1</v>
      </c>
      <c r="F228" s="185" t="s">
        <v>284</v>
      </c>
      <c r="H228" s="186">
        <v>48.45</v>
      </c>
      <c r="I228" s="187"/>
      <c r="J228" s="187"/>
      <c r="M228" s="183"/>
      <c r="N228" s="188"/>
      <c r="O228" s="189"/>
      <c r="P228" s="189"/>
      <c r="Q228" s="189"/>
      <c r="R228" s="189"/>
      <c r="S228" s="189"/>
      <c r="T228" s="189"/>
      <c r="U228" s="189"/>
      <c r="V228" s="189"/>
      <c r="W228" s="189"/>
      <c r="X228" s="190"/>
      <c r="AT228" s="184" t="s">
        <v>172</v>
      </c>
      <c r="AU228" s="184" t="s">
        <v>83</v>
      </c>
      <c r="AV228" s="14" t="s">
        <v>83</v>
      </c>
      <c r="AW228" s="14" t="s">
        <v>4</v>
      </c>
      <c r="AX228" s="14" t="s">
        <v>73</v>
      </c>
      <c r="AY228" s="184" t="s">
        <v>163</v>
      </c>
    </row>
    <row r="229" spans="2:51" s="15" customFormat="1" ht="12">
      <c r="B229" s="191"/>
      <c r="D229" s="176" t="s">
        <v>172</v>
      </c>
      <c r="E229" s="192" t="s">
        <v>117</v>
      </c>
      <c r="F229" s="193" t="s">
        <v>180</v>
      </c>
      <c r="H229" s="194">
        <v>2763.8</v>
      </c>
      <c r="I229" s="195"/>
      <c r="J229" s="195"/>
      <c r="M229" s="191"/>
      <c r="N229" s="196"/>
      <c r="O229" s="197"/>
      <c r="P229" s="197"/>
      <c r="Q229" s="197"/>
      <c r="R229" s="197"/>
      <c r="S229" s="197"/>
      <c r="T229" s="197"/>
      <c r="U229" s="197"/>
      <c r="V229" s="197"/>
      <c r="W229" s="197"/>
      <c r="X229" s="198"/>
      <c r="AT229" s="192" t="s">
        <v>172</v>
      </c>
      <c r="AU229" s="192" t="s">
        <v>83</v>
      </c>
      <c r="AV229" s="15" t="s">
        <v>170</v>
      </c>
      <c r="AW229" s="15" t="s">
        <v>4</v>
      </c>
      <c r="AX229" s="15" t="s">
        <v>73</v>
      </c>
      <c r="AY229" s="192" t="s">
        <v>163</v>
      </c>
    </row>
    <row r="230" spans="2:51" s="13" customFormat="1" ht="12">
      <c r="B230" s="175"/>
      <c r="D230" s="176" t="s">
        <v>172</v>
      </c>
      <c r="E230" s="177" t="s">
        <v>1</v>
      </c>
      <c r="F230" s="178" t="s">
        <v>291</v>
      </c>
      <c r="H230" s="177" t="s">
        <v>1</v>
      </c>
      <c r="I230" s="179"/>
      <c r="J230" s="179"/>
      <c r="M230" s="175"/>
      <c r="N230" s="180"/>
      <c r="O230" s="181"/>
      <c r="P230" s="181"/>
      <c r="Q230" s="181"/>
      <c r="R230" s="181"/>
      <c r="S230" s="181"/>
      <c r="T230" s="181"/>
      <c r="U230" s="181"/>
      <c r="V230" s="181"/>
      <c r="W230" s="181"/>
      <c r="X230" s="182"/>
      <c r="AT230" s="177" t="s">
        <v>172</v>
      </c>
      <c r="AU230" s="177" t="s">
        <v>83</v>
      </c>
      <c r="AV230" s="13" t="s">
        <v>81</v>
      </c>
      <c r="AW230" s="13" t="s">
        <v>4</v>
      </c>
      <c r="AX230" s="13" t="s">
        <v>73</v>
      </c>
      <c r="AY230" s="177" t="s">
        <v>163</v>
      </c>
    </row>
    <row r="231" spans="2:51" s="14" customFormat="1" ht="12">
      <c r="B231" s="183"/>
      <c r="D231" s="176" t="s">
        <v>172</v>
      </c>
      <c r="E231" s="184" t="s">
        <v>1</v>
      </c>
      <c r="F231" s="185" t="s">
        <v>292</v>
      </c>
      <c r="H231" s="186">
        <v>3178.37</v>
      </c>
      <c r="I231" s="187"/>
      <c r="J231" s="187"/>
      <c r="M231" s="183"/>
      <c r="N231" s="188"/>
      <c r="O231" s="189"/>
      <c r="P231" s="189"/>
      <c r="Q231" s="189"/>
      <c r="R231" s="189"/>
      <c r="S231" s="189"/>
      <c r="T231" s="189"/>
      <c r="U231" s="189"/>
      <c r="V231" s="189"/>
      <c r="W231" s="189"/>
      <c r="X231" s="190"/>
      <c r="AT231" s="184" t="s">
        <v>172</v>
      </c>
      <c r="AU231" s="184" t="s">
        <v>83</v>
      </c>
      <c r="AV231" s="14" t="s">
        <v>83</v>
      </c>
      <c r="AW231" s="14" t="s">
        <v>4</v>
      </c>
      <c r="AX231" s="14" t="s">
        <v>81</v>
      </c>
      <c r="AY231" s="184" t="s">
        <v>163</v>
      </c>
    </row>
    <row r="232" spans="1:65" s="2" customFormat="1" ht="48" customHeight="1">
      <c r="A232" s="31"/>
      <c r="B232" s="160"/>
      <c r="C232" s="161" t="s">
        <v>9</v>
      </c>
      <c r="D232" s="161" t="s">
        <v>165</v>
      </c>
      <c r="E232" s="162" t="s">
        <v>293</v>
      </c>
      <c r="F232" s="163" t="s">
        <v>294</v>
      </c>
      <c r="G232" s="164" t="s">
        <v>168</v>
      </c>
      <c r="H232" s="165">
        <v>117.99</v>
      </c>
      <c r="I232" s="166"/>
      <c r="J232" s="166"/>
      <c r="K232" s="167">
        <f>ROUND(P232*H232,2)</f>
        <v>0</v>
      </c>
      <c r="L232" s="163" t="s">
        <v>169</v>
      </c>
      <c r="M232" s="32"/>
      <c r="N232" s="168" t="s">
        <v>1</v>
      </c>
      <c r="O232" s="169" t="s">
        <v>38</v>
      </c>
      <c r="P232" s="170">
        <f>I232+J232</f>
        <v>0</v>
      </c>
      <c r="Q232" s="170">
        <f>ROUND(I232*H232,2)</f>
        <v>0</v>
      </c>
      <c r="R232" s="170">
        <f>ROUND(J232*H232,2)</f>
        <v>0</v>
      </c>
      <c r="S232" s="55"/>
      <c r="T232" s="171">
        <f>S232*H232</f>
        <v>0</v>
      </c>
      <c r="U232" s="171">
        <v>0</v>
      </c>
      <c r="V232" s="171">
        <f>U232*H232</f>
        <v>0</v>
      </c>
      <c r="W232" s="171">
        <v>0</v>
      </c>
      <c r="X232" s="172">
        <f>W232*H232</f>
        <v>0</v>
      </c>
      <c r="Y232" s="31"/>
      <c r="Z232" s="31"/>
      <c r="AA232" s="31"/>
      <c r="AB232" s="31"/>
      <c r="AC232" s="31"/>
      <c r="AD232" s="31"/>
      <c r="AE232" s="31"/>
      <c r="AR232" s="173" t="s">
        <v>170</v>
      </c>
      <c r="AT232" s="173" t="s">
        <v>165</v>
      </c>
      <c r="AU232" s="173" t="s">
        <v>83</v>
      </c>
      <c r="AY232" s="17" t="s">
        <v>163</v>
      </c>
      <c r="BE232" s="174">
        <f>IF(O232="základní",K232,0)</f>
        <v>0</v>
      </c>
      <c r="BF232" s="174">
        <f>IF(O232="snížená",K232,0)</f>
        <v>0</v>
      </c>
      <c r="BG232" s="174">
        <f>IF(O232="zákl. přenesená",K232,0)</f>
        <v>0</v>
      </c>
      <c r="BH232" s="174">
        <f>IF(O232="sníž. přenesená",K232,0)</f>
        <v>0</v>
      </c>
      <c r="BI232" s="174">
        <f>IF(O232="nulová",K232,0)</f>
        <v>0</v>
      </c>
      <c r="BJ232" s="17" t="s">
        <v>81</v>
      </c>
      <c r="BK232" s="174">
        <f>ROUND(P232*H232,2)</f>
        <v>0</v>
      </c>
      <c r="BL232" s="17" t="s">
        <v>170</v>
      </c>
      <c r="BM232" s="173" t="s">
        <v>295</v>
      </c>
    </row>
    <row r="233" spans="2:51" s="13" customFormat="1" ht="12">
      <c r="B233" s="175"/>
      <c r="D233" s="176" t="s">
        <v>172</v>
      </c>
      <c r="E233" s="177" t="s">
        <v>1</v>
      </c>
      <c r="F233" s="178" t="s">
        <v>296</v>
      </c>
      <c r="H233" s="177" t="s">
        <v>1</v>
      </c>
      <c r="I233" s="179"/>
      <c r="J233" s="179"/>
      <c r="M233" s="175"/>
      <c r="N233" s="180"/>
      <c r="O233" s="181"/>
      <c r="P233" s="181"/>
      <c r="Q233" s="181"/>
      <c r="R233" s="181"/>
      <c r="S233" s="181"/>
      <c r="T233" s="181"/>
      <c r="U233" s="181"/>
      <c r="V233" s="181"/>
      <c r="W233" s="181"/>
      <c r="X233" s="182"/>
      <c r="AT233" s="177" t="s">
        <v>172</v>
      </c>
      <c r="AU233" s="177" t="s">
        <v>83</v>
      </c>
      <c r="AV233" s="13" t="s">
        <v>81</v>
      </c>
      <c r="AW233" s="13" t="s">
        <v>4</v>
      </c>
      <c r="AX233" s="13" t="s">
        <v>73</v>
      </c>
      <c r="AY233" s="177" t="s">
        <v>163</v>
      </c>
    </row>
    <row r="234" spans="2:51" s="14" customFormat="1" ht="12">
      <c r="B234" s="183"/>
      <c r="D234" s="176" t="s">
        <v>172</v>
      </c>
      <c r="E234" s="184" t="s">
        <v>96</v>
      </c>
      <c r="F234" s="185" t="s">
        <v>97</v>
      </c>
      <c r="H234" s="186">
        <v>102.6</v>
      </c>
      <c r="I234" s="187"/>
      <c r="J234" s="187"/>
      <c r="M234" s="183"/>
      <c r="N234" s="188"/>
      <c r="O234" s="189"/>
      <c r="P234" s="189"/>
      <c r="Q234" s="189"/>
      <c r="R234" s="189"/>
      <c r="S234" s="189"/>
      <c r="T234" s="189"/>
      <c r="U234" s="189"/>
      <c r="V234" s="189"/>
      <c r="W234" s="189"/>
      <c r="X234" s="190"/>
      <c r="AT234" s="184" t="s">
        <v>172</v>
      </c>
      <c r="AU234" s="184" t="s">
        <v>83</v>
      </c>
      <c r="AV234" s="14" t="s">
        <v>83</v>
      </c>
      <c r="AW234" s="14" t="s">
        <v>4</v>
      </c>
      <c r="AX234" s="14" t="s">
        <v>73</v>
      </c>
      <c r="AY234" s="184" t="s">
        <v>163</v>
      </c>
    </row>
    <row r="235" spans="2:51" s="13" customFormat="1" ht="12">
      <c r="B235" s="175"/>
      <c r="D235" s="176" t="s">
        <v>172</v>
      </c>
      <c r="E235" s="177" t="s">
        <v>1</v>
      </c>
      <c r="F235" s="178" t="s">
        <v>291</v>
      </c>
      <c r="H235" s="177" t="s">
        <v>1</v>
      </c>
      <c r="I235" s="179"/>
      <c r="J235" s="179"/>
      <c r="M235" s="175"/>
      <c r="N235" s="180"/>
      <c r="O235" s="181"/>
      <c r="P235" s="181"/>
      <c r="Q235" s="181"/>
      <c r="R235" s="181"/>
      <c r="S235" s="181"/>
      <c r="T235" s="181"/>
      <c r="U235" s="181"/>
      <c r="V235" s="181"/>
      <c r="W235" s="181"/>
      <c r="X235" s="182"/>
      <c r="AT235" s="177" t="s">
        <v>172</v>
      </c>
      <c r="AU235" s="177" t="s">
        <v>83</v>
      </c>
      <c r="AV235" s="13" t="s">
        <v>81</v>
      </c>
      <c r="AW235" s="13" t="s">
        <v>4</v>
      </c>
      <c r="AX235" s="13" t="s">
        <v>73</v>
      </c>
      <c r="AY235" s="177" t="s">
        <v>163</v>
      </c>
    </row>
    <row r="236" spans="2:51" s="14" customFormat="1" ht="12">
      <c r="B236" s="183"/>
      <c r="D236" s="176" t="s">
        <v>172</v>
      </c>
      <c r="E236" s="184" t="s">
        <v>1</v>
      </c>
      <c r="F236" s="185" t="s">
        <v>297</v>
      </c>
      <c r="H236" s="186">
        <v>117.99</v>
      </c>
      <c r="I236" s="187"/>
      <c r="J236" s="187"/>
      <c r="M236" s="183"/>
      <c r="N236" s="188"/>
      <c r="O236" s="189"/>
      <c r="P236" s="189"/>
      <c r="Q236" s="189"/>
      <c r="R236" s="189"/>
      <c r="S236" s="189"/>
      <c r="T236" s="189"/>
      <c r="U236" s="189"/>
      <c r="V236" s="189"/>
      <c r="W236" s="189"/>
      <c r="X236" s="190"/>
      <c r="AT236" s="184" t="s">
        <v>172</v>
      </c>
      <c r="AU236" s="184" t="s">
        <v>83</v>
      </c>
      <c r="AV236" s="14" t="s">
        <v>83</v>
      </c>
      <c r="AW236" s="14" t="s">
        <v>4</v>
      </c>
      <c r="AX236" s="14" t="s">
        <v>81</v>
      </c>
      <c r="AY236" s="184" t="s">
        <v>163</v>
      </c>
    </row>
    <row r="237" spans="1:65" s="2" customFormat="1" ht="60" customHeight="1">
      <c r="A237" s="31"/>
      <c r="B237" s="160"/>
      <c r="C237" s="161" t="s">
        <v>298</v>
      </c>
      <c r="D237" s="161" t="s">
        <v>165</v>
      </c>
      <c r="E237" s="162" t="s">
        <v>299</v>
      </c>
      <c r="F237" s="163" t="s">
        <v>300</v>
      </c>
      <c r="G237" s="164" t="s">
        <v>168</v>
      </c>
      <c r="H237" s="165">
        <v>320.505</v>
      </c>
      <c r="I237" s="166"/>
      <c r="J237" s="166"/>
      <c r="K237" s="167">
        <f>ROUND(P237*H237,2)</f>
        <v>0</v>
      </c>
      <c r="L237" s="163" t="s">
        <v>169</v>
      </c>
      <c r="M237" s="32"/>
      <c r="N237" s="168" t="s">
        <v>1</v>
      </c>
      <c r="O237" s="169" t="s">
        <v>38</v>
      </c>
      <c r="P237" s="170">
        <f>I237+J237</f>
        <v>0</v>
      </c>
      <c r="Q237" s="170">
        <f>ROUND(I237*H237,2)</f>
        <v>0</v>
      </c>
      <c r="R237" s="170">
        <f>ROUND(J237*H237,2)</f>
        <v>0</v>
      </c>
      <c r="S237" s="55"/>
      <c r="T237" s="171">
        <f>S237*H237</f>
        <v>0</v>
      </c>
      <c r="U237" s="171">
        <v>0</v>
      </c>
      <c r="V237" s="171">
        <f>U237*H237</f>
        <v>0</v>
      </c>
      <c r="W237" s="171">
        <v>0</v>
      </c>
      <c r="X237" s="172">
        <f>W237*H237</f>
        <v>0</v>
      </c>
      <c r="Y237" s="31"/>
      <c r="Z237" s="31"/>
      <c r="AA237" s="31"/>
      <c r="AB237" s="31"/>
      <c r="AC237" s="31"/>
      <c r="AD237" s="31"/>
      <c r="AE237" s="31"/>
      <c r="AR237" s="173" t="s">
        <v>170</v>
      </c>
      <c r="AT237" s="173" t="s">
        <v>165</v>
      </c>
      <c r="AU237" s="173" t="s">
        <v>83</v>
      </c>
      <c r="AY237" s="17" t="s">
        <v>163</v>
      </c>
      <c r="BE237" s="174">
        <f>IF(O237="základní",K237,0)</f>
        <v>0</v>
      </c>
      <c r="BF237" s="174">
        <f>IF(O237="snížená",K237,0)</f>
        <v>0</v>
      </c>
      <c r="BG237" s="174">
        <f>IF(O237="zákl. přenesená",K237,0)</f>
        <v>0</v>
      </c>
      <c r="BH237" s="174">
        <f>IF(O237="sníž. přenesená",K237,0)</f>
        <v>0</v>
      </c>
      <c r="BI237" s="174">
        <f>IF(O237="nulová",K237,0)</f>
        <v>0</v>
      </c>
      <c r="BJ237" s="17" t="s">
        <v>81</v>
      </c>
      <c r="BK237" s="174">
        <f>ROUND(P237*H237,2)</f>
        <v>0</v>
      </c>
      <c r="BL237" s="17" t="s">
        <v>170</v>
      </c>
      <c r="BM237" s="173" t="s">
        <v>301</v>
      </c>
    </row>
    <row r="238" spans="2:51" s="13" customFormat="1" ht="12">
      <c r="B238" s="175"/>
      <c r="D238" s="176" t="s">
        <v>172</v>
      </c>
      <c r="E238" s="177" t="s">
        <v>1</v>
      </c>
      <c r="F238" s="178" t="s">
        <v>302</v>
      </c>
      <c r="H238" s="177" t="s">
        <v>1</v>
      </c>
      <c r="I238" s="179"/>
      <c r="J238" s="179"/>
      <c r="M238" s="175"/>
      <c r="N238" s="180"/>
      <c r="O238" s="181"/>
      <c r="P238" s="181"/>
      <c r="Q238" s="181"/>
      <c r="R238" s="181"/>
      <c r="S238" s="181"/>
      <c r="T238" s="181"/>
      <c r="U238" s="181"/>
      <c r="V238" s="181"/>
      <c r="W238" s="181"/>
      <c r="X238" s="182"/>
      <c r="AT238" s="177" t="s">
        <v>172</v>
      </c>
      <c r="AU238" s="177" t="s">
        <v>83</v>
      </c>
      <c r="AV238" s="13" t="s">
        <v>81</v>
      </c>
      <c r="AW238" s="13" t="s">
        <v>4</v>
      </c>
      <c r="AX238" s="13" t="s">
        <v>73</v>
      </c>
      <c r="AY238" s="177" t="s">
        <v>163</v>
      </c>
    </row>
    <row r="239" spans="2:51" s="14" customFormat="1" ht="12">
      <c r="B239" s="183"/>
      <c r="D239" s="176" t="s">
        <v>172</v>
      </c>
      <c r="E239" s="184" t="s">
        <v>103</v>
      </c>
      <c r="F239" s="185" t="s">
        <v>104</v>
      </c>
      <c r="H239" s="186">
        <v>278.7</v>
      </c>
      <c r="I239" s="187"/>
      <c r="J239" s="187"/>
      <c r="M239" s="183"/>
      <c r="N239" s="188"/>
      <c r="O239" s="189"/>
      <c r="P239" s="189"/>
      <c r="Q239" s="189"/>
      <c r="R239" s="189"/>
      <c r="S239" s="189"/>
      <c r="T239" s="189"/>
      <c r="U239" s="189"/>
      <c r="V239" s="189"/>
      <c r="W239" s="189"/>
      <c r="X239" s="190"/>
      <c r="AT239" s="184" t="s">
        <v>172</v>
      </c>
      <c r="AU239" s="184" t="s">
        <v>83</v>
      </c>
      <c r="AV239" s="14" t="s">
        <v>83</v>
      </c>
      <c r="AW239" s="14" t="s">
        <v>4</v>
      </c>
      <c r="AX239" s="14" t="s">
        <v>73</v>
      </c>
      <c r="AY239" s="184" t="s">
        <v>163</v>
      </c>
    </row>
    <row r="240" spans="2:51" s="13" customFormat="1" ht="12">
      <c r="B240" s="175"/>
      <c r="D240" s="176" t="s">
        <v>172</v>
      </c>
      <c r="E240" s="177" t="s">
        <v>1</v>
      </c>
      <c r="F240" s="178" t="s">
        <v>291</v>
      </c>
      <c r="H240" s="177" t="s">
        <v>1</v>
      </c>
      <c r="I240" s="179"/>
      <c r="J240" s="179"/>
      <c r="M240" s="175"/>
      <c r="N240" s="180"/>
      <c r="O240" s="181"/>
      <c r="P240" s="181"/>
      <c r="Q240" s="181"/>
      <c r="R240" s="181"/>
      <c r="S240" s="181"/>
      <c r="T240" s="181"/>
      <c r="U240" s="181"/>
      <c r="V240" s="181"/>
      <c r="W240" s="181"/>
      <c r="X240" s="182"/>
      <c r="AT240" s="177" t="s">
        <v>172</v>
      </c>
      <c r="AU240" s="177" t="s">
        <v>83</v>
      </c>
      <c r="AV240" s="13" t="s">
        <v>81</v>
      </c>
      <c r="AW240" s="13" t="s">
        <v>4</v>
      </c>
      <c r="AX240" s="13" t="s">
        <v>73</v>
      </c>
      <c r="AY240" s="177" t="s">
        <v>163</v>
      </c>
    </row>
    <row r="241" spans="2:51" s="14" customFormat="1" ht="12">
      <c r="B241" s="183"/>
      <c r="D241" s="176" t="s">
        <v>172</v>
      </c>
      <c r="E241" s="184" t="s">
        <v>1</v>
      </c>
      <c r="F241" s="185" t="s">
        <v>303</v>
      </c>
      <c r="H241" s="186">
        <v>320.505</v>
      </c>
      <c r="I241" s="187"/>
      <c r="J241" s="187"/>
      <c r="M241" s="183"/>
      <c r="N241" s="188"/>
      <c r="O241" s="189"/>
      <c r="P241" s="189"/>
      <c r="Q241" s="189"/>
      <c r="R241" s="189"/>
      <c r="S241" s="189"/>
      <c r="T241" s="189"/>
      <c r="U241" s="189"/>
      <c r="V241" s="189"/>
      <c r="W241" s="189"/>
      <c r="X241" s="190"/>
      <c r="AT241" s="184" t="s">
        <v>172</v>
      </c>
      <c r="AU241" s="184" t="s">
        <v>83</v>
      </c>
      <c r="AV241" s="14" t="s">
        <v>83</v>
      </c>
      <c r="AW241" s="14" t="s">
        <v>4</v>
      </c>
      <c r="AX241" s="14" t="s">
        <v>81</v>
      </c>
      <c r="AY241" s="184" t="s">
        <v>163</v>
      </c>
    </row>
    <row r="242" spans="1:65" s="2" customFormat="1" ht="60" customHeight="1">
      <c r="A242" s="31"/>
      <c r="B242" s="160"/>
      <c r="C242" s="161" t="s">
        <v>304</v>
      </c>
      <c r="D242" s="161" t="s">
        <v>165</v>
      </c>
      <c r="E242" s="162" t="s">
        <v>305</v>
      </c>
      <c r="F242" s="163" t="s">
        <v>306</v>
      </c>
      <c r="G242" s="164" t="s">
        <v>168</v>
      </c>
      <c r="H242" s="165">
        <v>1602.525</v>
      </c>
      <c r="I242" s="166"/>
      <c r="J242" s="166"/>
      <c r="K242" s="167">
        <f>ROUND(P242*H242,2)</f>
        <v>0</v>
      </c>
      <c r="L242" s="163" t="s">
        <v>169</v>
      </c>
      <c r="M242" s="32"/>
      <c r="N242" s="168" t="s">
        <v>1</v>
      </c>
      <c r="O242" s="169" t="s">
        <v>38</v>
      </c>
      <c r="P242" s="170">
        <f>I242+J242</f>
        <v>0</v>
      </c>
      <c r="Q242" s="170">
        <f>ROUND(I242*H242,2)</f>
        <v>0</v>
      </c>
      <c r="R242" s="170">
        <f>ROUND(J242*H242,2)</f>
        <v>0</v>
      </c>
      <c r="S242" s="55"/>
      <c r="T242" s="171">
        <f>S242*H242</f>
        <v>0</v>
      </c>
      <c r="U242" s="171">
        <v>0</v>
      </c>
      <c r="V242" s="171">
        <f>U242*H242</f>
        <v>0</v>
      </c>
      <c r="W242" s="171">
        <v>0</v>
      </c>
      <c r="X242" s="172">
        <f>W242*H242</f>
        <v>0</v>
      </c>
      <c r="Y242" s="31"/>
      <c r="Z242" s="31"/>
      <c r="AA242" s="31"/>
      <c r="AB242" s="31"/>
      <c r="AC242" s="31"/>
      <c r="AD242" s="31"/>
      <c r="AE242" s="31"/>
      <c r="AR242" s="173" t="s">
        <v>170</v>
      </c>
      <c r="AT242" s="173" t="s">
        <v>165</v>
      </c>
      <c r="AU242" s="173" t="s">
        <v>83</v>
      </c>
      <c r="AY242" s="17" t="s">
        <v>163</v>
      </c>
      <c r="BE242" s="174">
        <f>IF(O242="základní",K242,0)</f>
        <v>0</v>
      </c>
      <c r="BF242" s="174">
        <f>IF(O242="snížená",K242,0)</f>
        <v>0</v>
      </c>
      <c r="BG242" s="174">
        <f>IF(O242="zákl. přenesená",K242,0)</f>
        <v>0</v>
      </c>
      <c r="BH242" s="174">
        <f>IF(O242="sníž. přenesená",K242,0)</f>
        <v>0</v>
      </c>
      <c r="BI242" s="174">
        <f>IF(O242="nulová",K242,0)</f>
        <v>0</v>
      </c>
      <c r="BJ242" s="17" t="s">
        <v>81</v>
      </c>
      <c r="BK242" s="174">
        <f>ROUND(P242*H242,2)</f>
        <v>0</v>
      </c>
      <c r="BL242" s="17" t="s">
        <v>170</v>
      </c>
      <c r="BM242" s="173" t="s">
        <v>307</v>
      </c>
    </row>
    <row r="243" spans="2:51" s="13" customFormat="1" ht="12">
      <c r="B243" s="175"/>
      <c r="D243" s="176" t="s">
        <v>172</v>
      </c>
      <c r="E243" s="177" t="s">
        <v>1</v>
      </c>
      <c r="F243" s="178" t="s">
        <v>308</v>
      </c>
      <c r="H243" s="177" t="s">
        <v>1</v>
      </c>
      <c r="I243" s="179"/>
      <c r="J243" s="179"/>
      <c r="M243" s="175"/>
      <c r="N243" s="180"/>
      <c r="O243" s="181"/>
      <c r="P243" s="181"/>
      <c r="Q243" s="181"/>
      <c r="R243" s="181"/>
      <c r="S243" s="181"/>
      <c r="T243" s="181"/>
      <c r="U243" s="181"/>
      <c r="V243" s="181"/>
      <c r="W243" s="181"/>
      <c r="X243" s="182"/>
      <c r="AT243" s="177" t="s">
        <v>172</v>
      </c>
      <c r="AU243" s="177" t="s">
        <v>83</v>
      </c>
      <c r="AV243" s="13" t="s">
        <v>81</v>
      </c>
      <c r="AW243" s="13" t="s">
        <v>4</v>
      </c>
      <c r="AX243" s="13" t="s">
        <v>73</v>
      </c>
      <c r="AY243" s="177" t="s">
        <v>163</v>
      </c>
    </row>
    <row r="244" spans="2:51" s="14" customFormat="1" ht="12">
      <c r="B244" s="183"/>
      <c r="D244" s="176" t="s">
        <v>172</v>
      </c>
      <c r="E244" s="184" t="s">
        <v>1</v>
      </c>
      <c r="F244" s="185" t="s">
        <v>309</v>
      </c>
      <c r="H244" s="186">
        <v>1393.5</v>
      </c>
      <c r="I244" s="187"/>
      <c r="J244" s="187"/>
      <c r="M244" s="183"/>
      <c r="N244" s="188"/>
      <c r="O244" s="189"/>
      <c r="P244" s="189"/>
      <c r="Q244" s="189"/>
      <c r="R244" s="189"/>
      <c r="S244" s="189"/>
      <c r="T244" s="189"/>
      <c r="U244" s="189"/>
      <c r="V244" s="189"/>
      <c r="W244" s="189"/>
      <c r="X244" s="190"/>
      <c r="AT244" s="184" t="s">
        <v>172</v>
      </c>
      <c r="AU244" s="184" t="s">
        <v>83</v>
      </c>
      <c r="AV244" s="14" t="s">
        <v>83</v>
      </c>
      <c r="AW244" s="14" t="s">
        <v>4</v>
      </c>
      <c r="AX244" s="14" t="s">
        <v>73</v>
      </c>
      <c r="AY244" s="184" t="s">
        <v>163</v>
      </c>
    </row>
    <row r="245" spans="2:51" s="13" customFormat="1" ht="12">
      <c r="B245" s="175"/>
      <c r="D245" s="176" t="s">
        <v>172</v>
      </c>
      <c r="E245" s="177" t="s">
        <v>1</v>
      </c>
      <c r="F245" s="178" t="s">
        <v>291</v>
      </c>
      <c r="H245" s="177" t="s">
        <v>1</v>
      </c>
      <c r="I245" s="179"/>
      <c r="J245" s="179"/>
      <c r="M245" s="175"/>
      <c r="N245" s="180"/>
      <c r="O245" s="181"/>
      <c r="P245" s="181"/>
      <c r="Q245" s="181"/>
      <c r="R245" s="181"/>
      <c r="S245" s="181"/>
      <c r="T245" s="181"/>
      <c r="U245" s="181"/>
      <c r="V245" s="181"/>
      <c r="W245" s="181"/>
      <c r="X245" s="182"/>
      <c r="AT245" s="177" t="s">
        <v>172</v>
      </c>
      <c r="AU245" s="177" t="s">
        <v>83</v>
      </c>
      <c r="AV245" s="13" t="s">
        <v>81</v>
      </c>
      <c r="AW245" s="13" t="s">
        <v>4</v>
      </c>
      <c r="AX245" s="13" t="s">
        <v>73</v>
      </c>
      <c r="AY245" s="177" t="s">
        <v>163</v>
      </c>
    </row>
    <row r="246" spans="2:51" s="14" customFormat="1" ht="12">
      <c r="B246" s="183"/>
      <c r="D246" s="176" t="s">
        <v>172</v>
      </c>
      <c r="E246" s="184" t="s">
        <v>1</v>
      </c>
      <c r="F246" s="185" t="s">
        <v>310</v>
      </c>
      <c r="H246" s="186">
        <v>1602.525</v>
      </c>
      <c r="I246" s="187"/>
      <c r="J246" s="187"/>
      <c r="M246" s="183"/>
      <c r="N246" s="188"/>
      <c r="O246" s="189"/>
      <c r="P246" s="189"/>
      <c r="Q246" s="189"/>
      <c r="R246" s="189"/>
      <c r="S246" s="189"/>
      <c r="T246" s="189"/>
      <c r="U246" s="189"/>
      <c r="V246" s="189"/>
      <c r="W246" s="189"/>
      <c r="X246" s="190"/>
      <c r="AT246" s="184" t="s">
        <v>172</v>
      </c>
      <c r="AU246" s="184" t="s">
        <v>83</v>
      </c>
      <c r="AV246" s="14" t="s">
        <v>83</v>
      </c>
      <c r="AW246" s="14" t="s">
        <v>4</v>
      </c>
      <c r="AX246" s="14" t="s">
        <v>81</v>
      </c>
      <c r="AY246" s="184" t="s">
        <v>163</v>
      </c>
    </row>
    <row r="247" spans="1:65" s="2" customFormat="1" ht="36" customHeight="1">
      <c r="A247" s="31"/>
      <c r="B247" s="160"/>
      <c r="C247" s="161" t="s">
        <v>311</v>
      </c>
      <c r="D247" s="161" t="s">
        <v>165</v>
      </c>
      <c r="E247" s="162" t="s">
        <v>312</v>
      </c>
      <c r="F247" s="163" t="s">
        <v>313</v>
      </c>
      <c r="G247" s="164" t="s">
        <v>168</v>
      </c>
      <c r="H247" s="165">
        <v>3616.865</v>
      </c>
      <c r="I247" s="166"/>
      <c r="J247" s="166"/>
      <c r="K247" s="167">
        <f>ROUND(P247*H247,2)</f>
        <v>0</v>
      </c>
      <c r="L247" s="163" t="s">
        <v>169</v>
      </c>
      <c r="M247" s="32"/>
      <c r="N247" s="168" t="s">
        <v>1</v>
      </c>
      <c r="O247" s="169" t="s">
        <v>38</v>
      </c>
      <c r="P247" s="170">
        <f>I247+J247</f>
        <v>0</v>
      </c>
      <c r="Q247" s="170">
        <f>ROUND(I247*H247,2)</f>
        <v>0</v>
      </c>
      <c r="R247" s="170">
        <f>ROUND(J247*H247,2)</f>
        <v>0</v>
      </c>
      <c r="S247" s="55"/>
      <c r="T247" s="171">
        <f>S247*H247</f>
        <v>0</v>
      </c>
      <c r="U247" s="171">
        <v>0</v>
      </c>
      <c r="V247" s="171">
        <f>U247*H247</f>
        <v>0</v>
      </c>
      <c r="W247" s="171">
        <v>0</v>
      </c>
      <c r="X247" s="172">
        <f>W247*H247</f>
        <v>0</v>
      </c>
      <c r="Y247" s="31"/>
      <c r="Z247" s="31"/>
      <c r="AA247" s="31"/>
      <c r="AB247" s="31"/>
      <c r="AC247" s="31"/>
      <c r="AD247" s="31"/>
      <c r="AE247" s="31"/>
      <c r="AR247" s="173" t="s">
        <v>170</v>
      </c>
      <c r="AT247" s="173" t="s">
        <v>165</v>
      </c>
      <c r="AU247" s="173" t="s">
        <v>83</v>
      </c>
      <c r="AY247" s="17" t="s">
        <v>163</v>
      </c>
      <c r="BE247" s="174">
        <f>IF(O247="základní",K247,0)</f>
        <v>0</v>
      </c>
      <c r="BF247" s="174">
        <f>IF(O247="snížená",K247,0)</f>
        <v>0</v>
      </c>
      <c r="BG247" s="174">
        <f>IF(O247="zákl. přenesená",K247,0)</f>
        <v>0</v>
      </c>
      <c r="BH247" s="174">
        <f>IF(O247="sníž. přenesená",K247,0)</f>
        <v>0</v>
      </c>
      <c r="BI247" s="174">
        <f>IF(O247="nulová",K247,0)</f>
        <v>0</v>
      </c>
      <c r="BJ247" s="17" t="s">
        <v>81</v>
      </c>
      <c r="BK247" s="174">
        <f>ROUND(P247*H247,2)</f>
        <v>0</v>
      </c>
      <c r="BL247" s="17" t="s">
        <v>170</v>
      </c>
      <c r="BM247" s="173" t="s">
        <v>314</v>
      </c>
    </row>
    <row r="248" spans="2:51" s="13" customFormat="1" ht="12">
      <c r="B248" s="175"/>
      <c r="D248" s="176" t="s">
        <v>172</v>
      </c>
      <c r="E248" s="177" t="s">
        <v>1</v>
      </c>
      <c r="F248" s="178" t="s">
        <v>315</v>
      </c>
      <c r="H248" s="177" t="s">
        <v>1</v>
      </c>
      <c r="I248" s="179"/>
      <c r="J248" s="179"/>
      <c r="M248" s="175"/>
      <c r="N248" s="180"/>
      <c r="O248" s="181"/>
      <c r="P248" s="181"/>
      <c r="Q248" s="181"/>
      <c r="R248" s="181"/>
      <c r="S248" s="181"/>
      <c r="T248" s="181"/>
      <c r="U248" s="181"/>
      <c r="V248" s="181"/>
      <c r="W248" s="181"/>
      <c r="X248" s="182"/>
      <c r="AT248" s="177" t="s">
        <v>172</v>
      </c>
      <c r="AU248" s="177" t="s">
        <v>83</v>
      </c>
      <c r="AV248" s="13" t="s">
        <v>81</v>
      </c>
      <c r="AW248" s="13" t="s">
        <v>4</v>
      </c>
      <c r="AX248" s="13" t="s">
        <v>73</v>
      </c>
      <c r="AY248" s="177" t="s">
        <v>163</v>
      </c>
    </row>
    <row r="249" spans="2:51" s="13" customFormat="1" ht="12">
      <c r="B249" s="175"/>
      <c r="D249" s="176" t="s">
        <v>172</v>
      </c>
      <c r="E249" s="177" t="s">
        <v>1</v>
      </c>
      <c r="F249" s="178" t="s">
        <v>291</v>
      </c>
      <c r="H249" s="177" t="s">
        <v>1</v>
      </c>
      <c r="I249" s="179"/>
      <c r="J249" s="179"/>
      <c r="M249" s="175"/>
      <c r="N249" s="180"/>
      <c r="O249" s="181"/>
      <c r="P249" s="181"/>
      <c r="Q249" s="181"/>
      <c r="R249" s="181"/>
      <c r="S249" s="181"/>
      <c r="T249" s="181"/>
      <c r="U249" s="181"/>
      <c r="V249" s="181"/>
      <c r="W249" s="181"/>
      <c r="X249" s="182"/>
      <c r="AT249" s="177" t="s">
        <v>172</v>
      </c>
      <c r="AU249" s="177" t="s">
        <v>83</v>
      </c>
      <c r="AV249" s="13" t="s">
        <v>81</v>
      </c>
      <c r="AW249" s="13" t="s">
        <v>4</v>
      </c>
      <c r="AX249" s="13" t="s">
        <v>73</v>
      </c>
      <c r="AY249" s="177" t="s">
        <v>163</v>
      </c>
    </row>
    <row r="250" spans="2:51" s="14" customFormat="1" ht="12">
      <c r="B250" s="183"/>
      <c r="D250" s="176" t="s">
        <v>172</v>
      </c>
      <c r="E250" s="184" t="s">
        <v>1</v>
      </c>
      <c r="F250" s="185" t="s">
        <v>292</v>
      </c>
      <c r="H250" s="186">
        <v>3178.37</v>
      </c>
      <c r="I250" s="187"/>
      <c r="J250" s="187"/>
      <c r="M250" s="183"/>
      <c r="N250" s="188"/>
      <c r="O250" s="189"/>
      <c r="P250" s="189"/>
      <c r="Q250" s="189"/>
      <c r="R250" s="189"/>
      <c r="S250" s="189"/>
      <c r="T250" s="189"/>
      <c r="U250" s="189"/>
      <c r="V250" s="189"/>
      <c r="W250" s="189"/>
      <c r="X250" s="190"/>
      <c r="AT250" s="184" t="s">
        <v>172</v>
      </c>
      <c r="AU250" s="184" t="s">
        <v>83</v>
      </c>
      <c r="AV250" s="14" t="s">
        <v>83</v>
      </c>
      <c r="AW250" s="14" t="s">
        <v>4</v>
      </c>
      <c r="AX250" s="14" t="s">
        <v>73</v>
      </c>
      <c r="AY250" s="184" t="s">
        <v>163</v>
      </c>
    </row>
    <row r="251" spans="2:51" s="14" customFormat="1" ht="12">
      <c r="B251" s="183"/>
      <c r="D251" s="176" t="s">
        <v>172</v>
      </c>
      <c r="E251" s="184" t="s">
        <v>1</v>
      </c>
      <c r="F251" s="185" t="s">
        <v>316</v>
      </c>
      <c r="H251" s="186">
        <v>117.99</v>
      </c>
      <c r="I251" s="187"/>
      <c r="J251" s="187"/>
      <c r="M251" s="183"/>
      <c r="N251" s="188"/>
      <c r="O251" s="189"/>
      <c r="P251" s="189"/>
      <c r="Q251" s="189"/>
      <c r="R251" s="189"/>
      <c r="S251" s="189"/>
      <c r="T251" s="189"/>
      <c r="U251" s="189"/>
      <c r="V251" s="189"/>
      <c r="W251" s="189"/>
      <c r="X251" s="190"/>
      <c r="AT251" s="184" t="s">
        <v>172</v>
      </c>
      <c r="AU251" s="184" t="s">
        <v>83</v>
      </c>
      <c r="AV251" s="14" t="s">
        <v>83</v>
      </c>
      <c r="AW251" s="14" t="s">
        <v>4</v>
      </c>
      <c r="AX251" s="14" t="s">
        <v>73</v>
      </c>
      <c r="AY251" s="184" t="s">
        <v>163</v>
      </c>
    </row>
    <row r="252" spans="2:51" s="14" customFormat="1" ht="12">
      <c r="B252" s="183"/>
      <c r="D252" s="176" t="s">
        <v>172</v>
      </c>
      <c r="E252" s="184" t="s">
        <v>1</v>
      </c>
      <c r="F252" s="185" t="s">
        <v>317</v>
      </c>
      <c r="H252" s="186">
        <v>320.505</v>
      </c>
      <c r="I252" s="187"/>
      <c r="J252" s="187"/>
      <c r="M252" s="183"/>
      <c r="N252" s="188"/>
      <c r="O252" s="189"/>
      <c r="P252" s="189"/>
      <c r="Q252" s="189"/>
      <c r="R252" s="189"/>
      <c r="S252" s="189"/>
      <c r="T252" s="189"/>
      <c r="U252" s="189"/>
      <c r="V252" s="189"/>
      <c r="W252" s="189"/>
      <c r="X252" s="190"/>
      <c r="AT252" s="184" t="s">
        <v>172</v>
      </c>
      <c r="AU252" s="184" t="s">
        <v>83</v>
      </c>
      <c r="AV252" s="14" t="s">
        <v>83</v>
      </c>
      <c r="AW252" s="14" t="s">
        <v>4</v>
      </c>
      <c r="AX252" s="14" t="s">
        <v>73</v>
      </c>
      <c r="AY252" s="184" t="s">
        <v>163</v>
      </c>
    </row>
    <row r="253" spans="2:51" s="15" customFormat="1" ht="12">
      <c r="B253" s="191"/>
      <c r="D253" s="176" t="s">
        <v>172</v>
      </c>
      <c r="E253" s="192" t="s">
        <v>1</v>
      </c>
      <c r="F253" s="193" t="s">
        <v>180</v>
      </c>
      <c r="H253" s="194">
        <v>3616.865</v>
      </c>
      <c r="I253" s="195"/>
      <c r="J253" s="195"/>
      <c r="M253" s="191"/>
      <c r="N253" s="196"/>
      <c r="O253" s="197"/>
      <c r="P253" s="197"/>
      <c r="Q253" s="197"/>
      <c r="R253" s="197"/>
      <c r="S253" s="197"/>
      <c r="T253" s="197"/>
      <c r="U253" s="197"/>
      <c r="V253" s="197"/>
      <c r="W253" s="197"/>
      <c r="X253" s="198"/>
      <c r="AT253" s="192" t="s">
        <v>172</v>
      </c>
      <c r="AU253" s="192" t="s">
        <v>83</v>
      </c>
      <c r="AV253" s="15" t="s">
        <v>170</v>
      </c>
      <c r="AW253" s="15" t="s">
        <v>4</v>
      </c>
      <c r="AX253" s="15" t="s">
        <v>81</v>
      </c>
      <c r="AY253" s="192" t="s">
        <v>163</v>
      </c>
    </row>
    <row r="254" spans="1:65" s="2" customFormat="1" ht="60" customHeight="1">
      <c r="A254" s="31"/>
      <c r="B254" s="160"/>
      <c r="C254" s="161" t="s">
        <v>318</v>
      </c>
      <c r="D254" s="161" t="s">
        <v>165</v>
      </c>
      <c r="E254" s="162" t="s">
        <v>319</v>
      </c>
      <c r="F254" s="163" t="s">
        <v>320</v>
      </c>
      <c r="G254" s="164" t="s">
        <v>168</v>
      </c>
      <c r="H254" s="165">
        <v>1743.2</v>
      </c>
      <c r="I254" s="166"/>
      <c r="J254" s="166"/>
      <c r="K254" s="167">
        <f>ROUND(P254*H254,2)</f>
        <v>0</v>
      </c>
      <c r="L254" s="163" t="s">
        <v>169</v>
      </c>
      <c r="M254" s="32"/>
      <c r="N254" s="168" t="s">
        <v>1</v>
      </c>
      <c r="O254" s="169" t="s">
        <v>38</v>
      </c>
      <c r="P254" s="170">
        <f>I254+J254</f>
        <v>0</v>
      </c>
      <c r="Q254" s="170">
        <f>ROUND(I254*H254,2)</f>
        <v>0</v>
      </c>
      <c r="R254" s="170">
        <f>ROUND(J254*H254,2)</f>
        <v>0</v>
      </c>
      <c r="S254" s="55"/>
      <c r="T254" s="171">
        <f>S254*H254</f>
        <v>0</v>
      </c>
      <c r="U254" s="171">
        <v>0</v>
      </c>
      <c r="V254" s="171">
        <f>U254*H254</f>
        <v>0</v>
      </c>
      <c r="W254" s="171">
        <v>0</v>
      </c>
      <c r="X254" s="172">
        <f>W254*H254</f>
        <v>0</v>
      </c>
      <c r="Y254" s="31"/>
      <c r="Z254" s="31"/>
      <c r="AA254" s="31"/>
      <c r="AB254" s="31"/>
      <c r="AC254" s="31"/>
      <c r="AD254" s="31"/>
      <c r="AE254" s="31"/>
      <c r="AR254" s="173" t="s">
        <v>170</v>
      </c>
      <c r="AT254" s="173" t="s">
        <v>165</v>
      </c>
      <c r="AU254" s="173" t="s">
        <v>83</v>
      </c>
      <c r="AY254" s="17" t="s">
        <v>163</v>
      </c>
      <c r="BE254" s="174">
        <f>IF(O254="základní",K254,0)</f>
        <v>0</v>
      </c>
      <c r="BF254" s="174">
        <f>IF(O254="snížená",K254,0)</f>
        <v>0</v>
      </c>
      <c r="BG254" s="174">
        <f>IF(O254="zákl. přenesená",K254,0)</f>
        <v>0</v>
      </c>
      <c r="BH254" s="174">
        <f>IF(O254="sníž. přenesená",K254,0)</f>
        <v>0</v>
      </c>
      <c r="BI254" s="174">
        <f>IF(O254="nulová",K254,0)</f>
        <v>0</v>
      </c>
      <c r="BJ254" s="17" t="s">
        <v>81</v>
      </c>
      <c r="BK254" s="174">
        <f>ROUND(P254*H254,2)</f>
        <v>0</v>
      </c>
      <c r="BL254" s="17" t="s">
        <v>170</v>
      </c>
      <c r="BM254" s="173" t="s">
        <v>321</v>
      </c>
    </row>
    <row r="255" spans="2:51" s="13" customFormat="1" ht="12">
      <c r="B255" s="175"/>
      <c r="D255" s="176" t="s">
        <v>172</v>
      </c>
      <c r="E255" s="177" t="s">
        <v>1</v>
      </c>
      <c r="F255" s="178" t="s">
        <v>322</v>
      </c>
      <c r="H255" s="177" t="s">
        <v>1</v>
      </c>
      <c r="I255" s="179"/>
      <c r="J255" s="179"/>
      <c r="M255" s="175"/>
      <c r="N255" s="180"/>
      <c r="O255" s="181"/>
      <c r="P255" s="181"/>
      <c r="Q255" s="181"/>
      <c r="R255" s="181"/>
      <c r="S255" s="181"/>
      <c r="T255" s="181"/>
      <c r="U255" s="181"/>
      <c r="V255" s="181"/>
      <c r="W255" s="181"/>
      <c r="X255" s="182"/>
      <c r="AT255" s="177" t="s">
        <v>172</v>
      </c>
      <c r="AU255" s="177" t="s">
        <v>83</v>
      </c>
      <c r="AV255" s="13" t="s">
        <v>81</v>
      </c>
      <c r="AW255" s="13" t="s">
        <v>4</v>
      </c>
      <c r="AX255" s="13" t="s">
        <v>73</v>
      </c>
      <c r="AY255" s="177" t="s">
        <v>163</v>
      </c>
    </row>
    <row r="256" spans="2:51" s="14" customFormat="1" ht="12">
      <c r="B256" s="183"/>
      <c r="D256" s="176" t="s">
        <v>172</v>
      </c>
      <c r="E256" s="184" t="s">
        <v>323</v>
      </c>
      <c r="F256" s="185" t="s">
        <v>324</v>
      </c>
      <c r="H256" s="186">
        <v>1743.2</v>
      </c>
      <c r="I256" s="187"/>
      <c r="J256" s="187"/>
      <c r="M256" s="183"/>
      <c r="N256" s="188"/>
      <c r="O256" s="189"/>
      <c r="P256" s="189"/>
      <c r="Q256" s="189"/>
      <c r="R256" s="189"/>
      <c r="S256" s="189"/>
      <c r="T256" s="189"/>
      <c r="U256" s="189"/>
      <c r="V256" s="189"/>
      <c r="W256" s="189"/>
      <c r="X256" s="190"/>
      <c r="AT256" s="184" t="s">
        <v>172</v>
      </c>
      <c r="AU256" s="184" t="s">
        <v>83</v>
      </c>
      <c r="AV256" s="14" t="s">
        <v>83</v>
      </c>
      <c r="AW256" s="14" t="s">
        <v>4</v>
      </c>
      <c r="AX256" s="14" t="s">
        <v>81</v>
      </c>
      <c r="AY256" s="184" t="s">
        <v>163</v>
      </c>
    </row>
    <row r="257" spans="1:65" s="2" customFormat="1" ht="36" customHeight="1">
      <c r="A257" s="31"/>
      <c r="B257" s="160"/>
      <c r="C257" s="161" t="s">
        <v>325</v>
      </c>
      <c r="D257" s="161" t="s">
        <v>165</v>
      </c>
      <c r="E257" s="162" t="s">
        <v>326</v>
      </c>
      <c r="F257" s="163" t="s">
        <v>327</v>
      </c>
      <c r="G257" s="164" t="s">
        <v>168</v>
      </c>
      <c r="H257" s="165">
        <v>284.5</v>
      </c>
      <c r="I257" s="166"/>
      <c r="J257" s="166"/>
      <c r="K257" s="167">
        <f>ROUND(P257*H257,2)</f>
        <v>0</v>
      </c>
      <c r="L257" s="163" t="s">
        <v>169</v>
      </c>
      <c r="M257" s="32"/>
      <c r="N257" s="168" t="s">
        <v>1</v>
      </c>
      <c r="O257" s="169" t="s">
        <v>38</v>
      </c>
      <c r="P257" s="170">
        <f>I257+J257</f>
        <v>0</v>
      </c>
      <c r="Q257" s="170">
        <f>ROUND(I257*H257,2)</f>
        <v>0</v>
      </c>
      <c r="R257" s="170">
        <f>ROUND(J257*H257,2)</f>
        <v>0</v>
      </c>
      <c r="S257" s="55"/>
      <c r="T257" s="171">
        <f>S257*H257</f>
        <v>0</v>
      </c>
      <c r="U257" s="171">
        <v>0</v>
      </c>
      <c r="V257" s="171">
        <f>U257*H257</f>
        <v>0</v>
      </c>
      <c r="W257" s="171">
        <v>0</v>
      </c>
      <c r="X257" s="172">
        <f>W257*H257</f>
        <v>0</v>
      </c>
      <c r="Y257" s="31"/>
      <c r="Z257" s="31"/>
      <c r="AA257" s="31"/>
      <c r="AB257" s="31"/>
      <c r="AC257" s="31"/>
      <c r="AD257" s="31"/>
      <c r="AE257" s="31"/>
      <c r="AR257" s="173" t="s">
        <v>170</v>
      </c>
      <c r="AT257" s="173" t="s">
        <v>165</v>
      </c>
      <c r="AU257" s="173" t="s">
        <v>83</v>
      </c>
      <c r="AY257" s="17" t="s">
        <v>163</v>
      </c>
      <c r="BE257" s="174">
        <f>IF(O257="základní",K257,0)</f>
        <v>0</v>
      </c>
      <c r="BF257" s="174">
        <f>IF(O257="snížená",K257,0)</f>
        <v>0</v>
      </c>
      <c r="BG257" s="174">
        <f>IF(O257="zákl. přenesená",K257,0)</f>
        <v>0</v>
      </c>
      <c r="BH257" s="174">
        <f>IF(O257="sníž. přenesená",K257,0)</f>
        <v>0</v>
      </c>
      <c r="BI257" s="174">
        <f>IF(O257="nulová",K257,0)</f>
        <v>0</v>
      </c>
      <c r="BJ257" s="17" t="s">
        <v>81</v>
      </c>
      <c r="BK257" s="174">
        <f>ROUND(P257*H257,2)</f>
        <v>0</v>
      </c>
      <c r="BL257" s="17" t="s">
        <v>170</v>
      </c>
      <c r="BM257" s="173" t="s">
        <v>328</v>
      </c>
    </row>
    <row r="258" spans="2:51" s="13" customFormat="1" ht="12">
      <c r="B258" s="175"/>
      <c r="D258" s="176" t="s">
        <v>172</v>
      </c>
      <c r="E258" s="177" t="s">
        <v>1</v>
      </c>
      <c r="F258" s="178" t="s">
        <v>329</v>
      </c>
      <c r="H258" s="177" t="s">
        <v>1</v>
      </c>
      <c r="I258" s="179"/>
      <c r="J258" s="179"/>
      <c r="M258" s="175"/>
      <c r="N258" s="180"/>
      <c r="O258" s="181"/>
      <c r="P258" s="181"/>
      <c r="Q258" s="181"/>
      <c r="R258" s="181"/>
      <c r="S258" s="181"/>
      <c r="T258" s="181"/>
      <c r="U258" s="181"/>
      <c r="V258" s="181"/>
      <c r="W258" s="181"/>
      <c r="X258" s="182"/>
      <c r="AT258" s="177" t="s">
        <v>172</v>
      </c>
      <c r="AU258" s="177" t="s">
        <v>83</v>
      </c>
      <c r="AV258" s="13" t="s">
        <v>81</v>
      </c>
      <c r="AW258" s="13" t="s">
        <v>4</v>
      </c>
      <c r="AX258" s="13" t="s">
        <v>73</v>
      </c>
      <c r="AY258" s="177" t="s">
        <v>163</v>
      </c>
    </row>
    <row r="259" spans="2:51" s="14" customFormat="1" ht="12">
      <c r="B259" s="183"/>
      <c r="D259" s="176" t="s">
        <v>172</v>
      </c>
      <c r="E259" s="184" t="s">
        <v>1</v>
      </c>
      <c r="F259" s="185" t="s">
        <v>330</v>
      </c>
      <c r="H259" s="186">
        <v>40</v>
      </c>
      <c r="I259" s="187"/>
      <c r="J259" s="187"/>
      <c r="M259" s="183"/>
      <c r="N259" s="188"/>
      <c r="O259" s="189"/>
      <c r="P259" s="189"/>
      <c r="Q259" s="189"/>
      <c r="R259" s="189"/>
      <c r="S259" s="189"/>
      <c r="T259" s="189"/>
      <c r="U259" s="189"/>
      <c r="V259" s="189"/>
      <c r="W259" s="189"/>
      <c r="X259" s="190"/>
      <c r="AT259" s="184" t="s">
        <v>172</v>
      </c>
      <c r="AU259" s="184" t="s">
        <v>83</v>
      </c>
      <c r="AV259" s="14" t="s">
        <v>83</v>
      </c>
      <c r="AW259" s="14" t="s">
        <v>4</v>
      </c>
      <c r="AX259" s="14" t="s">
        <v>73</v>
      </c>
      <c r="AY259" s="184" t="s">
        <v>163</v>
      </c>
    </row>
    <row r="260" spans="2:51" s="14" customFormat="1" ht="12">
      <c r="B260" s="183"/>
      <c r="D260" s="176" t="s">
        <v>172</v>
      </c>
      <c r="E260" s="184" t="s">
        <v>1</v>
      </c>
      <c r="F260" s="185" t="s">
        <v>331</v>
      </c>
      <c r="H260" s="186">
        <v>20</v>
      </c>
      <c r="I260" s="187"/>
      <c r="J260" s="187"/>
      <c r="M260" s="183"/>
      <c r="N260" s="188"/>
      <c r="O260" s="189"/>
      <c r="P260" s="189"/>
      <c r="Q260" s="189"/>
      <c r="R260" s="189"/>
      <c r="S260" s="189"/>
      <c r="T260" s="189"/>
      <c r="U260" s="189"/>
      <c r="V260" s="189"/>
      <c r="W260" s="189"/>
      <c r="X260" s="190"/>
      <c r="AT260" s="184" t="s">
        <v>172</v>
      </c>
      <c r="AU260" s="184" t="s">
        <v>83</v>
      </c>
      <c r="AV260" s="14" t="s">
        <v>83</v>
      </c>
      <c r="AW260" s="14" t="s">
        <v>4</v>
      </c>
      <c r="AX260" s="14" t="s">
        <v>73</v>
      </c>
      <c r="AY260" s="184" t="s">
        <v>163</v>
      </c>
    </row>
    <row r="261" spans="2:51" s="14" customFormat="1" ht="12">
      <c r="B261" s="183"/>
      <c r="D261" s="176" t="s">
        <v>172</v>
      </c>
      <c r="E261" s="184" t="s">
        <v>1</v>
      </c>
      <c r="F261" s="185" t="s">
        <v>332</v>
      </c>
      <c r="H261" s="186">
        <v>30</v>
      </c>
      <c r="I261" s="187"/>
      <c r="J261" s="187"/>
      <c r="M261" s="183"/>
      <c r="N261" s="188"/>
      <c r="O261" s="189"/>
      <c r="P261" s="189"/>
      <c r="Q261" s="189"/>
      <c r="R261" s="189"/>
      <c r="S261" s="189"/>
      <c r="T261" s="189"/>
      <c r="U261" s="189"/>
      <c r="V261" s="189"/>
      <c r="W261" s="189"/>
      <c r="X261" s="190"/>
      <c r="AT261" s="184" t="s">
        <v>172</v>
      </c>
      <c r="AU261" s="184" t="s">
        <v>83</v>
      </c>
      <c r="AV261" s="14" t="s">
        <v>83</v>
      </c>
      <c r="AW261" s="14" t="s">
        <v>4</v>
      </c>
      <c r="AX261" s="14" t="s">
        <v>73</v>
      </c>
      <c r="AY261" s="184" t="s">
        <v>163</v>
      </c>
    </row>
    <row r="262" spans="2:51" s="15" customFormat="1" ht="12">
      <c r="B262" s="191"/>
      <c r="D262" s="176" t="s">
        <v>172</v>
      </c>
      <c r="E262" s="192" t="s">
        <v>110</v>
      </c>
      <c r="F262" s="193" t="s">
        <v>180</v>
      </c>
      <c r="H262" s="194">
        <v>90</v>
      </c>
      <c r="I262" s="195"/>
      <c r="J262" s="195"/>
      <c r="M262" s="191"/>
      <c r="N262" s="196"/>
      <c r="O262" s="197"/>
      <c r="P262" s="197"/>
      <c r="Q262" s="197"/>
      <c r="R262" s="197"/>
      <c r="S262" s="197"/>
      <c r="T262" s="197"/>
      <c r="U262" s="197"/>
      <c r="V262" s="197"/>
      <c r="W262" s="197"/>
      <c r="X262" s="198"/>
      <c r="AT262" s="192" t="s">
        <v>172</v>
      </c>
      <c r="AU262" s="192" t="s">
        <v>83</v>
      </c>
      <c r="AV262" s="15" t="s">
        <v>170</v>
      </c>
      <c r="AW262" s="15" t="s">
        <v>4</v>
      </c>
      <c r="AX262" s="15" t="s">
        <v>73</v>
      </c>
      <c r="AY262" s="192" t="s">
        <v>163</v>
      </c>
    </row>
    <row r="263" spans="2:51" s="13" customFormat="1" ht="12">
      <c r="B263" s="175"/>
      <c r="D263" s="176" t="s">
        <v>172</v>
      </c>
      <c r="E263" s="177" t="s">
        <v>1</v>
      </c>
      <c r="F263" s="178" t="s">
        <v>333</v>
      </c>
      <c r="H263" s="177" t="s">
        <v>1</v>
      </c>
      <c r="I263" s="179"/>
      <c r="J263" s="179"/>
      <c r="M263" s="175"/>
      <c r="N263" s="180"/>
      <c r="O263" s="181"/>
      <c r="P263" s="181"/>
      <c r="Q263" s="181"/>
      <c r="R263" s="181"/>
      <c r="S263" s="181"/>
      <c r="T263" s="181"/>
      <c r="U263" s="181"/>
      <c r="V263" s="181"/>
      <c r="W263" s="181"/>
      <c r="X263" s="182"/>
      <c r="AT263" s="177" t="s">
        <v>172</v>
      </c>
      <c r="AU263" s="177" t="s">
        <v>83</v>
      </c>
      <c r="AV263" s="13" t="s">
        <v>81</v>
      </c>
      <c r="AW263" s="13" t="s">
        <v>4</v>
      </c>
      <c r="AX263" s="13" t="s">
        <v>73</v>
      </c>
      <c r="AY263" s="177" t="s">
        <v>163</v>
      </c>
    </row>
    <row r="264" spans="2:51" s="14" customFormat="1" ht="12">
      <c r="B264" s="183"/>
      <c r="D264" s="176" t="s">
        <v>172</v>
      </c>
      <c r="E264" s="184" t="s">
        <v>1</v>
      </c>
      <c r="F264" s="185" t="s">
        <v>334</v>
      </c>
      <c r="H264" s="186">
        <v>89</v>
      </c>
      <c r="I264" s="187"/>
      <c r="J264" s="187"/>
      <c r="M264" s="183"/>
      <c r="N264" s="188"/>
      <c r="O264" s="189"/>
      <c r="P264" s="189"/>
      <c r="Q264" s="189"/>
      <c r="R264" s="189"/>
      <c r="S264" s="189"/>
      <c r="T264" s="189"/>
      <c r="U264" s="189"/>
      <c r="V264" s="189"/>
      <c r="W264" s="189"/>
      <c r="X264" s="190"/>
      <c r="AT264" s="184" t="s">
        <v>172</v>
      </c>
      <c r="AU264" s="184" t="s">
        <v>83</v>
      </c>
      <c r="AV264" s="14" t="s">
        <v>83</v>
      </c>
      <c r="AW264" s="14" t="s">
        <v>4</v>
      </c>
      <c r="AX264" s="14" t="s">
        <v>73</v>
      </c>
      <c r="AY264" s="184" t="s">
        <v>163</v>
      </c>
    </row>
    <row r="265" spans="2:51" s="14" customFormat="1" ht="12">
      <c r="B265" s="183"/>
      <c r="D265" s="176" t="s">
        <v>172</v>
      </c>
      <c r="E265" s="184" t="s">
        <v>1</v>
      </c>
      <c r="F265" s="185" t="s">
        <v>335</v>
      </c>
      <c r="H265" s="186">
        <v>60</v>
      </c>
      <c r="I265" s="187"/>
      <c r="J265" s="187"/>
      <c r="M265" s="183"/>
      <c r="N265" s="188"/>
      <c r="O265" s="189"/>
      <c r="P265" s="189"/>
      <c r="Q265" s="189"/>
      <c r="R265" s="189"/>
      <c r="S265" s="189"/>
      <c r="T265" s="189"/>
      <c r="U265" s="189"/>
      <c r="V265" s="189"/>
      <c r="W265" s="189"/>
      <c r="X265" s="190"/>
      <c r="AT265" s="184" t="s">
        <v>172</v>
      </c>
      <c r="AU265" s="184" t="s">
        <v>83</v>
      </c>
      <c r="AV265" s="14" t="s">
        <v>83</v>
      </c>
      <c r="AW265" s="14" t="s">
        <v>4</v>
      </c>
      <c r="AX265" s="14" t="s">
        <v>73</v>
      </c>
      <c r="AY265" s="184" t="s">
        <v>163</v>
      </c>
    </row>
    <row r="266" spans="2:51" s="14" customFormat="1" ht="12">
      <c r="B266" s="183"/>
      <c r="D266" s="176" t="s">
        <v>172</v>
      </c>
      <c r="E266" s="184" t="s">
        <v>1</v>
      </c>
      <c r="F266" s="185" t="s">
        <v>269</v>
      </c>
      <c r="H266" s="186">
        <v>45.5</v>
      </c>
      <c r="I266" s="187"/>
      <c r="J266" s="187"/>
      <c r="M266" s="183"/>
      <c r="N266" s="188"/>
      <c r="O266" s="189"/>
      <c r="P266" s="189"/>
      <c r="Q266" s="189"/>
      <c r="R266" s="189"/>
      <c r="S266" s="189"/>
      <c r="T266" s="189"/>
      <c r="U266" s="189"/>
      <c r="V266" s="189"/>
      <c r="W266" s="189"/>
      <c r="X266" s="190"/>
      <c r="AT266" s="184" t="s">
        <v>172</v>
      </c>
      <c r="AU266" s="184" t="s">
        <v>83</v>
      </c>
      <c r="AV266" s="14" t="s">
        <v>83</v>
      </c>
      <c r="AW266" s="14" t="s">
        <v>4</v>
      </c>
      <c r="AX266" s="14" t="s">
        <v>73</v>
      </c>
      <c r="AY266" s="184" t="s">
        <v>163</v>
      </c>
    </row>
    <row r="267" spans="2:51" s="15" customFormat="1" ht="12">
      <c r="B267" s="191"/>
      <c r="D267" s="176" t="s">
        <v>172</v>
      </c>
      <c r="E267" s="192" t="s">
        <v>113</v>
      </c>
      <c r="F267" s="193" t="s">
        <v>180</v>
      </c>
      <c r="H267" s="194">
        <v>194.5</v>
      </c>
      <c r="I267" s="195"/>
      <c r="J267" s="195"/>
      <c r="M267" s="191"/>
      <c r="N267" s="196"/>
      <c r="O267" s="197"/>
      <c r="P267" s="197"/>
      <c r="Q267" s="197"/>
      <c r="R267" s="197"/>
      <c r="S267" s="197"/>
      <c r="T267" s="197"/>
      <c r="U267" s="197"/>
      <c r="V267" s="197"/>
      <c r="W267" s="197"/>
      <c r="X267" s="198"/>
      <c r="AT267" s="192" t="s">
        <v>172</v>
      </c>
      <c r="AU267" s="192" t="s">
        <v>83</v>
      </c>
      <c r="AV267" s="15" t="s">
        <v>170</v>
      </c>
      <c r="AW267" s="15" t="s">
        <v>4</v>
      </c>
      <c r="AX267" s="15" t="s">
        <v>73</v>
      </c>
      <c r="AY267" s="192" t="s">
        <v>163</v>
      </c>
    </row>
    <row r="268" spans="2:51" s="14" customFormat="1" ht="12">
      <c r="B268" s="183"/>
      <c r="D268" s="176" t="s">
        <v>172</v>
      </c>
      <c r="E268" s="184" t="s">
        <v>1</v>
      </c>
      <c r="F268" s="185" t="s">
        <v>336</v>
      </c>
      <c r="H268" s="186">
        <v>284.5</v>
      </c>
      <c r="I268" s="187"/>
      <c r="J268" s="187"/>
      <c r="M268" s="183"/>
      <c r="N268" s="188"/>
      <c r="O268" s="189"/>
      <c r="P268" s="189"/>
      <c r="Q268" s="189"/>
      <c r="R268" s="189"/>
      <c r="S268" s="189"/>
      <c r="T268" s="189"/>
      <c r="U268" s="189"/>
      <c r="V268" s="189"/>
      <c r="W268" s="189"/>
      <c r="X268" s="190"/>
      <c r="AT268" s="184" t="s">
        <v>172</v>
      </c>
      <c r="AU268" s="184" t="s">
        <v>83</v>
      </c>
      <c r="AV268" s="14" t="s">
        <v>83</v>
      </c>
      <c r="AW268" s="14" t="s">
        <v>4</v>
      </c>
      <c r="AX268" s="14" t="s">
        <v>81</v>
      </c>
      <c r="AY268" s="184" t="s">
        <v>163</v>
      </c>
    </row>
    <row r="269" spans="1:65" s="2" customFormat="1" ht="24" customHeight="1">
      <c r="A269" s="31"/>
      <c r="B269" s="160"/>
      <c r="C269" s="161" t="s">
        <v>8</v>
      </c>
      <c r="D269" s="161" t="s">
        <v>165</v>
      </c>
      <c r="E269" s="162" t="s">
        <v>337</v>
      </c>
      <c r="F269" s="163" t="s">
        <v>338</v>
      </c>
      <c r="G269" s="164" t="s">
        <v>168</v>
      </c>
      <c r="H269" s="165">
        <v>278.7</v>
      </c>
      <c r="I269" s="166"/>
      <c r="J269" s="166"/>
      <c r="K269" s="167">
        <f>ROUND(P269*H269,2)</f>
        <v>0</v>
      </c>
      <c r="L269" s="163" t="s">
        <v>169</v>
      </c>
      <c r="M269" s="32"/>
      <c r="N269" s="168" t="s">
        <v>1</v>
      </c>
      <c r="O269" s="169" t="s">
        <v>38</v>
      </c>
      <c r="P269" s="170">
        <f>I269+J269</f>
        <v>0</v>
      </c>
      <c r="Q269" s="170">
        <f>ROUND(I269*H269,2)</f>
        <v>0</v>
      </c>
      <c r="R269" s="170">
        <f>ROUND(J269*H269,2)</f>
        <v>0</v>
      </c>
      <c r="S269" s="55"/>
      <c r="T269" s="171">
        <f>S269*H269</f>
        <v>0</v>
      </c>
      <c r="U269" s="171">
        <v>0</v>
      </c>
      <c r="V269" s="171">
        <f>U269*H269</f>
        <v>0</v>
      </c>
      <c r="W269" s="171">
        <v>0</v>
      </c>
      <c r="X269" s="172">
        <f>W269*H269</f>
        <v>0</v>
      </c>
      <c r="Y269" s="31"/>
      <c r="Z269" s="31"/>
      <c r="AA269" s="31"/>
      <c r="AB269" s="31"/>
      <c r="AC269" s="31"/>
      <c r="AD269" s="31"/>
      <c r="AE269" s="31"/>
      <c r="AR269" s="173" t="s">
        <v>170</v>
      </c>
      <c r="AT269" s="173" t="s">
        <v>165</v>
      </c>
      <c r="AU269" s="173" t="s">
        <v>83</v>
      </c>
      <c r="AY269" s="17" t="s">
        <v>163</v>
      </c>
      <c r="BE269" s="174">
        <f>IF(O269="základní",K269,0)</f>
        <v>0</v>
      </c>
      <c r="BF269" s="174">
        <f>IF(O269="snížená",K269,0)</f>
        <v>0</v>
      </c>
      <c r="BG269" s="174">
        <f>IF(O269="zákl. přenesená",K269,0)</f>
        <v>0</v>
      </c>
      <c r="BH269" s="174">
        <f>IF(O269="sníž. přenesená",K269,0)</f>
        <v>0</v>
      </c>
      <c r="BI269" s="174">
        <f>IF(O269="nulová",K269,0)</f>
        <v>0</v>
      </c>
      <c r="BJ269" s="17" t="s">
        <v>81</v>
      </c>
      <c r="BK269" s="174">
        <f>ROUND(P269*H269,2)</f>
        <v>0</v>
      </c>
      <c r="BL269" s="17" t="s">
        <v>170</v>
      </c>
      <c r="BM269" s="173" t="s">
        <v>339</v>
      </c>
    </row>
    <row r="270" spans="2:51" s="13" customFormat="1" ht="12">
      <c r="B270" s="175"/>
      <c r="D270" s="176" t="s">
        <v>172</v>
      </c>
      <c r="E270" s="177" t="s">
        <v>1</v>
      </c>
      <c r="F270" s="178" t="s">
        <v>302</v>
      </c>
      <c r="H270" s="177" t="s">
        <v>1</v>
      </c>
      <c r="I270" s="179"/>
      <c r="J270" s="179"/>
      <c r="M270" s="175"/>
      <c r="N270" s="180"/>
      <c r="O270" s="181"/>
      <c r="P270" s="181"/>
      <c r="Q270" s="181"/>
      <c r="R270" s="181"/>
      <c r="S270" s="181"/>
      <c r="T270" s="181"/>
      <c r="U270" s="181"/>
      <c r="V270" s="181"/>
      <c r="W270" s="181"/>
      <c r="X270" s="182"/>
      <c r="AT270" s="177" t="s">
        <v>172</v>
      </c>
      <c r="AU270" s="177" t="s">
        <v>83</v>
      </c>
      <c r="AV270" s="13" t="s">
        <v>81</v>
      </c>
      <c r="AW270" s="13" t="s">
        <v>4</v>
      </c>
      <c r="AX270" s="13" t="s">
        <v>73</v>
      </c>
      <c r="AY270" s="177" t="s">
        <v>163</v>
      </c>
    </row>
    <row r="271" spans="2:51" s="14" customFormat="1" ht="12">
      <c r="B271" s="183"/>
      <c r="D271" s="176" t="s">
        <v>172</v>
      </c>
      <c r="E271" s="184" t="s">
        <v>1</v>
      </c>
      <c r="F271" s="185" t="s">
        <v>103</v>
      </c>
      <c r="H271" s="186">
        <v>278.7</v>
      </c>
      <c r="I271" s="187"/>
      <c r="J271" s="187"/>
      <c r="M271" s="183"/>
      <c r="N271" s="188"/>
      <c r="O271" s="189"/>
      <c r="P271" s="189"/>
      <c r="Q271" s="189"/>
      <c r="R271" s="189"/>
      <c r="S271" s="189"/>
      <c r="T271" s="189"/>
      <c r="U271" s="189"/>
      <c r="V271" s="189"/>
      <c r="W271" s="189"/>
      <c r="X271" s="190"/>
      <c r="AT271" s="184" t="s">
        <v>172</v>
      </c>
      <c r="AU271" s="184" t="s">
        <v>83</v>
      </c>
      <c r="AV271" s="14" t="s">
        <v>83</v>
      </c>
      <c r="AW271" s="14" t="s">
        <v>4</v>
      </c>
      <c r="AX271" s="14" t="s">
        <v>81</v>
      </c>
      <c r="AY271" s="184" t="s">
        <v>163</v>
      </c>
    </row>
    <row r="272" spans="1:65" s="2" customFormat="1" ht="36" customHeight="1">
      <c r="A272" s="31"/>
      <c r="B272" s="160"/>
      <c r="C272" s="161" t="s">
        <v>340</v>
      </c>
      <c r="D272" s="161" t="s">
        <v>165</v>
      </c>
      <c r="E272" s="162" t="s">
        <v>341</v>
      </c>
      <c r="F272" s="163" t="s">
        <v>342</v>
      </c>
      <c r="G272" s="164" t="s">
        <v>343</v>
      </c>
      <c r="H272" s="165">
        <v>418.05</v>
      </c>
      <c r="I272" s="166"/>
      <c r="J272" s="166"/>
      <c r="K272" s="167">
        <f>ROUND(P272*H272,2)</f>
        <v>0</v>
      </c>
      <c r="L272" s="163" t="s">
        <v>169</v>
      </c>
      <c r="M272" s="32"/>
      <c r="N272" s="168" t="s">
        <v>1</v>
      </c>
      <c r="O272" s="169" t="s">
        <v>38</v>
      </c>
      <c r="P272" s="170">
        <f>I272+J272</f>
        <v>0</v>
      </c>
      <c r="Q272" s="170">
        <f>ROUND(I272*H272,2)</f>
        <v>0</v>
      </c>
      <c r="R272" s="170">
        <f>ROUND(J272*H272,2)</f>
        <v>0</v>
      </c>
      <c r="S272" s="55"/>
      <c r="T272" s="171">
        <f>S272*H272</f>
        <v>0</v>
      </c>
      <c r="U272" s="171">
        <v>0</v>
      </c>
      <c r="V272" s="171">
        <f>U272*H272</f>
        <v>0</v>
      </c>
      <c r="W272" s="171">
        <v>0</v>
      </c>
      <c r="X272" s="172">
        <f>W272*H272</f>
        <v>0</v>
      </c>
      <c r="Y272" s="31"/>
      <c r="Z272" s="31"/>
      <c r="AA272" s="31"/>
      <c r="AB272" s="31"/>
      <c r="AC272" s="31"/>
      <c r="AD272" s="31"/>
      <c r="AE272" s="31"/>
      <c r="AR272" s="173" t="s">
        <v>170</v>
      </c>
      <c r="AT272" s="173" t="s">
        <v>165</v>
      </c>
      <c r="AU272" s="173" t="s">
        <v>83</v>
      </c>
      <c r="AY272" s="17" t="s">
        <v>163</v>
      </c>
      <c r="BE272" s="174">
        <f>IF(O272="základní",K272,0)</f>
        <v>0</v>
      </c>
      <c r="BF272" s="174">
        <f>IF(O272="snížená",K272,0)</f>
        <v>0</v>
      </c>
      <c r="BG272" s="174">
        <f>IF(O272="zákl. přenesená",K272,0)</f>
        <v>0</v>
      </c>
      <c r="BH272" s="174">
        <f>IF(O272="sníž. přenesená",K272,0)</f>
        <v>0</v>
      </c>
      <c r="BI272" s="174">
        <f>IF(O272="nulová",K272,0)</f>
        <v>0</v>
      </c>
      <c r="BJ272" s="17" t="s">
        <v>81</v>
      </c>
      <c r="BK272" s="174">
        <f>ROUND(P272*H272,2)</f>
        <v>0</v>
      </c>
      <c r="BL272" s="17" t="s">
        <v>170</v>
      </c>
      <c r="BM272" s="173" t="s">
        <v>344</v>
      </c>
    </row>
    <row r="273" spans="1:47" s="2" customFormat="1" ht="29.25">
      <c r="A273" s="31"/>
      <c r="B273" s="32"/>
      <c r="C273" s="31"/>
      <c r="D273" s="176" t="s">
        <v>345</v>
      </c>
      <c r="E273" s="31"/>
      <c r="F273" s="199" t="s">
        <v>705</v>
      </c>
      <c r="G273" s="31"/>
      <c r="H273" s="31"/>
      <c r="I273" s="95"/>
      <c r="J273" s="95"/>
      <c r="K273" s="31"/>
      <c r="L273" s="31"/>
      <c r="M273" s="32"/>
      <c r="N273" s="200"/>
      <c r="O273" s="201"/>
      <c r="P273" s="55"/>
      <c r="Q273" s="55"/>
      <c r="R273" s="55"/>
      <c r="S273" s="55"/>
      <c r="T273" s="55"/>
      <c r="U273" s="55"/>
      <c r="V273" s="55"/>
      <c r="W273" s="55"/>
      <c r="X273" s="56"/>
      <c r="Y273" s="31"/>
      <c r="Z273" s="31"/>
      <c r="AA273" s="31"/>
      <c r="AB273" s="31"/>
      <c r="AC273" s="31"/>
      <c r="AD273" s="31"/>
      <c r="AE273" s="31"/>
      <c r="AT273" s="17" t="s">
        <v>345</v>
      </c>
      <c r="AU273" s="17" t="s">
        <v>83</v>
      </c>
    </row>
    <row r="274" spans="2:51" s="14" customFormat="1" ht="12">
      <c r="B274" s="183"/>
      <c r="D274" s="176" t="s">
        <v>172</v>
      </c>
      <c r="E274" s="184" t="s">
        <v>1</v>
      </c>
      <c r="F274" s="185" t="s">
        <v>346</v>
      </c>
      <c r="H274" s="186">
        <v>418.05</v>
      </c>
      <c r="I274" s="187"/>
      <c r="J274" s="187"/>
      <c r="M274" s="183"/>
      <c r="N274" s="188"/>
      <c r="O274" s="189"/>
      <c r="P274" s="189"/>
      <c r="Q274" s="189"/>
      <c r="R274" s="189"/>
      <c r="S274" s="189"/>
      <c r="T274" s="189"/>
      <c r="U274" s="189"/>
      <c r="V274" s="189"/>
      <c r="W274" s="189"/>
      <c r="X274" s="190"/>
      <c r="AT274" s="184" t="s">
        <v>172</v>
      </c>
      <c r="AU274" s="184" t="s">
        <v>83</v>
      </c>
      <c r="AV274" s="14" t="s">
        <v>83</v>
      </c>
      <c r="AW274" s="14" t="s">
        <v>4</v>
      </c>
      <c r="AX274" s="14" t="s">
        <v>81</v>
      </c>
      <c r="AY274" s="184" t="s">
        <v>163</v>
      </c>
    </row>
    <row r="275" spans="1:65" s="2" customFormat="1" ht="48" customHeight="1">
      <c r="A275" s="31"/>
      <c r="B275" s="160"/>
      <c r="C275" s="161" t="s">
        <v>347</v>
      </c>
      <c r="D275" s="161" t="s">
        <v>165</v>
      </c>
      <c r="E275" s="162" t="s">
        <v>348</v>
      </c>
      <c r="F275" s="163" t="s">
        <v>349</v>
      </c>
      <c r="G275" s="164" t="s">
        <v>168</v>
      </c>
      <c r="H275" s="165">
        <v>102.6</v>
      </c>
      <c r="I275" s="166"/>
      <c r="J275" s="166"/>
      <c r="K275" s="167">
        <f>ROUND(P275*H275,2)</f>
        <v>0</v>
      </c>
      <c r="L275" s="163" t="s">
        <v>169</v>
      </c>
      <c r="M275" s="32"/>
      <c r="N275" s="168" t="s">
        <v>1</v>
      </c>
      <c r="O275" s="169" t="s">
        <v>38</v>
      </c>
      <c r="P275" s="170">
        <f>I275+J275</f>
        <v>0</v>
      </c>
      <c r="Q275" s="170">
        <f>ROUND(I275*H275,2)</f>
        <v>0</v>
      </c>
      <c r="R275" s="170">
        <f>ROUND(J275*H275,2)</f>
        <v>0</v>
      </c>
      <c r="S275" s="55"/>
      <c r="T275" s="171">
        <f>S275*H275</f>
        <v>0</v>
      </c>
      <c r="U275" s="171">
        <v>0</v>
      </c>
      <c r="V275" s="171">
        <f>U275*H275</f>
        <v>0</v>
      </c>
      <c r="W275" s="171">
        <v>0</v>
      </c>
      <c r="X275" s="172">
        <f>W275*H275</f>
        <v>0</v>
      </c>
      <c r="Y275" s="31"/>
      <c r="Z275" s="31"/>
      <c r="AA275" s="31"/>
      <c r="AB275" s="31"/>
      <c r="AC275" s="31"/>
      <c r="AD275" s="31"/>
      <c r="AE275" s="31"/>
      <c r="AR275" s="173" t="s">
        <v>170</v>
      </c>
      <c r="AT275" s="173" t="s">
        <v>165</v>
      </c>
      <c r="AU275" s="173" t="s">
        <v>83</v>
      </c>
      <c r="AY275" s="17" t="s">
        <v>163</v>
      </c>
      <c r="BE275" s="174">
        <f>IF(O275="základní",K275,0)</f>
        <v>0</v>
      </c>
      <c r="BF275" s="174">
        <f>IF(O275="snížená",K275,0)</f>
        <v>0</v>
      </c>
      <c r="BG275" s="174">
        <f>IF(O275="zákl. přenesená",K275,0)</f>
        <v>0</v>
      </c>
      <c r="BH275" s="174">
        <f>IF(O275="sníž. přenesená",K275,0)</f>
        <v>0</v>
      </c>
      <c r="BI275" s="174">
        <f>IF(O275="nulová",K275,0)</f>
        <v>0</v>
      </c>
      <c r="BJ275" s="17" t="s">
        <v>81</v>
      </c>
      <c r="BK275" s="174">
        <f>ROUND(P275*H275,2)</f>
        <v>0</v>
      </c>
      <c r="BL275" s="17" t="s">
        <v>170</v>
      </c>
      <c r="BM275" s="173" t="s">
        <v>350</v>
      </c>
    </row>
    <row r="276" spans="2:51" s="13" customFormat="1" ht="12">
      <c r="B276" s="175"/>
      <c r="D276" s="176" t="s">
        <v>172</v>
      </c>
      <c r="E276" s="177" t="s">
        <v>1</v>
      </c>
      <c r="F276" s="178" t="s">
        <v>351</v>
      </c>
      <c r="H276" s="177" t="s">
        <v>1</v>
      </c>
      <c r="I276" s="179"/>
      <c r="J276" s="179"/>
      <c r="M276" s="175"/>
      <c r="N276" s="180"/>
      <c r="O276" s="181"/>
      <c r="P276" s="181"/>
      <c r="Q276" s="181"/>
      <c r="R276" s="181"/>
      <c r="S276" s="181"/>
      <c r="T276" s="181"/>
      <c r="U276" s="181"/>
      <c r="V276" s="181"/>
      <c r="W276" s="181"/>
      <c r="X276" s="182"/>
      <c r="AT276" s="177" t="s">
        <v>172</v>
      </c>
      <c r="AU276" s="177" t="s">
        <v>83</v>
      </c>
      <c r="AV276" s="13" t="s">
        <v>81</v>
      </c>
      <c r="AW276" s="13" t="s">
        <v>4</v>
      </c>
      <c r="AX276" s="13" t="s">
        <v>73</v>
      </c>
      <c r="AY276" s="177" t="s">
        <v>163</v>
      </c>
    </row>
    <row r="277" spans="2:51" s="14" customFormat="1" ht="12">
      <c r="B277" s="183"/>
      <c r="D277" s="176" t="s">
        <v>172</v>
      </c>
      <c r="E277" s="184" t="s">
        <v>1</v>
      </c>
      <c r="F277" s="185" t="s">
        <v>96</v>
      </c>
      <c r="H277" s="186">
        <v>102.6</v>
      </c>
      <c r="I277" s="187"/>
      <c r="J277" s="187"/>
      <c r="M277" s="183"/>
      <c r="N277" s="188"/>
      <c r="O277" s="189"/>
      <c r="P277" s="189"/>
      <c r="Q277" s="189"/>
      <c r="R277" s="189"/>
      <c r="S277" s="189"/>
      <c r="T277" s="189"/>
      <c r="U277" s="189"/>
      <c r="V277" s="189"/>
      <c r="W277" s="189"/>
      <c r="X277" s="190"/>
      <c r="AT277" s="184" t="s">
        <v>172</v>
      </c>
      <c r="AU277" s="184" t="s">
        <v>83</v>
      </c>
      <c r="AV277" s="14" t="s">
        <v>83</v>
      </c>
      <c r="AW277" s="14" t="s">
        <v>4</v>
      </c>
      <c r="AX277" s="14" t="s">
        <v>81</v>
      </c>
      <c r="AY277" s="184" t="s">
        <v>163</v>
      </c>
    </row>
    <row r="278" spans="1:65" s="2" customFormat="1" ht="36" customHeight="1">
      <c r="A278" s="31"/>
      <c r="B278" s="160"/>
      <c r="C278" s="161" t="s">
        <v>352</v>
      </c>
      <c r="D278" s="161" t="s">
        <v>165</v>
      </c>
      <c r="E278" s="162" t="s">
        <v>353</v>
      </c>
      <c r="F278" s="163" t="s">
        <v>354</v>
      </c>
      <c r="G278" s="164" t="s">
        <v>168</v>
      </c>
      <c r="H278" s="165">
        <v>67</v>
      </c>
      <c r="I278" s="166"/>
      <c r="J278" s="166"/>
      <c r="K278" s="167">
        <f>ROUND(P278*H278,2)</f>
        <v>0</v>
      </c>
      <c r="L278" s="163" t="s">
        <v>169</v>
      </c>
      <c r="M278" s="32"/>
      <c r="N278" s="168" t="s">
        <v>1</v>
      </c>
      <c r="O278" s="169" t="s">
        <v>38</v>
      </c>
      <c r="P278" s="170">
        <f>I278+J278</f>
        <v>0</v>
      </c>
      <c r="Q278" s="170">
        <f>ROUND(I278*H278,2)</f>
        <v>0</v>
      </c>
      <c r="R278" s="170">
        <f>ROUND(J278*H278,2)</f>
        <v>0</v>
      </c>
      <c r="S278" s="55"/>
      <c r="T278" s="171">
        <f>S278*H278</f>
        <v>0</v>
      </c>
      <c r="U278" s="171">
        <v>0</v>
      </c>
      <c r="V278" s="171">
        <f>U278*H278</f>
        <v>0</v>
      </c>
      <c r="W278" s="171">
        <v>0</v>
      </c>
      <c r="X278" s="172">
        <f>W278*H278</f>
        <v>0</v>
      </c>
      <c r="Y278" s="31"/>
      <c r="Z278" s="31"/>
      <c r="AA278" s="31"/>
      <c r="AB278" s="31"/>
      <c r="AC278" s="31"/>
      <c r="AD278" s="31"/>
      <c r="AE278" s="31"/>
      <c r="AR278" s="173" t="s">
        <v>170</v>
      </c>
      <c r="AT278" s="173" t="s">
        <v>165</v>
      </c>
      <c r="AU278" s="173" t="s">
        <v>83</v>
      </c>
      <c r="AY278" s="17" t="s">
        <v>163</v>
      </c>
      <c r="BE278" s="174">
        <f>IF(O278="základní",K278,0)</f>
        <v>0</v>
      </c>
      <c r="BF278" s="174">
        <f>IF(O278="snížená",K278,0)</f>
        <v>0</v>
      </c>
      <c r="BG278" s="174">
        <f>IF(O278="zákl. přenesená",K278,0)</f>
        <v>0</v>
      </c>
      <c r="BH278" s="174">
        <f>IF(O278="sníž. přenesená",K278,0)</f>
        <v>0</v>
      </c>
      <c r="BI278" s="174">
        <f>IF(O278="nulová",K278,0)</f>
        <v>0</v>
      </c>
      <c r="BJ278" s="17" t="s">
        <v>81</v>
      </c>
      <c r="BK278" s="174">
        <f>ROUND(P278*H278,2)</f>
        <v>0</v>
      </c>
      <c r="BL278" s="17" t="s">
        <v>170</v>
      </c>
      <c r="BM278" s="173" t="s">
        <v>355</v>
      </c>
    </row>
    <row r="279" spans="2:51" s="13" customFormat="1" ht="12">
      <c r="B279" s="175"/>
      <c r="D279" s="176" t="s">
        <v>172</v>
      </c>
      <c r="E279" s="177" t="s">
        <v>1</v>
      </c>
      <c r="F279" s="178" t="s">
        <v>356</v>
      </c>
      <c r="H279" s="177" t="s">
        <v>1</v>
      </c>
      <c r="I279" s="179"/>
      <c r="J279" s="179"/>
      <c r="M279" s="175"/>
      <c r="N279" s="180"/>
      <c r="O279" s="181"/>
      <c r="P279" s="181"/>
      <c r="Q279" s="181"/>
      <c r="R279" s="181"/>
      <c r="S279" s="181"/>
      <c r="T279" s="181"/>
      <c r="U279" s="181"/>
      <c r="V279" s="181"/>
      <c r="W279" s="181"/>
      <c r="X279" s="182"/>
      <c r="AT279" s="177" t="s">
        <v>172</v>
      </c>
      <c r="AU279" s="177" t="s">
        <v>83</v>
      </c>
      <c r="AV279" s="13" t="s">
        <v>81</v>
      </c>
      <c r="AW279" s="13" t="s">
        <v>4</v>
      </c>
      <c r="AX279" s="13" t="s">
        <v>73</v>
      </c>
      <c r="AY279" s="177" t="s">
        <v>163</v>
      </c>
    </row>
    <row r="280" spans="2:51" s="14" customFormat="1" ht="12">
      <c r="B280" s="183"/>
      <c r="D280" s="176" t="s">
        <v>172</v>
      </c>
      <c r="E280" s="184" t="s">
        <v>128</v>
      </c>
      <c r="F280" s="185" t="s">
        <v>357</v>
      </c>
      <c r="H280" s="186">
        <v>45</v>
      </c>
      <c r="I280" s="187"/>
      <c r="J280" s="187"/>
      <c r="M280" s="183"/>
      <c r="N280" s="188"/>
      <c r="O280" s="189"/>
      <c r="P280" s="189"/>
      <c r="Q280" s="189"/>
      <c r="R280" s="189"/>
      <c r="S280" s="189"/>
      <c r="T280" s="189"/>
      <c r="U280" s="189"/>
      <c r="V280" s="189"/>
      <c r="W280" s="189"/>
      <c r="X280" s="190"/>
      <c r="AT280" s="184" t="s">
        <v>172</v>
      </c>
      <c r="AU280" s="184" t="s">
        <v>83</v>
      </c>
      <c r="AV280" s="14" t="s">
        <v>83</v>
      </c>
      <c r="AW280" s="14" t="s">
        <v>4</v>
      </c>
      <c r="AX280" s="14" t="s">
        <v>73</v>
      </c>
      <c r="AY280" s="184" t="s">
        <v>163</v>
      </c>
    </row>
    <row r="281" spans="2:51" s="13" customFormat="1" ht="12">
      <c r="B281" s="175"/>
      <c r="D281" s="176" t="s">
        <v>172</v>
      </c>
      <c r="E281" s="177" t="s">
        <v>1</v>
      </c>
      <c r="F281" s="178" t="s">
        <v>358</v>
      </c>
      <c r="H281" s="177" t="s">
        <v>1</v>
      </c>
      <c r="I281" s="179"/>
      <c r="J281" s="179"/>
      <c r="M281" s="175"/>
      <c r="N281" s="180"/>
      <c r="O281" s="181"/>
      <c r="P281" s="181"/>
      <c r="Q281" s="181"/>
      <c r="R281" s="181"/>
      <c r="S281" s="181"/>
      <c r="T281" s="181"/>
      <c r="U281" s="181"/>
      <c r="V281" s="181"/>
      <c r="W281" s="181"/>
      <c r="X281" s="182"/>
      <c r="AT281" s="177" t="s">
        <v>172</v>
      </c>
      <c r="AU281" s="177" t="s">
        <v>83</v>
      </c>
      <c r="AV281" s="13" t="s">
        <v>81</v>
      </c>
      <c r="AW281" s="13" t="s">
        <v>4</v>
      </c>
      <c r="AX281" s="13" t="s">
        <v>73</v>
      </c>
      <c r="AY281" s="177" t="s">
        <v>163</v>
      </c>
    </row>
    <row r="282" spans="2:51" s="14" customFormat="1" ht="12">
      <c r="B282" s="183"/>
      <c r="D282" s="176" t="s">
        <v>172</v>
      </c>
      <c r="E282" s="184" t="s">
        <v>1</v>
      </c>
      <c r="F282" s="185" t="s">
        <v>359</v>
      </c>
      <c r="H282" s="186">
        <v>22</v>
      </c>
      <c r="I282" s="187"/>
      <c r="J282" s="187"/>
      <c r="M282" s="183"/>
      <c r="N282" s="188"/>
      <c r="O282" s="189"/>
      <c r="P282" s="189"/>
      <c r="Q282" s="189"/>
      <c r="R282" s="189"/>
      <c r="S282" s="189"/>
      <c r="T282" s="189"/>
      <c r="U282" s="189"/>
      <c r="V282" s="189"/>
      <c r="W282" s="189"/>
      <c r="X282" s="190"/>
      <c r="AT282" s="184" t="s">
        <v>172</v>
      </c>
      <c r="AU282" s="184" t="s">
        <v>83</v>
      </c>
      <c r="AV282" s="14" t="s">
        <v>83</v>
      </c>
      <c r="AW282" s="14" t="s">
        <v>4</v>
      </c>
      <c r="AX282" s="14" t="s">
        <v>73</v>
      </c>
      <c r="AY282" s="184" t="s">
        <v>163</v>
      </c>
    </row>
    <row r="283" spans="2:51" s="15" customFormat="1" ht="12">
      <c r="B283" s="191"/>
      <c r="D283" s="176" t="s">
        <v>172</v>
      </c>
      <c r="E283" s="192" t="s">
        <v>1</v>
      </c>
      <c r="F283" s="193" t="s">
        <v>180</v>
      </c>
      <c r="H283" s="194">
        <v>67</v>
      </c>
      <c r="I283" s="195"/>
      <c r="J283" s="195"/>
      <c r="M283" s="191"/>
      <c r="N283" s="196"/>
      <c r="O283" s="197"/>
      <c r="P283" s="197"/>
      <c r="Q283" s="197"/>
      <c r="R283" s="197"/>
      <c r="S283" s="197"/>
      <c r="T283" s="197"/>
      <c r="U283" s="197"/>
      <c r="V283" s="197"/>
      <c r="W283" s="197"/>
      <c r="X283" s="198"/>
      <c r="AT283" s="192" t="s">
        <v>172</v>
      </c>
      <c r="AU283" s="192" t="s">
        <v>83</v>
      </c>
      <c r="AV283" s="15" t="s">
        <v>170</v>
      </c>
      <c r="AW283" s="15" t="s">
        <v>4</v>
      </c>
      <c r="AX283" s="15" t="s">
        <v>81</v>
      </c>
      <c r="AY283" s="192" t="s">
        <v>163</v>
      </c>
    </row>
    <row r="284" spans="1:65" s="2" customFormat="1" ht="36" customHeight="1">
      <c r="A284" s="31"/>
      <c r="B284" s="160"/>
      <c r="C284" s="161" t="s">
        <v>360</v>
      </c>
      <c r="D284" s="161" t="s">
        <v>165</v>
      </c>
      <c r="E284" s="162" t="s">
        <v>361</v>
      </c>
      <c r="F284" s="163" t="s">
        <v>362</v>
      </c>
      <c r="G284" s="164" t="s">
        <v>363</v>
      </c>
      <c r="H284" s="165">
        <v>18203</v>
      </c>
      <c r="I284" s="166"/>
      <c r="J284" s="166"/>
      <c r="K284" s="167">
        <f>ROUND(P284*H284,2)</f>
        <v>0</v>
      </c>
      <c r="L284" s="163" t="s">
        <v>169</v>
      </c>
      <c r="M284" s="32"/>
      <c r="N284" s="168" t="s">
        <v>1</v>
      </c>
      <c r="O284" s="169" t="s">
        <v>38</v>
      </c>
      <c r="P284" s="170">
        <f>I284+J284</f>
        <v>0</v>
      </c>
      <c r="Q284" s="170">
        <f>ROUND(I284*H284,2)</f>
        <v>0</v>
      </c>
      <c r="R284" s="170">
        <f>ROUND(J284*H284,2)</f>
        <v>0</v>
      </c>
      <c r="S284" s="55"/>
      <c r="T284" s="171">
        <f>S284*H284</f>
        <v>0</v>
      </c>
      <c r="U284" s="171">
        <v>0</v>
      </c>
      <c r="V284" s="171">
        <f>U284*H284</f>
        <v>0</v>
      </c>
      <c r="W284" s="171">
        <v>0</v>
      </c>
      <c r="X284" s="172">
        <f>W284*H284</f>
        <v>0</v>
      </c>
      <c r="Y284" s="31"/>
      <c r="Z284" s="31"/>
      <c r="AA284" s="31"/>
      <c r="AB284" s="31"/>
      <c r="AC284" s="31"/>
      <c r="AD284" s="31"/>
      <c r="AE284" s="31"/>
      <c r="AR284" s="173" t="s">
        <v>170</v>
      </c>
      <c r="AT284" s="173" t="s">
        <v>165</v>
      </c>
      <c r="AU284" s="173" t="s">
        <v>83</v>
      </c>
      <c r="AY284" s="17" t="s">
        <v>163</v>
      </c>
      <c r="BE284" s="174">
        <f>IF(O284="základní",K284,0)</f>
        <v>0</v>
      </c>
      <c r="BF284" s="174">
        <f>IF(O284="snížená",K284,0)</f>
        <v>0</v>
      </c>
      <c r="BG284" s="174">
        <f>IF(O284="zákl. přenesená",K284,0)</f>
        <v>0</v>
      </c>
      <c r="BH284" s="174">
        <f>IF(O284="sníž. přenesená",K284,0)</f>
        <v>0</v>
      </c>
      <c r="BI284" s="174">
        <f>IF(O284="nulová",K284,0)</f>
        <v>0</v>
      </c>
      <c r="BJ284" s="17" t="s">
        <v>81</v>
      </c>
      <c r="BK284" s="174">
        <f>ROUND(P284*H284,2)</f>
        <v>0</v>
      </c>
      <c r="BL284" s="17" t="s">
        <v>170</v>
      </c>
      <c r="BM284" s="173" t="s">
        <v>364</v>
      </c>
    </row>
    <row r="285" spans="2:51" s="13" customFormat="1" ht="12">
      <c r="B285" s="175"/>
      <c r="D285" s="176" t="s">
        <v>172</v>
      </c>
      <c r="E285" s="177" t="s">
        <v>1</v>
      </c>
      <c r="F285" s="178" t="s">
        <v>365</v>
      </c>
      <c r="H285" s="177" t="s">
        <v>1</v>
      </c>
      <c r="I285" s="179"/>
      <c r="J285" s="179"/>
      <c r="M285" s="175"/>
      <c r="N285" s="180"/>
      <c r="O285" s="181"/>
      <c r="P285" s="181"/>
      <c r="Q285" s="181"/>
      <c r="R285" s="181"/>
      <c r="S285" s="181"/>
      <c r="T285" s="181"/>
      <c r="U285" s="181"/>
      <c r="V285" s="181"/>
      <c r="W285" s="181"/>
      <c r="X285" s="182"/>
      <c r="AT285" s="177" t="s">
        <v>172</v>
      </c>
      <c r="AU285" s="177" t="s">
        <v>83</v>
      </c>
      <c r="AV285" s="13" t="s">
        <v>81</v>
      </c>
      <c r="AW285" s="13" t="s">
        <v>4</v>
      </c>
      <c r="AX285" s="13" t="s">
        <v>73</v>
      </c>
      <c r="AY285" s="177" t="s">
        <v>163</v>
      </c>
    </row>
    <row r="286" spans="2:51" s="14" customFormat="1" ht="12">
      <c r="B286" s="183"/>
      <c r="D286" s="176" t="s">
        <v>172</v>
      </c>
      <c r="E286" s="184" t="s">
        <v>1</v>
      </c>
      <c r="F286" s="185" t="s">
        <v>366</v>
      </c>
      <c r="H286" s="186">
        <v>11546</v>
      </c>
      <c r="I286" s="187"/>
      <c r="J286" s="187"/>
      <c r="M286" s="183"/>
      <c r="N286" s="188"/>
      <c r="O286" s="189"/>
      <c r="P286" s="189"/>
      <c r="Q286" s="189"/>
      <c r="R286" s="189"/>
      <c r="S286" s="189"/>
      <c r="T286" s="189"/>
      <c r="U286" s="189"/>
      <c r="V286" s="189"/>
      <c r="W286" s="189"/>
      <c r="X286" s="190"/>
      <c r="AT286" s="184" t="s">
        <v>172</v>
      </c>
      <c r="AU286" s="184" t="s">
        <v>83</v>
      </c>
      <c r="AV286" s="14" t="s">
        <v>83</v>
      </c>
      <c r="AW286" s="14" t="s">
        <v>4</v>
      </c>
      <c r="AX286" s="14" t="s">
        <v>73</v>
      </c>
      <c r="AY286" s="184" t="s">
        <v>163</v>
      </c>
    </row>
    <row r="287" spans="2:51" s="13" customFormat="1" ht="12">
      <c r="B287" s="175"/>
      <c r="D287" s="176" t="s">
        <v>172</v>
      </c>
      <c r="E287" s="177" t="s">
        <v>1</v>
      </c>
      <c r="F287" s="178" t="s">
        <v>367</v>
      </c>
      <c r="H287" s="177" t="s">
        <v>1</v>
      </c>
      <c r="I287" s="179"/>
      <c r="J287" s="179"/>
      <c r="M287" s="175"/>
      <c r="N287" s="180"/>
      <c r="O287" s="181"/>
      <c r="P287" s="181"/>
      <c r="Q287" s="181"/>
      <c r="R287" s="181"/>
      <c r="S287" s="181"/>
      <c r="T287" s="181"/>
      <c r="U287" s="181"/>
      <c r="V287" s="181"/>
      <c r="W287" s="181"/>
      <c r="X287" s="182"/>
      <c r="AT287" s="177" t="s">
        <v>172</v>
      </c>
      <c r="AU287" s="177" t="s">
        <v>83</v>
      </c>
      <c r="AV287" s="13" t="s">
        <v>81</v>
      </c>
      <c r="AW287" s="13" t="s">
        <v>4</v>
      </c>
      <c r="AX287" s="13" t="s">
        <v>73</v>
      </c>
      <c r="AY287" s="177" t="s">
        <v>163</v>
      </c>
    </row>
    <row r="288" spans="2:51" s="14" customFormat="1" ht="12">
      <c r="B288" s="183"/>
      <c r="D288" s="176" t="s">
        <v>172</v>
      </c>
      <c r="E288" s="184" t="s">
        <v>1</v>
      </c>
      <c r="F288" s="185" t="s">
        <v>368</v>
      </c>
      <c r="H288" s="186">
        <v>3310</v>
      </c>
      <c r="I288" s="187"/>
      <c r="J288" s="187"/>
      <c r="M288" s="183"/>
      <c r="N288" s="188"/>
      <c r="O288" s="189"/>
      <c r="P288" s="189"/>
      <c r="Q288" s="189"/>
      <c r="R288" s="189"/>
      <c r="S288" s="189"/>
      <c r="T288" s="189"/>
      <c r="U288" s="189"/>
      <c r="V288" s="189"/>
      <c r="W288" s="189"/>
      <c r="X288" s="190"/>
      <c r="AT288" s="184" t="s">
        <v>172</v>
      </c>
      <c r="AU288" s="184" t="s">
        <v>83</v>
      </c>
      <c r="AV288" s="14" t="s">
        <v>83</v>
      </c>
      <c r="AW288" s="14" t="s">
        <v>4</v>
      </c>
      <c r="AX288" s="14" t="s">
        <v>73</v>
      </c>
      <c r="AY288" s="184" t="s">
        <v>163</v>
      </c>
    </row>
    <row r="289" spans="2:51" s="13" customFormat="1" ht="12">
      <c r="B289" s="175"/>
      <c r="D289" s="176" t="s">
        <v>172</v>
      </c>
      <c r="E289" s="177" t="s">
        <v>1</v>
      </c>
      <c r="F289" s="178" t="s">
        <v>369</v>
      </c>
      <c r="H289" s="177" t="s">
        <v>1</v>
      </c>
      <c r="I289" s="179"/>
      <c r="J289" s="179"/>
      <c r="M289" s="175"/>
      <c r="N289" s="180"/>
      <c r="O289" s="181"/>
      <c r="P289" s="181"/>
      <c r="Q289" s="181"/>
      <c r="R289" s="181"/>
      <c r="S289" s="181"/>
      <c r="T289" s="181"/>
      <c r="U289" s="181"/>
      <c r="V289" s="181"/>
      <c r="W289" s="181"/>
      <c r="X289" s="182"/>
      <c r="AT289" s="177" t="s">
        <v>172</v>
      </c>
      <c r="AU289" s="177" t="s">
        <v>83</v>
      </c>
      <c r="AV289" s="13" t="s">
        <v>81</v>
      </c>
      <c r="AW289" s="13" t="s">
        <v>4</v>
      </c>
      <c r="AX289" s="13" t="s">
        <v>73</v>
      </c>
      <c r="AY289" s="177" t="s">
        <v>163</v>
      </c>
    </row>
    <row r="290" spans="2:51" s="14" customFormat="1" ht="12">
      <c r="B290" s="183"/>
      <c r="D290" s="176" t="s">
        <v>172</v>
      </c>
      <c r="E290" s="184" t="s">
        <v>1</v>
      </c>
      <c r="F290" s="185" t="s">
        <v>370</v>
      </c>
      <c r="H290" s="186">
        <v>1053</v>
      </c>
      <c r="I290" s="187"/>
      <c r="J290" s="187"/>
      <c r="M290" s="183"/>
      <c r="N290" s="188"/>
      <c r="O290" s="189"/>
      <c r="P290" s="189"/>
      <c r="Q290" s="189"/>
      <c r="R290" s="189"/>
      <c r="S290" s="189"/>
      <c r="T290" s="189"/>
      <c r="U290" s="189"/>
      <c r="V290" s="189"/>
      <c r="W290" s="189"/>
      <c r="X290" s="190"/>
      <c r="AT290" s="184" t="s">
        <v>172</v>
      </c>
      <c r="AU290" s="184" t="s">
        <v>83</v>
      </c>
      <c r="AV290" s="14" t="s">
        <v>83</v>
      </c>
      <c r="AW290" s="14" t="s">
        <v>4</v>
      </c>
      <c r="AX290" s="14" t="s">
        <v>73</v>
      </c>
      <c r="AY290" s="184" t="s">
        <v>163</v>
      </c>
    </row>
    <row r="291" spans="2:51" s="13" customFormat="1" ht="12">
      <c r="B291" s="175"/>
      <c r="D291" s="176" t="s">
        <v>172</v>
      </c>
      <c r="E291" s="177" t="s">
        <v>1</v>
      </c>
      <c r="F291" s="178" t="s">
        <v>371</v>
      </c>
      <c r="H291" s="177" t="s">
        <v>1</v>
      </c>
      <c r="I291" s="179"/>
      <c r="J291" s="179"/>
      <c r="M291" s="175"/>
      <c r="N291" s="180"/>
      <c r="O291" s="181"/>
      <c r="P291" s="181"/>
      <c r="Q291" s="181"/>
      <c r="R291" s="181"/>
      <c r="S291" s="181"/>
      <c r="T291" s="181"/>
      <c r="U291" s="181"/>
      <c r="V291" s="181"/>
      <c r="W291" s="181"/>
      <c r="X291" s="182"/>
      <c r="AT291" s="177" t="s">
        <v>172</v>
      </c>
      <c r="AU291" s="177" t="s">
        <v>83</v>
      </c>
      <c r="AV291" s="13" t="s">
        <v>81</v>
      </c>
      <c r="AW291" s="13" t="s">
        <v>4</v>
      </c>
      <c r="AX291" s="13" t="s">
        <v>73</v>
      </c>
      <c r="AY291" s="177" t="s">
        <v>163</v>
      </c>
    </row>
    <row r="292" spans="2:51" s="14" customFormat="1" ht="12">
      <c r="B292" s="183"/>
      <c r="D292" s="176" t="s">
        <v>172</v>
      </c>
      <c r="E292" s="184" t="s">
        <v>1</v>
      </c>
      <c r="F292" s="185" t="s">
        <v>372</v>
      </c>
      <c r="H292" s="186">
        <v>2116</v>
      </c>
      <c r="I292" s="187"/>
      <c r="J292" s="187"/>
      <c r="M292" s="183"/>
      <c r="N292" s="188"/>
      <c r="O292" s="189"/>
      <c r="P292" s="189"/>
      <c r="Q292" s="189"/>
      <c r="R292" s="189"/>
      <c r="S292" s="189"/>
      <c r="T292" s="189"/>
      <c r="U292" s="189"/>
      <c r="V292" s="189"/>
      <c r="W292" s="189"/>
      <c r="X292" s="190"/>
      <c r="AT292" s="184" t="s">
        <v>172</v>
      </c>
      <c r="AU292" s="184" t="s">
        <v>83</v>
      </c>
      <c r="AV292" s="14" t="s">
        <v>83</v>
      </c>
      <c r="AW292" s="14" t="s">
        <v>4</v>
      </c>
      <c r="AX292" s="14" t="s">
        <v>73</v>
      </c>
      <c r="AY292" s="184" t="s">
        <v>163</v>
      </c>
    </row>
    <row r="293" spans="2:51" s="13" customFormat="1" ht="12">
      <c r="B293" s="175"/>
      <c r="D293" s="176" t="s">
        <v>172</v>
      </c>
      <c r="E293" s="177" t="s">
        <v>1</v>
      </c>
      <c r="F293" s="178" t="s">
        <v>373</v>
      </c>
      <c r="H293" s="177" t="s">
        <v>1</v>
      </c>
      <c r="I293" s="179"/>
      <c r="J293" s="179"/>
      <c r="M293" s="175"/>
      <c r="N293" s="180"/>
      <c r="O293" s="181"/>
      <c r="P293" s="181"/>
      <c r="Q293" s="181"/>
      <c r="R293" s="181"/>
      <c r="S293" s="181"/>
      <c r="T293" s="181"/>
      <c r="U293" s="181"/>
      <c r="V293" s="181"/>
      <c r="W293" s="181"/>
      <c r="X293" s="182"/>
      <c r="AT293" s="177" t="s">
        <v>172</v>
      </c>
      <c r="AU293" s="177" t="s">
        <v>83</v>
      </c>
      <c r="AV293" s="13" t="s">
        <v>81</v>
      </c>
      <c r="AW293" s="13" t="s">
        <v>4</v>
      </c>
      <c r="AX293" s="13" t="s">
        <v>73</v>
      </c>
      <c r="AY293" s="177" t="s">
        <v>163</v>
      </c>
    </row>
    <row r="294" spans="2:51" s="14" customFormat="1" ht="12">
      <c r="B294" s="183"/>
      <c r="D294" s="176" t="s">
        <v>172</v>
      </c>
      <c r="E294" s="184" t="s">
        <v>1</v>
      </c>
      <c r="F294" s="185" t="s">
        <v>374</v>
      </c>
      <c r="H294" s="186">
        <v>178</v>
      </c>
      <c r="I294" s="187"/>
      <c r="J294" s="187"/>
      <c r="M294" s="183"/>
      <c r="N294" s="188"/>
      <c r="O294" s="189"/>
      <c r="P294" s="189"/>
      <c r="Q294" s="189"/>
      <c r="R294" s="189"/>
      <c r="S294" s="189"/>
      <c r="T294" s="189"/>
      <c r="U294" s="189"/>
      <c r="V294" s="189"/>
      <c r="W294" s="189"/>
      <c r="X294" s="190"/>
      <c r="AT294" s="184" t="s">
        <v>172</v>
      </c>
      <c r="AU294" s="184" t="s">
        <v>83</v>
      </c>
      <c r="AV294" s="14" t="s">
        <v>83</v>
      </c>
      <c r="AW294" s="14" t="s">
        <v>4</v>
      </c>
      <c r="AX294" s="14" t="s">
        <v>73</v>
      </c>
      <c r="AY294" s="184" t="s">
        <v>163</v>
      </c>
    </row>
    <row r="295" spans="2:51" s="15" customFormat="1" ht="12">
      <c r="B295" s="191"/>
      <c r="D295" s="176" t="s">
        <v>172</v>
      </c>
      <c r="E295" s="192" t="s">
        <v>105</v>
      </c>
      <c r="F295" s="193" t="s">
        <v>180</v>
      </c>
      <c r="H295" s="194">
        <v>18203</v>
      </c>
      <c r="I295" s="195"/>
      <c r="J295" s="195"/>
      <c r="M295" s="191"/>
      <c r="N295" s="196"/>
      <c r="O295" s="197"/>
      <c r="P295" s="197"/>
      <c r="Q295" s="197"/>
      <c r="R295" s="197"/>
      <c r="S295" s="197"/>
      <c r="T295" s="197"/>
      <c r="U295" s="197"/>
      <c r="V295" s="197"/>
      <c r="W295" s="197"/>
      <c r="X295" s="198"/>
      <c r="AT295" s="192" t="s">
        <v>172</v>
      </c>
      <c r="AU295" s="192" t="s">
        <v>83</v>
      </c>
      <c r="AV295" s="15" t="s">
        <v>170</v>
      </c>
      <c r="AW295" s="15" t="s">
        <v>4</v>
      </c>
      <c r="AX295" s="15" t="s">
        <v>81</v>
      </c>
      <c r="AY295" s="192" t="s">
        <v>163</v>
      </c>
    </row>
    <row r="296" spans="1:65" s="2" customFormat="1" ht="24" customHeight="1">
      <c r="A296" s="31"/>
      <c r="B296" s="160"/>
      <c r="C296" s="161" t="s">
        <v>375</v>
      </c>
      <c r="D296" s="161" t="s">
        <v>165</v>
      </c>
      <c r="E296" s="162" t="s">
        <v>376</v>
      </c>
      <c r="F296" s="163" t="s">
        <v>377</v>
      </c>
      <c r="G296" s="164" t="s">
        <v>363</v>
      </c>
      <c r="H296" s="165">
        <v>14856</v>
      </c>
      <c r="I296" s="166"/>
      <c r="J296" s="166"/>
      <c r="K296" s="167">
        <f>ROUND(P296*H296,2)</f>
        <v>0</v>
      </c>
      <c r="L296" s="163" t="s">
        <v>169</v>
      </c>
      <c r="M296" s="32"/>
      <c r="N296" s="168" t="s">
        <v>1</v>
      </c>
      <c r="O296" s="169" t="s">
        <v>38</v>
      </c>
      <c r="P296" s="170">
        <f>I296+J296</f>
        <v>0</v>
      </c>
      <c r="Q296" s="170">
        <f>ROUND(I296*H296,2)</f>
        <v>0</v>
      </c>
      <c r="R296" s="170">
        <f>ROUND(J296*H296,2)</f>
        <v>0</v>
      </c>
      <c r="S296" s="55"/>
      <c r="T296" s="171">
        <f>S296*H296</f>
        <v>0</v>
      </c>
      <c r="U296" s="171">
        <v>0</v>
      </c>
      <c r="V296" s="171">
        <f>U296*H296</f>
        <v>0</v>
      </c>
      <c r="W296" s="171">
        <v>0</v>
      </c>
      <c r="X296" s="172">
        <f>W296*H296</f>
        <v>0</v>
      </c>
      <c r="Y296" s="31"/>
      <c r="Z296" s="31"/>
      <c r="AA296" s="31"/>
      <c r="AB296" s="31"/>
      <c r="AC296" s="31"/>
      <c r="AD296" s="31"/>
      <c r="AE296" s="31"/>
      <c r="AR296" s="173" t="s">
        <v>170</v>
      </c>
      <c r="AT296" s="173" t="s">
        <v>165</v>
      </c>
      <c r="AU296" s="173" t="s">
        <v>83</v>
      </c>
      <c r="AY296" s="17" t="s">
        <v>163</v>
      </c>
      <c r="BE296" s="174">
        <f>IF(O296="základní",K296,0)</f>
        <v>0</v>
      </c>
      <c r="BF296" s="174">
        <f>IF(O296="snížená",K296,0)</f>
        <v>0</v>
      </c>
      <c r="BG296" s="174">
        <f>IF(O296="zákl. přenesená",K296,0)</f>
        <v>0</v>
      </c>
      <c r="BH296" s="174">
        <f>IF(O296="sníž. přenesená",K296,0)</f>
        <v>0</v>
      </c>
      <c r="BI296" s="174">
        <f>IF(O296="nulová",K296,0)</f>
        <v>0</v>
      </c>
      <c r="BJ296" s="17" t="s">
        <v>81</v>
      </c>
      <c r="BK296" s="174">
        <f>ROUND(P296*H296,2)</f>
        <v>0</v>
      </c>
      <c r="BL296" s="17" t="s">
        <v>170</v>
      </c>
      <c r="BM296" s="173" t="s">
        <v>378</v>
      </c>
    </row>
    <row r="297" spans="2:51" s="13" customFormat="1" ht="12">
      <c r="B297" s="175"/>
      <c r="D297" s="176" t="s">
        <v>172</v>
      </c>
      <c r="E297" s="177" t="s">
        <v>1</v>
      </c>
      <c r="F297" s="178" t="s">
        <v>379</v>
      </c>
      <c r="H297" s="177" t="s">
        <v>1</v>
      </c>
      <c r="I297" s="179"/>
      <c r="J297" s="179"/>
      <c r="M297" s="175"/>
      <c r="N297" s="180"/>
      <c r="O297" s="181"/>
      <c r="P297" s="181"/>
      <c r="Q297" s="181"/>
      <c r="R297" s="181"/>
      <c r="S297" s="181"/>
      <c r="T297" s="181"/>
      <c r="U297" s="181"/>
      <c r="V297" s="181"/>
      <c r="W297" s="181"/>
      <c r="X297" s="182"/>
      <c r="AT297" s="177" t="s">
        <v>172</v>
      </c>
      <c r="AU297" s="177" t="s">
        <v>83</v>
      </c>
      <c r="AV297" s="13" t="s">
        <v>81</v>
      </c>
      <c r="AW297" s="13" t="s">
        <v>4</v>
      </c>
      <c r="AX297" s="13" t="s">
        <v>73</v>
      </c>
      <c r="AY297" s="177" t="s">
        <v>163</v>
      </c>
    </row>
    <row r="298" spans="2:51" s="14" customFormat="1" ht="12">
      <c r="B298" s="183"/>
      <c r="D298" s="176" t="s">
        <v>172</v>
      </c>
      <c r="E298" s="184" t="s">
        <v>1</v>
      </c>
      <c r="F298" s="185" t="s">
        <v>366</v>
      </c>
      <c r="H298" s="186">
        <v>11546</v>
      </c>
      <c r="I298" s="187"/>
      <c r="J298" s="187"/>
      <c r="M298" s="183"/>
      <c r="N298" s="188"/>
      <c r="O298" s="189"/>
      <c r="P298" s="189"/>
      <c r="Q298" s="189"/>
      <c r="R298" s="189"/>
      <c r="S298" s="189"/>
      <c r="T298" s="189"/>
      <c r="U298" s="189"/>
      <c r="V298" s="189"/>
      <c r="W298" s="189"/>
      <c r="X298" s="190"/>
      <c r="AT298" s="184" t="s">
        <v>172</v>
      </c>
      <c r="AU298" s="184" t="s">
        <v>83</v>
      </c>
      <c r="AV298" s="14" t="s">
        <v>83</v>
      </c>
      <c r="AW298" s="14" t="s">
        <v>4</v>
      </c>
      <c r="AX298" s="14" t="s">
        <v>73</v>
      </c>
      <c r="AY298" s="184" t="s">
        <v>163</v>
      </c>
    </row>
    <row r="299" spans="2:51" s="13" customFormat="1" ht="12">
      <c r="B299" s="175"/>
      <c r="D299" s="176" t="s">
        <v>172</v>
      </c>
      <c r="E299" s="177" t="s">
        <v>1</v>
      </c>
      <c r="F299" s="178" t="s">
        <v>380</v>
      </c>
      <c r="H299" s="177" t="s">
        <v>1</v>
      </c>
      <c r="I299" s="179"/>
      <c r="J299" s="179"/>
      <c r="M299" s="175"/>
      <c r="N299" s="180"/>
      <c r="O299" s="181"/>
      <c r="P299" s="181"/>
      <c r="Q299" s="181"/>
      <c r="R299" s="181"/>
      <c r="S299" s="181"/>
      <c r="T299" s="181"/>
      <c r="U299" s="181"/>
      <c r="V299" s="181"/>
      <c r="W299" s="181"/>
      <c r="X299" s="182"/>
      <c r="AT299" s="177" t="s">
        <v>172</v>
      </c>
      <c r="AU299" s="177" t="s">
        <v>83</v>
      </c>
      <c r="AV299" s="13" t="s">
        <v>81</v>
      </c>
      <c r="AW299" s="13" t="s">
        <v>4</v>
      </c>
      <c r="AX299" s="13" t="s">
        <v>73</v>
      </c>
      <c r="AY299" s="177" t="s">
        <v>163</v>
      </c>
    </row>
    <row r="300" spans="2:51" s="14" customFormat="1" ht="12">
      <c r="B300" s="183"/>
      <c r="D300" s="176" t="s">
        <v>172</v>
      </c>
      <c r="E300" s="184" t="s">
        <v>1</v>
      </c>
      <c r="F300" s="185" t="s">
        <v>368</v>
      </c>
      <c r="H300" s="186">
        <v>3310</v>
      </c>
      <c r="I300" s="187"/>
      <c r="J300" s="187"/>
      <c r="M300" s="183"/>
      <c r="N300" s="188"/>
      <c r="O300" s="189"/>
      <c r="P300" s="189"/>
      <c r="Q300" s="189"/>
      <c r="R300" s="189"/>
      <c r="S300" s="189"/>
      <c r="T300" s="189"/>
      <c r="U300" s="189"/>
      <c r="V300" s="189"/>
      <c r="W300" s="189"/>
      <c r="X300" s="190"/>
      <c r="AT300" s="184" t="s">
        <v>172</v>
      </c>
      <c r="AU300" s="184" t="s">
        <v>83</v>
      </c>
      <c r="AV300" s="14" t="s">
        <v>83</v>
      </c>
      <c r="AW300" s="14" t="s">
        <v>4</v>
      </c>
      <c r="AX300" s="14" t="s">
        <v>73</v>
      </c>
      <c r="AY300" s="184" t="s">
        <v>163</v>
      </c>
    </row>
    <row r="301" spans="2:51" s="15" customFormat="1" ht="12">
      <c r="B301" s="191"/>
      <c r="D301" s="176" t="s">
        <v>172</v>
      </c>
      <c r="E301" s="192" t="s">
        <v>1</v>
      </c>
      <c r="F301" s="193" t="s">
        <v>180</v>
      </c>
      <c r="H301" s="194">
        <v>14856</v>
      </c>
      <c r="I301" s="195"/>
      <c r="J301" s="195"/>
      <c r="M301" s="191"/>
      <c r="N301" s="196"/>
      <c r="O301" s="197"/>
      <c r="P301" s="197"/>
      <c r="Q301" s="197"/>
      <c r="R301" s="197"/>
      <c r="S301" s="197"/>
      <c r="T301" s="197"/>
      <c r="U301" s="197"/>
      <c r="V301" s="197"/>
      <c r="W301" s="197"/>
      <c r="X301" s="198"/>
      <c r="AT301" s="192" t="s">
        <v>172</v>
      </c>
      <c r="AU301" s="192" t="s">
        <v>83</v>
      </c>
      <c r="AV301" s="15" t="s">
        <v>170</v>
      </c>
      <c r="AW301" s="15" t="s">
        <v>4</v>
      </c>
      <c r="AX301" s="15" t="s">
        <v>81</v>
      </c>
      <c r="AY301" s="192" t="s">
        <v>163</v>
      </c>
    </row>
    <row r="302" spans="1:65" s="2" customFormat="1" ht="36" customHeight="1">
      <c r="A302" s="31"/>
      <c r="B302" s="160"/>
      <c r="C302" s="161" t="s">
        <v>381</v>
      </c>
      <c r="D302" s="161" t="s">
        <v>165</v>
      </c>
      <c r="E302" s="162" t="s">
        <v>382</v>
      </c>
      <c r="F302" s="163" t="s">
        <v>383</v>
      </c>
      <c r="G302" s="164" t="s">
        <v>363</v>
      </c>
      <c r="H302" s="165">
        <v>4686</v>
      </c>
      <c r="I302" s="166"/>
      <c r="J302" s="166"/>
      <c r="K302" s="167">
        <f>ROUND(P302*H302,2)</f>
        <v>0</v>
      </c>
      <c r="L302" s="163" t="s">
        <v>169</v>
      </c>
      <c r="M302" s="32"/>
      <c r="N302" s="168" t="s">
        <v>1</v>
      </c>
      <c r="O302" s="169" t="s">
        <v>38</v>
      </c>
      <c r="P302" s="170">
        <f>I302+J302</f>
        <v>0</v>
      </c>
      <c r="Q302" s="170">
        <f>ROUND(I302*H302,2)</f>
        <v>0</v>
      </c>
      <c r="R302" s="170">
        <f>ROUND(J302*H302,2)</f>
        <v>0</v>
      </c>
      <c r="S302" s="55"/>
      <c r="T302" s="171">
        <f>S302*H302</f>
        <v>0</v>
      </c>
      <c r="U302" s="171">
        <v>0</v>
      </c>
      <c r="V302" s="171">
        <f>U302*H302</f>
        <v>0</v>
      </c>
      <c r="W302" s="171">
        <v>0</v>
      </c>
      <c r="X302" s="172">
        <f>W302*H302</f>
        <v>0</v>
      </c>
      <c r="Y302" s="31"/>
      <c r="Z302" s="31"/>
      <c r="AA302" s="31"/>
      <c r="AB302" s="31"/>
      <c r="AC302" s="31"/>
      <c r="AD302" s="31"/>
      <c r="AE302" s="31"/>
      <c r="AR302" s="173" t="s">
        <v>170</v>
      </c>
      <c r="AT302" s="173" t="s">
        <v>165</v>
      </c>
      <c r="AU302" s="173" t="s">
        <v>83</v>
      </c>
      <c r="AY302" s="17" t="s">
        <v>163</v>
      </c>
      <c r="BE302" s="174">
        <f>IF(O302="základní",K302,0)</f>
        <v>0</v>
      </c>
      <c r="BF302" s="174">
        <f>IF(O302="snížená",K302,0)</f>
        <v>0</v>
      </c>
      <c r="BG302" s="174">
        <f>IF(O302="zákl. přenesená",K302,0)</f>
        <v>0</v>
      </c>
      <c r="BH302" s="174">
        <f>IF(O302="sníž. přenesená",K302,0)</f>
        <v>0</v>
      </c>
      <c r="BI302" s="174">
        <f>IF(O302="nulová",K302,0)</f>
        <v>0</v>
      </c>
      <c r="BJ302" s="17" t="s">
        <v>81</v>
      </c>
      <c r="BK302" s="174">
        <f>ROUND(P302*H302,2)</f>
        <v>0</v>
      </c>
      <c r="BL302" s="17" t="s">
        <v>170</v>
      </c>
      <c r="BM302" s="173" t="s">
        <v>384</v>
      </c>
    </row>
    <row r="303" spans="2:51" s="13" customFormat="1" ht="12">
      <c r="B303" s="175"/>
      <c r="D303" s="176" t="s">
        <v>172</v>
      </c>
      <c r="E303" s="177" t="s">
        <v>1</v>
      </c>
      <c r="F303" s="178" t="s">
        <v>385</v>
      </c>
      <c r="H303" s="177" t="s">
        <v>1</v>
      </c>
      <c r="I303" s="179"/>
      <c r="J303" s="179"/>
      <c r="M303" s="175"/>
      <c r="N303" s="180"/>
      <c r="O303" s="181"/>
      <c r="P303" s="181"/>
      <c r="Q303" s="181"/>
      <c r="R303" s="181"/>
      <c r="S303" s="181"/>
      <c r="T303" s="181"/>
      <c r="U303" s="181"/>
      <c r="V303" s="181"/>
      <c r="W303" s="181"/>
      <c r="X303" s="182"/>
      <c r="AT303" s="177" t="s">
        <v>172</v>
      </c>
      <c r="AU303" s="177" t="s">
        <v>83</v>
      </c>
      <c r="AV303" s="13" t="s">
        <v>81</v>
      </c>
      <c r="AW303" s="13" t="s">
        <v>4</v>
      </c>
      <c r="AX303" s="13" t="s">
        <v>73</v>
      </c>
      <c r="AY303" s="177" t="s">
        <v>163</v>
      </c>
    </row>
    <row r="304" spans="2:51" s="13" customFormat="1" ht="12">
      <c r="B304" s="175"/>
      <c r="D304" s="176" t="s">
        <v>172</v>
      </c>
      <c r="E304" s="177" t="s">
        <v>1</v>
      </c>
      <c r="F304" s="178" t="s">
        <v>386</v>
      </c>
      <c r="H304" s="177" t="s">
        <v>1</v>
      </c>
      <c r="I304" s="179"/>
      <c r="J304" s="179"/>
      <c r="M304" s="175"/>
      <c r="N304" s="180"/>
      <c r="O304" s="181"/>
      <c r="P304" s="181"/>
      <c r="Q304" s="181"/>
      <c r="R304" s="181"/>
      <c r="S304" s="181"/>
      <c r="T304" s="181"/>
      <c r="U304" s="181"/>
      <c r="V304" s="181"/>
      <c r="W304" s="181"/>
      <c r="X304" s="182"/>
      <c r="AT304" s="177" t="s">
        <v>172</v>
      </c>
      <c r="AU304" s="177" t="s">
        <v>83</v>
      </c>
      <c r="AV304" s="13" t="s">
        <v>81</v>
      </c>
      <c r="AW304" s="13" t="s">
        <v>4</v>
      </c>
      <c r="AX304" s="13" t="s">
        <v>73</v>
      </c>
      <c r="AY304" s="177" t="s">
        <v>163</v>
      </c>
    </row>
    <row r="305" spans="2:51" s="13" customFormat="1" ht="12">
      <c r="B305" s="175"/>
      <c r="D305" s="176" t="s">
        <v>172</v>
      </c>
      <c r="E305" s="177" t="s">
        <v>1</v>
      </c>
      <c r="F305" s="178" t="s">
        <v>387</v>
      </c>
      <c r="H305" s="177" t="s">
        <v>1</v>
      </c>
      <c r="I305" s="179"/>
      <c r="J305" s="179"/>
      <c r="M305" s="175"/>
      <c r="N305" s="180"/>
      <c r="O305" s="181"/>
      <c r="P305" s="181"/>
      <c r="Q305" s="181"/>
      <c r="R305" s="181"/>
      <c r="S305" s="181"/>
      <c r="T305" s="181"/>
      <c r="U305" s="181"/>
      <c r="V305" s="181"/>
      <c r="W305" s="181"/>
      <c r="X305" s="182"/>
      <c r="AT305" s="177" t="s">
        <v>172</v>
      </c>
      <c r="AU305" s="177" t="s">
        <v>83</v>
      </c>
      <c r="AV305" s="13" t="s">
        <v>81</v>
      </c>
      <c r="AW305" s="13" t="s">
        <v>4</v>
      </c>
      <c r="AX305" s="13" t="s">
        <v>73</v>
      </c>
      <c r="AY305" s="177" t="s">
        <v>163</v>
      </c>
    </row>
    <row r="306" spans="2:51" s="13" customFormat="1" ht="22.5">
      <c r="B306" s="175"/>
      <c r="D306" s="176" t="s">
        <v>172</v>
      </c>
      <c r="E306" s="177" t="s">
        <v>1</v>
      </c>
      <c r="F306" s="178" t="s">
        <v>388</v>
      </c>
      <c r="H306" s="177" t="s">
        <v>1</v>
      </c>
      <c r="I306" s="179"/>
      <c r="J306" s="179"/>
      <c r="M306" s="175"/>
      <c r="N306" s="180"/>
      <c r="O306" s="181"/>
      <c r="P306" s="181"/>
      <c r="Q306" s="181"/>
      <c r="R306" s="181"/>
      <c r="S306" s="181"/>
      <c r="T306" s="181"/>
      <c r="U306" s="181"/>
      <c r="V306" s="181"/>
      <c r="W306" s="181"/>
      <c r="X306" s="182"/>
      <c r="AT306" s="177" t="s">
        <v>172</v>
      </c>
      <c r="AU306" s="177" t="s">
        <v>83</v>
      </c>
      <c r="AV306" s="13" t="s">
        <v>81</v>
      </c>
      <c r="AW306" s="13" t="s">
        <v>4</v>
      </c>
      <c r="AX306" s="13" t="s">
        <v>73</v>
      </c>
      <c r="AY306" s="177" t="s">
        <v>163</v>
      </c>
    </row>
    <row r="307" spans="2:51" s="14" customFormat="1" ht="12">
      <c r="B307" s="183"/>
      <c r="D307" s="176" t="s">
        <v>172</v>
      </c>
      <c r="E307" s="184" t="s">
        <v>1</v>
      </c>
      <c r="F307" s="185" t="s">
        <v>389</v>
      </c>
      <c r="H307" s="186">
        <v>4686</v>
      </c>
      <c r="I307" s="187"/>
      <c r="J307" s="187"/>
      <c r="M307" s="183"/>
      <c r="N307" s="188"/>
      <c r="O307" s="189"/>
      <c r="P307" s="189"/>
      <c r="Q307" s="189"/>
      <c r="R307" s="189"/>
      <c r="S307" s="189"/>
      <c r="T307" s="189"/>
      <c r="U307" s="189"/>
      <c r="V307" s="189"/>
      <c r="W307" s="189"/>
      <c r="X307" s="190"/>
      <c r="AT307" s="184" t="s">
        <v>172</v>
      </c>
      <c r="AU307" s="184" t="s">
        <v>83</v>
      </c>
      <c r="AV307" s="14" t="s">
        <v>83</v>
      </c>
      <c r="AW307" s="14" t="s">
        <v>4</v>
      </c>
      <c r="AX307" s="14" t="s">
        <v>81</v>
      </c>
      <c r="AY307" s="184" t="s">
        <v>163</v>
      </c>
    </row>
    <row r="308" spans="1:65" s="2" customFormat="1" ht="16.5" customHeight="1">
      <c r="A308" s="31"/>
      <c r="B308" s="160"/>
      <c r="C308" s="161" t="s">
        <v>390</v>
      </c>
      <c r="D308" s="161" t="s">
        <v>165</v>
      </c>
      <c r="E308" s="162" t="s">
        <v>391</v>
      </c>
      <c r="F308" s="163" t="s">
        <v>392</v>
      </c>
      <c r="G308" s="164" t="s">
        <v>393</v>
      </c>
      <c r="H308" s="165">
        <v>11</v>
      </c>
      <c r="I308" s="166"/>
      <c r="J308" s="166"/>
      <c r="K308" s="167">
        <f>ROUND(P308*H308,2)</f>
        <v>0</v>
      </c>
      <c r="L308" s="163" t="s">
        <v>1</v>
      </c>
      <c r="M308" s="32"/>
      <c r="N308" s="168" t="s">
        <v>1</v>
      </c>
      <c r="O308" s="169" t="s">
        <v>38</v>
      </c>
      <c r="P308" s="170">
        <f>I308+J308</f>
        <v>0</v>
      </c>
      <c r="Q308" s="170">
        <f>ROUND(I308*H308,2)</f>
        <v>0</v>
      </c>
      <c r="R308" s="170">
        <f>ROUND(J308*H308,2)</f>
        <v>0</v>
      </c>
      <c r="S308" s="55"/>
      <c r="T308" s="171">
        <f>S308*H308</f>
        <v>0</v>
      </c>
      <c r="U308" s="171">
        <v>0</v>
      </c>
      <c r="V308" s="171">
        <f>U308*H308</f>
        <v>0</v>
      </c>
      <c r="W308" s="171">
        <v>0</v>
      </c>
      <c r="X308" s="172">
        <f>W308*H308</f>
        <v>0</v>
      </c>
      <c r="Y308" s="31"/>
      <c r="Z308" s="31"/>
      <c r="AA308" s="31"/>
      <c r="AB308" s="31"/>
      <c r="AC308" s="31"/>
      <c r="AD308" s="31"/>
      <c r="AE308" s="31"/>
      <c r="AR308" s="173" t="s">
        <v>170</v>
      </c>
      <c r="AT308" s="173" t="s">
        <v>165</v>
      </c>
      <c r="AU308" s="173" t="s">
        <v>83</v>
      </c>
      <c r="AY308" s="17" t="s">
        <v>163</v>
      </c>
      <c r="BE308" s="174">
        <f>IF(O308="základní",K308,0)</f>
        <v>0</v>
      </c>
      <c r="BF308" s="174">
        <f>IF(O308="snížená",K308,0)</f>
        <v>0</v>
      </c>
      <c r="BG308" s="174">
        <f>IF(O308="zákl. přenesená",K308,0)</f>
        <v>0</v>
      </c>
      <c r="BH308" s="174">
        <f>IF(O308="sníž. přenesená",K308,0)</f>
        <v>0</v>
      </c>
      <c r="BI308" s="174">
        <f>IF(O308="nulová",K308,0)</f>
        <v>0</v>
      </c>
      <c r="BJ308" s="17" t="s">
        <v>81</v>
      </c>
      <c r="BK308" s="174">
        <f>ROUND(P308*H308,2)</f>
        <v>0</v>
      </c>
      <c r="BL308" s="17" t="s">
        <v>170</v>
      </c>
      <c r="BM308" s="173" t="s">
        <v>394</v>
      </c>
    </row>
    <row r="309" spans="1:47" s="2" customFormat="1" ht="48.75">
      <c r="A309" s="31"/>
      <c r="B309" s="32"/>
      <c r="C309" s="31"/>
      <c r="D309" s="176" t="s">
        <v>345</v>
      </c>
      <c r="E309" s="31"/>
      <c r="F309" s="199" t="s">
        <v>395</v>
      </c>
      <c r="G309" s="31"/>
      <c r="H309" s="31"/>
      <c r="I309" s="95"/>
      <c r="J309" s="95"/>
      <c r="K309" s="31"/>
      <c r="L309" s="31"/>
      <c r="M309" s="32"/>
      <c r="N309" s="200"/>
      <c r="O309" s="201"/>
      <c r="P309" s="55"/>
      <c r="Q309" s="55"/>
      <c r="R309" s="55"/>
      <c r="S309" s="55"/>
      <c r="T309" s="55"/>
      <c r="U309" s="55"/>
      <c r="V309" s="55"/>
      <c r="W309" s="55"/>
      <c r="X309" s="56"/>
      <c r="Y309" s="31"/>
      <c r="Z309" s="31"/>
      <c r="AA309" s="31"/>
      <c r="AB309" s="31"/>
      <c r="AC309" s="31"/>
      <c r="AD309" s="31"/>
      <c r="AE309" s="31"/>
      <c r="AT309" s="17" t="s">
        <v>345</v>
      </c>
      <c r="AU309" s="17" t="s">
        <v>83</v>
      </c>
    </row>
    <row r="310" spans="2:51" s="13" customFormat="1" ht="12">
      <c r="B310" s="175"/>
      <c r="D310" s="176" t="s">
        <v>172</v>
      </c>
      <c r="E310" s="177" t="s">
        <v>1</v>
      </c>
      <c r="F310" s="178" t="s">
        <v>396</v>
      </c>
      <c r="H310" s="177" t="s">
        <v>1</v>
      </c>
      <c r="I310" s="179"/>
      <c r="J310" s="179"/>
      <c r="M310" s="175"/>
      <c r="N310" s="180"/>
      <c r="O310" s="181"/>
      <c r="P310" s="181"/>
      <c r="Q310" s="181"/>
      <c r="R310" s="181"/>
      <c r="S310" s="181"/>
      <c r="T310" s="181"/>
      <c r="U310" s="181"/>
      <c r="V310" s="181"/>
      <c r="W310" s="181"/>
      <c r="X310" s="182"/>
      <c r="AT310" s="177" t="s">
        <v>172</v>
      </c>
      <c r="AU310" s="177" t="s">
        <v>83</v>
      </c>
      <c r="AV310" s="13" t="s">
        <v>81</v>
      </c>
      <c r="AW310" s="13" t="s">
        <v>4</v>
      </c>
      <c r="AX310" s="13" t="s">
        <v>73</v>
      </c>
      <c r="AY310" s="177" t="s">
        <v>163</v>
      </c>
    </row>
    <row r="311" spans="2:51" s="14" customFormat="1" ht="12">
      <c r="B311" s="183"/>
      <c r="D311" s="176" t="s">
        <v>172</v>
      </c>
      <c r="E311" s="184" t="s">
        <v>1</v>
      </c>
      <c r="F311" s="185" t="s">
        <v>243</v>
      </c>
      <c r="H311" s="186">
        <v>11</v>
      </c>
      <c r="I311" s="187"/>
      <c r="J311" s="187"/>
      <c r="M311" s="183"/>
      <c r="N311" s="188"/>
      <c r="O311" s="189"/>
      <c r="P311" s="189"/>
      <c r="Q311" s="189"/>
      <c r="R311" s="189"/>
      <c r="S311" s="189"/>
      <c r="T311" s="189"/>
      <c r="U311" s="189"/>
      <c r="V311" s="189"/>
      <c r="W311" s="189"/>
      <c r="X311" s="190"/>
      <c r="AT311" s="184" t="s">
        <v>172</v>
      </c>
      <c r="AU311" s="184" t="s">
        <v>83</v>
      </c>
      <c r="AV311" s="14" t="s">
        <v>83</v>
      </c>
      <c r="AW311" s="14" t="s">
        <v>4</v>
      </c>
      <c r="AX311" s="14" t="s">
        <v>81</v>
      </c>
      <c r="AY311" s="184" t="s">
        <v>163</v>
      </c>
    </row>
    <row r="312" spans="1:65" s="2" customFormat="1" ht="16.5" customHeight="1">
      <c r="A312" s="31"/>
      <c r="B312" s="160"/>
      <c r="C312" s="161" t="s">
        <v>397</v>
      </c>
      <c r="D312" s="161" t="s">
        <v>165</v>
      </c>
      <c r="E312" s="162" t="s">
        <v>398</v>
      </c>
      <c r="F312" s="163" t="s">
        <v>399</v>
      </c>
      <c r="G312" s="164" t="s">
        <v>393</v>
      </c>
      <c r="H312" s="165">
        <v>48</v>
      </c>
      <c r="I312" s="166"/>
      <c r="J312" s="166"/>
      <c r="K312" s="167">
        <f>ROUND(P312*H312,2)</f>
        <v>0</v>
      </c>
      <c r="L312" s="163" t="s">
        <v>1</v>
      </c>
      <c r="M312" s="32"/>
      <c r="N312" s="168" t="s">
        <v>1</v>
      </c>
      <c r="O312" s="169" t="s">
        <v>38</v>
      </c>
      <c r="P312" s="170">
        <f>I312+J312</f>
        <v>0</v>
      </c>
      <c r="Q312" s="170">
        <f>ROUND(I312*H312,2)</f>
        <v>0</v>
      </c>
      <c r="R312" s="170">
        <f>ROUND(J312*H312,2)</f>
        <v>0</v>
      </c>
      <c r="S312" s="55"/>
      <c r="T312" s="171">
        <f>S312*H312</f>
        <v>0</v>
      </c>
      <c r="U312" s="171">
        <v>0</v>
      </c>
      <c r="V312" s="171">
        <f>U312*H312</f>
        <v>0</v>
      </c>
      <c r="W312" s="171">
        <v>0</v>
      </c>
      <c r="X312" s="172">
        <f>W312*H312</f>
        <v>0</v>
      </c>
      <c r="Y312" s="31"/>
      <c r="Z312" s="31"/>
      <c r="AA312" s="31"/>
      <c r="AB312" s="31"/>
      <c r="AC312" s="31"/>
      <c r="AD312" s="31"/>
      <c r="AE312" s="31"/>
      <c r="AR312" s="173" t="s">
        <v>170</v>
      </c>
      <c r="AT312" s="173" t="s">
        <v>165</v>
      </c>
      <c r="AU312" s="173" t="s">
        <v>83</v>
      </c>
      <c r="AY312" s="17" t="s">
        <v>163</v>
      </c>
      <c r="BE312" s="174">
        <f>IF(O312="základní",K312,0)</f>
        <v>0</v>
      </c>
      <c r="BF312" s="174">
        <f>IF(O312="snížená",K312,0)</f>
        <v>0</v>
      </c>
      <c r="BG312" s="174">
        <f>IF(O312="zákl. přenesená",K312,0)</f>
        <v>0</v>
      </c>
      <c r="BH312" s="174">
        <f>IF(O312="sníž. přenesená",K312,0)</f>
        <v>0</v>
      </c>
      <c r="BI312" s="174">
        <f>IF(O312="nulová",K312,0)</f>
        <v>0</v>
      </c>
      <c r="BJ312" s="17" t="s">
        <v>81</v>
      </c>
      <c r="BK312" s="174">
        <f>ROUND(P312*H312,2)</f>
        <v>0</v>
      </c>
      <c r="BL312" s="17" t="s">
        <v>170</v>
      </c>
      <c r="BM312" s="173" t="s">
        <v>400</v>
      </c>
    </row>
    <row r="313" spans="1:47" s="2" customFormat="1" ht="48.75">
      <c r="A313" s="31"/>
      <c r="B313" s="32"/>
      <c r="C313" s="31"/>
      <c r="D313" s="176" t="s">
        <v>345</v>
      </c>
      <c r="E313" s="31"/>
      <c r="F313" s="199" t="s">
        <v>401</v>
      </c>
      <c r="G313" s="31"/>
      <c r="H313" s="31"/>
      <c r="I313" s="95"/>
      <c r="J313" s="95"/>
      <c r="K313" s="31"/>
      <c r="L313" s="31"/>
      <c r="M313" s="32"/>
      <c r="N313" s="200"/>
      <c r="O313" s="201"/>
      <c r="P313" s="55"/>
      <c r="Q313" s="55"/>
      <c r="R313" s="55"/>
      <c r="S313" s="55"/>
      <c r="T313" s="55"/>
      <c r="U313" s="55"/>
      <c r="V313" s="55"/>
      <c r="W313" s="55"/>
      <c r="X313" s="56"/>
      <c r="Y313" s="31"/>
      <c r="Z313" s="31"/>
      <c r="AA313" s="31"/>
      <c r="AB313" s="31"/>
      <c r="AC313" s="31"/>
      <c r="AD313" s="31"/>
      <c r="AE313" s="31"/>
      <c r="AT313" s="17" t="s">
        <v>345</v>
      </c>
      <c r="AU313" s="17" t="s">
        <v>83</v>
      </c>
    </row>
    <row r="314" spans="2:51" s="13" customFormat="1" ht="12">
      <c r="B314" s="175"/>
      <c r="D314" s="176" t="s">
        <v>172</v>
      </c>
      <c r="E314" s="177" t="s">
        <v>1</v>
      </c>
      <c r="F314" s="178" t="s">
        <v>402</v>
      </c>
      <c r="H314" s="177" t="s">
        <v>1</v>
      </c>
      <c r="I314" s="179"/>
      <c r="J314" s="179"/>
      <c r="M314" s="175"/>
      <c r="N314" s="180"/>
      <c r="O314" s="181"/>
      <c r="P314" s="181"/>
      <c r="Q314" s="181"/>
      <c r="R314" s="181"/>
      <c r="S314" s="181"/>
      <c r="T314" s="181"/>
      <c r="U314" s="181"/>
      <c r="V314" s="181"/>
      <c r="W314" s="181"/>
      <c r="X314" s="182"/>
      <c r="AT314" s="177" t="s">
        <v>172</v>
      </c>
      <c r="AU314" s="177" t="s">
        <v>83</v>
      </c>
      <c r="AV314" s="13" t="s">
        <v>81</v>
      </c>
      <c r="AW314" s="13" t="s">
        <v>4</v>
      </c>
      <c r="AX314" s="13" t="s">
        <v>73</v>
      </c>
      <c r="AY314" s="177" t="s">
        <v>163</v>
      </c>
    </row>
    <row r="315" spans="2:51" s="14" customFormat="1" ht="12">
      <c r="B315" s="183"/>
      <c r="D315" s="176" t="s">
        <v>172</v>
      </c>
      <c r="E315" s="184" t="s">
        <v>1</v>
      </c>
      <c r="F315" s="185" t="s">
        <v>403</v>
      </c>
      <c r="H315" s="186">
        <v>48</v>
      </c>
      <c r="I315" s="187"/>
      <c r="J315" s="187"/>
      <c r="M315" s="183"/>
      <c r="N315" s="188"/>
      <c r="O315" s="189"/>
      <c r="P315" s="189"/>
      <c r="Q315" s="189"/>
      <c r="R315" s="189"/>
      <c r="S315" s="189"/>
      <c r="T315" s="189"/>
      <c r="U315" s="189"/>
      <c r="V315" s="189"/>
      <c r="W315" s="189"/>
      <c r="X315" s="190"/>
      <c r="AT315" s="184" t="s">
        <v>172</v>
      </c>
      <c r="AU315" s="184" t="s">
        <v>83</v>
      </c>
      <c r="AV315" s="14" t="s">
        <v>83</v>
      </c>
      <c r="AW315" s="14" t="s">
        <v>4</v>
      </c>
      <c r="AX315" s="14" t="s">
        <v>81</v>
      </c>
      <c r="AY315" s="184" t="s">
        <v>163</v>
      </c>
    </row>
    <row r="316" spans="1:65" s="2" customFormat="1" ht="16.5" customHeight="1">
      <c r="A316" s="31"/>
      <c r="B316" s="160"/>
      <c r="C316" s="161" t="s">
        <v>404</v>
      </c>
      <c r="D316" s="161" t="s">
        <v>165</v>
      </c>
      <c r="E316" s="162" t="s">
        <v>405</v>
      </c>
      <c r="F316" s="163" t="s">
        <v>406</v>
      </c>
      <c r="G316" s="164" t="s">
        <v>393</v>
      </c>
      <c r="H316" s="165">
        <v>1</v>
      </c>
      <c r="I316" s="166"/>
      <c r="J316" s="166"/>
      <c r="K316" s="167">
        <f>ROUND(P316*H316,2)</f>
        <v>0</v>
      </c>
      <c r="L316" s="163" t="s">
        <v>1</v>
      </c>
      <c r="M316" s="32"/>
      <c r="N316" s="168" t="s">
        <v>1</v>
      </c>
      <c r="O316" s="169" t="s">
        <v>38</v>
      </c>
      <c r="P316" s="170">
        <f>I316+J316</f>
        <v>0</v>
      </c>
      <c r="Q316" s="170">
        <f>ROUND(I316*H316,2)</f>
        <v>0</v>
      </c>
      <c r="R316" s="170">
        <f>ROUND(J316*H316,2)</f>
        <v>0</v>
      </c>
      <c r="S316" s="55"/>
      <c r="T316" s="171">
        <f>S316*H316</f>
        <v>0</v>
      </c>
      <c r="U316" s="171">
        <v>0</v>
      </c>
      <c r="V316" s="171">
        <f>U316*H316</f>
        <v>0</v>
      </c>
      <c r="W316" s="171">
        <v>0</v>
      </c>
      <c r="X316" s="172">
        <f>W316*H316</f>
        <v>0</v>
      </c>
      <c r="Y316" s="31"/>
      <c r="Z316" s="31"/>
      <c r="AA316" s="31"/>
      <c r="AB316" s="31"/>
      <c r="AC316" s="31"/>
      <c r="AD316" s="31"/>
      <c r="AE316" s="31"/>
      <c r="AR316" s="173" t="s">
        <v>170</v>
      </c>
      <c r="AT316" s="173" t="s">
        <v>165</v>
      </c>
      <c r="AU316" s="173" t="s">
        <v>83</v>
      </c>
      <c r="AY316" s="17" t="s">
        <v>163</v>
      </c>
      <c r="BE316" s="174">
        <f>IF(O316="základní",K316,0)</f>
        <v>0</v>
      </c>
      <c r="BF316" s="174">
        <f>IF(O316="snížená",K316,0)</f>
        <v>0</v>
      </c>
      <c r="BG316" s="174">
        <f>IF(O316="zákl. přenesená",K316,0)</f>
        <v>0</v>
      </c>
      <c r="BH316" s="174">
        <f>IF(O316="sníž. přenesená",K316,0)</f>
        <v>0</v>
      </c>
      <c r="BI316" s="174">
        <f>IF(O316="nulová",K316,0)</f>
        <v>0</v>
      </c>
      <c r="BJ316" s="17" t="s">
        <v>81</v>
      </c>
      <c r="BK316" s="174">
        <f>ROUND(P316*H316,2)</f>
        <v>0</v>
      </c>
      <c r="BL316" s="17" t="s">
        <v>170</v>
      </c>
      <c r="BM316" s="173" t="s">
        <v>407</v>
      </c>
    </row>
    <row r="317" spans="1:47" s="2" customFormat="1" ht="39">
      <c r="A317" s="31"/>
      <c r="B317" s="32"/>
      <c r="C317" s="31"/>
      <c r="D317" s="176" t="s">
        <v>345</v>
      </c>
      <c r="E317" s="31"/>
      <c r="F317" s="199" t="s">
        <v>408</v>
      </c>
      <c r="G317" s="31"/>
      <c r="H317" s="31"/>
      <c r="I317" s="95"/>
      <c r="J317" s="95"/>
      <c r="K317" s="31"/>
      <c r="L317" s="31"/>
      <c r="M317" s="32"/>
      <c r="N317" s="200"/>
      <c r="O317" s="201"/>
      <c r="P317" s="55"/>
      <c r="Q317" s="55"/>
      <c r="R317" s="55"/>
      <c r="S317" s="55"/>
      <c r="T317" s="55"/>
      <c r="U317" s="55"/>
      <c r="V317" s="55"/>
      <c r="W317" s="55"/>
      <c r="X317" s="56"/>
      <c r="Y317" s="31"/>
      <c r="Z317" s="31"/>
      <c r="AA317" s="31"/>
      <c r="AB317" s="31"/>
      <c r="AC317" s="31"/>
      <c r="AD317" s="31"/>
      <c r="AE317" s="31"/>
      <c r="AT317" s="17" t="s">
        <v>345</v>
      </c>
      <c r="AU317" s="17" t="s">
        <v>83</v>
      </c>
    </row>
    <row r="318" spans="2:51" s="14" customFormat="1" ht="12">
      <c r="B318" s="183"/>
      <c r="D318" s="176" t="s">
        <v>172</v>
      </c>
      <c r="E318" s="184" t="s">
        <v>1</v>
      </c>
      <c r="F318" s="185" t="s">
        <v>81</v>
      </c>
      <c r="H318" s="186">
        <v>1</v>
      </c>
      <c r="I318" s="187"/>
      <c r="J318" s="187"/>
      <c r="M318" s="183"/>
      <c r="N318" s="188"/>
      <c r="O318" s="189"/>
      <c r="P318" s="189"/>
      <c r="Q318" s="189"/>
      <c r="R318" s="189"/>
      <c r="S318" s="189"/>
      <c r="T318" s="189"/>
      <c r="U318" s="189"/>
      <c r="V318" s="189"/>
      <c r="W318" s="189"/>
      <c r="X318" s="190"/>
      <c r="AT318" s="184" t="s">
        <v>172</v>
      </c>
      <c r="AU318" s="184" t="s">
        <v>83</v>
      </c>
      <c r="AV318" s="14" t="s">
        <v>83</v>
      </c>
      <c r="AW318" s="14" t="s">
        <v>4</v>
      </c>
      <c r="AX318" s="14" t="s">
        <v>81</v>
      </c>
      <c r="AY318" s="184" t="s">
        <v>163</v>
      </c>
    </row>
    <row r="319" spans="2:63" s="12" customFormat="1" ht="22.9" customHeight="1">
      <c r="B319" s="146"/>
      <c r="D319" s="147" t="s">
        <v>72</v>
      </c>
      <c r="E319" s="158" t="s">
        <v>311</v>
      </c>
      <c r="F319" s="158" t="s">
        <v>409</v>
      </c>
      <c r="I319" s="149"/>
      <c r="J319" s="149"/>
      <c r="K319" s="159">
        <f>BK319</f>
        <v>0</v>
      </c>
      <c r="M319" s="146"/>
      <c r="N319" s="151"/>
      <c r="O319" s="152"/>
      <c r="P319" s="152"/>
      <c r="Q319" s="153">
        <f>SUM(Q320:Q325)</f>
        <v>0</v>
      </c>
      <c r="R319" s="153">
        <f>SUM(R320:R325)</f>
        <v>0</v>
      </c>
      <c r="S319" s="152"/>
      <c r="T319" s="154">
        <f>SUM(T320:T325)</f>
        <v>0</v>
      </c>
      <c r="U319" s="152"/>
      <c r="V319" s="154">
        <f>SUM(V320:V325)</f>
        <v>0.10011700000000001</v>
      </c>
      <c r="W319" s="152"/>
      <c r="X319" s="155">
        <f>SUM(X320:X325)</f>
        <v>0</v>
      </c>
      <c r="AR319" s="147" t="s">
        <v>81</v>
      </c>
      <c r="AT319" s="156" t="s">
        <v>72</v>
      </c>
      <c r="AU319" s="156" t="s">
        <v>81</v>
      </c>
      <c r="AY319" s="147" t="s">
        <v>163</v>
      </c>
      <c r="BK319" s="157">
        <f>SUM(BK320:BK325)</f>
        <v>0</v>
      </c>
    </row>
    <row r="320" spans="1:65" s="2" customFormat="1" ht="36" customHeight="1">
      <c r="A320" s="31"/>
      <c r="B320" s="160"/>
      <c r="C320" s="161" t="s">
        <v>410</v>
      </c>
      <c r="D320" s="161" t="s">
        <v>165</v>
      </c>
      <c r="E320" s="162" t="s">
        <v>411</v>
      </c>
      <c r="F320" s="163" t="s">
        <v>412</v>
      </c>
      <c r="G320" s="164" t="s">
        <v>363</v>
      </c>
      <c r="H320" s="165">
        <v>18203</v>
      </c>
      <c r="I320" s="166"/>
      <c r="J320" s="166"/>
      <c r="K320" s="167">
        <f>ROUND(P320*H320,2)</f>
        <v>0</v>
      </c>
      <c r="L320" s="163" t="s">
        <v>169</v>
      </c>
      <c r="M320" s="32"/>
      <c r="N320" s="168" t="s">
        <v>1</v>
      </c>
      <c r="O320" s="169" t="s">
        <v>38</v>
      </c>
      <c r="P320" s="170">
        <f>I320+J320</f>
        <v>0</v>
      </c>
      <c r="Q320" s="170">
        <f>ROUND(I320*H320,2)</f>
        <v>0</v>
      </c>
      <c r="R320" s="170">
        <f>ROUND(J320*H320,2)</f>
        <v>0</v>
      </c>
      <c r="S320" s="55"/>
      <c r="T320" s="171">
        <f>S320*H320</f>
        <v>0</v>
      </c>
      <c r="U320" s="171">
        <v>0</v>
      </c>
      <c r="V320" s="171">
        <f>U320*H320</f>
        <v>0</v>
      </c>
      <c r="W320" s="171">
        <v>0</v>
      </c>
      <c r="X320" s="172">
        <f>W320*H320</f>
        <v>0</v>
      </c>
      <c r="Y320" s="31"/>
      <c r="Z320" s="31"/>
      <c r="AA320" s="31"/>
      <c r="AB320" s="31"/>
      <c r="AC320" s="31"/>
      <c r="AD320" s="31"/>
      <c r="AE320" s="31"/>
      <c r="AR320" s="173" t="s">
        <v>170</v>
      </c>
      <c r="AT320" s="173" t="s">
        <v>165</v>
      </c>
      <c r="AU320" s="173" t="s">
        <v>83</v>
      </c>
      <c r="AY320" s="17" t="s">
        <v>163</v>
      </c>
      <c r="BE320" s="174">
        <f>IF(O320="základní",K320,0)</f>
        <v>0</v>
      </c>
      <c r="BF320" s="174">
        <f>IF(O320="snížená",K320,0)</f>
        <v>0</v>
      </c>
      <c r="BG320" s="174">
        <f>IF(O320="zákl. přenesená",K320,0)</f>
        <v>0</v>
      </c>
      <c r="BH320" s="174">
        <f>IF(O320="sníž. přenesená",K320,0)</f>
        <v>0</v>
      </c>
      <c r="BI320" s="174">
        <f>IF(O320="nulová",K320,0)</f>
        <v>0</v>
      </c>
      <c r="BJ320" s="17" t="s">
        <v>81</v>
      </c>
      <c r="BK320" s="174">
        <f>ROUND(P320*H320,2)</f>
        <v>0</v>
      </c>
      <c r="BL320" s="17" t="s">
        <v>170</v>
      </c>
      <c r="BM320" s="173" t="s">
        <v>413</v>
      </c>
    </row>
    <row r="321" spans="2:51" s="13" customFormat="1" ht="12">
      <c r="B321" s="175"/>
      <c r="D321" s="176" t="s">
        <v>172</v>
      </c>
      <c r="E321" s="177" t="s">
        <v>1</v>
      </c>
      <c r="F321" s="178" t="s">
        <v>414</v>
      </c>
      <c r="H321" s="177" t="s">
        <v>1</v>
      </c>
      <c r="I321" s="179"/>
      <c r="J321" s="179"/>
      <c r="M321" s="175"/>
      <c r="N321" s="180"/>
      <c r="O321" s="181"/>
      <c r="P321" s="181"/>
      <c r="Q321" s="181"/>
      <c r="R321" s="181"/>
      <c r="S321" s="181"/>
      <c r="T321" s="181"/>
      <c r="U321" s="181"/>
      <c r="V321" s="181"/>
      <c r="W321" s="181"/>
      <c r="X321" s="182"/>
      <c r="AT321" s="177" t="s">
        <v>172</v>
      </c>
      <c r="AU321" s="177" t="s">
        <v>83</v>
      </c>
      <c r="AV321" s="13" t="s">
        <v>81</v>
      </c>
      <c r="AW321" s="13" t="s">
        <v>4</v>
      </c>
      <c r="AX321" s="13" t="s">
        <v>73</v>
      </c>
      <c r="AY321" s="177" t="s">
        <v>163</v>
      </c>
    </row>
    <row r="322" spans="2:51" s="14" customFormat="1" ht="12">
      <c r="B322" s="183"/>
      <c r="D322" s="176" t="s">
        <v>172</v>
      </c>
      <c r="E322" s="184" t="s">
        <v>1</v>
      </c>
      <c r="F322" s="185" t="s">
        <v>105</v>
      </c>
      <c r="H322" s="186">
        <v>18203</v>
      </c>
      <c r="I322" s="187"/>
      <c r="J322" s="187"/>
      <c r="M322" s="183"/>
      <c r="N322" s="188"/>
      <c r="O322" s="189"/>
      <c r="P322" s="189"/>
      <c r="Q322" s="189"/>
      <c r="R322" s="189"/>
      <c r="S322" s="189"/>
      <c r="T322" s="189"/>
      <c r="U322" s="189"/>
      <c r="V322" s="189"/>
      <c r="W322" s="189"/>
      <c r="X322" s="190"/>
      <c r="AT322" s="184" t="s">
        <v>172</v>
      </c>
      <c r="AU322" s="184" t="s">
        <v>83</v>
      </c>
      <c r="AV322" s="14" t="s">
        <v>83</v>
      </c>
      <c r="AW322" s="14" t="s">
        <v>4</v>
      </c>
      <c r="AX322" s="14" t="s">
        <v>81</v>
      </c>
      <c r="AY322" s="184" t="s">
        <v>163</v>
      </c>
    </row>
    <row r="323" spans="1:65" s="2" customFormat="1" ht="24" customHeight="1">
      <c r="A323" s="31"/>
      <c r="B323" s="160"/>
      <c r="C323" s="202" t="s">
        <v>415</v>
      </c>
      <c r="D323" s="202" t="s">
        <v>416</v>
      </c>
      <c r="E323" s="203" t="s">
        <v>417</v>
      </c>
      <c r="F323" s="204" t="s">
        <v>418</v>
      </c>
      <c r="G323" s="205" t="s">
        <v>419</v>
      </c>
      <c r="H323" s="206">
        <v>100.117</v>
      </c>
      <c r="I323" s="207"/>
      <c r="J323" s="208"/>
      <c r="K323" s="209">
        <f>ROUND(P323*H323,2)</f>
        <v>0</v>
      </c>
      <c r="L323" s="204" t="s">
        <v>169</v>
      </c>
      <c r="M323" s="210"/>
      <c r="N323" s="211" t="s">
        <v>1</v>
      </c>
      <c r="O323" s="169" t="s">
        <v>38</v>
      </c>
      <c r="P323" s="170">
        <f>I323+J323</f>
        <v>0</v>
      </c>
      <c r="Q323" s="170">
        <f>ROUND(I323*H323,2)</f>
        <v>0</v>
      </c>
      <c r="R323" s="170">
        <f>ROUND(J323*H323,2)</f>
        <v>0</v>
      </c>
      <c r="S323" s="55"/>
      <c r="T323" s="171">
        <f>S323*H323</f>
        <v>0</v>
      </c>
      <c r="U323" s="171">
        <v>0.001</v>
      </c>
      <c r="V323" s="171">
        <f>U323*H323</f>
        <v>0.10011700000000001</v>
      </c>
      <c r="W323" s="171">
        <v>0</v>
      </c>
      <c r="X323" s="172">
        <f>W323*H323</f>
        <v>0</v>
      </c>
      <c r="Y323" s="31"/>
      <c r="Z323" s="31"/>
      <c r="AA323" s="31"/>
      <c r="AB323" s="31"/>
      <c r="AC323" s="31"/>
      <c r="AD323" s="31"/>
      <c r="AE323" s="31"/>
      <c r="AR323" s="173" t="s">
        <v>218</v>
      </c>
      <c r="AT323" s="173" t="s">
        <v>416</v>
      </c>
      <c r="AU323" s="173" t="s">
        <v>83</v>
      </c>
      <c r="AY323" s="17" t="s">
        <v>163</v>
      </c>
      <c r="BE323" s="174">
        <f>IF(O323="základní",K323,0)</f>
        <v>0</v>
      </c>
      <c r="BF323" s="174">
        <f>IF(O323="snížená",K323,0)</f>
        <v>0</v>
      </c>
      <c r="BG323" s="174">
        <f>IF(O323="zákl. přenesená",K323,0)</f>
        <v>0</v>
      </c>
      <c r="BH323" s="174">
        <f>IF(O323="sníž. přenesená",K323,0)</f>
        <v>0</v>
      </c>
      <c r="BI323" s="174">
        <f>IF(O323="nulová",K323,0)</f>
        <v>0</v>
      </c>
      <c r="BJ323" s="17" t="s">
        <v>81</v>
      </c>
      <c r="BK323" s="174">
        <f>ROUND(P323*H323,2)</f>
        <v>0</v>
      </c>
      <c r="BL323" s="17" t="s">
        <v>170</v>
      </c>
      <c r="BM323" s="173" t="s">
        <v>420</v>
      </c>
    </row>
    <row r="324" spans="2:51" s="13" customFormat="1" ht="12">
      <c r="B324" s="175"/>
      <c r="D324" s="176" t="s">
        <v>172</v>
      </c>
      <c r="E324" s="177" t="s">
        <v>1</v>
      </c>
      <c r="F324" s="178" t="s">
        <v>421</v>
      </c>
      <c r="H324" s="177" t="s">
        <v>1</v>
      </c>
      <c r="I324" s="179"/>
      <c r="J324" s="179"/>
      <c r="M324" s="175"/>
      <c r="N324" s="180"/>
      <c r="O324" s="181"/>
      <c r="P324" s="181"/>
      <c r="Q324" s="181"/>
      <c r="R324" s="181"/>
      <c r="S324" s="181"/>
      <c r="T324" s="181"/>
      <c r="U324" s="181"/>
      <c r="V324" s="181"/>
      <c r="W324" s="181"/>
      <c r="X324" s="182"/>
      <c r="AT324" s="177" t="s">
        <v>172</v>
      </c>
      <c r="AU324" s="177" t="s">
        <v>83</v>
      </c>
      <c r="AV324" s="13" t="s">
        <v>81</v>
      </c>
      <c r="AW324" s="13" t="s">
        <v>4</v>
      </c>
      <c r="AX324" s="13" t="s">
        <v>73</v>
      </c>
      <c r="AY324" s="177" t="s">
        <v>163</v>
      </c>
    </row>
    <row r="325" spans="2:51" s="14" customFormat="1" ht="12">
      <c r="B325" s="183"/>
      <c r="D325" s="176" t="s">
        <v>172</v>
      </c>
      <c r="E325" s="184" t="s">
        <v>1</v>
      </c>
      <c r="F325" s="185" t="s">
        <v>422</v>
      </c>
      <c r="H325" s="186">
        <v>100.117</v>
      </c>
      <c r="I325" s="187"/>
      <c r="J325" s="187"/>
      <c r="M325" s="183"/>
      <c r="N325" s="188"/>
      <c r="O325" s="189"/>
      <c r="P325" s="189"/>
      <c r="Q325" s="189"/>
      <c r="R325" s="189"/>
      <c r="S325" s="189"/>
      <c r="T325" s="189"/>
      <c r="U325" s="189"/>
      <c r="V325" s="189"/>
      <c r="W325" s="189"/>
      <c r="X325" s="190"/>
      <c r="AT325" s="184" t="s">
        <v>172</v>
      </c>
      <c r="AU325" s="184" t="s">
        <v>83</v>
      </c>
      <c r="AV325" s="14" t="s">
        <v>83</v>
      </c>
      <c r="AW325" s="14" t="s">
        <v>4</v>
      </c>
      <c r="AX325" s="14" t="s">
        <v>81</v>
      </c>
      <c r="AY325" s="184" t="s">
        <v>163</v>
      </c>
    </row>
    <row r="326" spans="2:63" s="12" customFormat="1" ht="22.9" customHeight="1">
      <c r="B326" s="146"/>
      <c r="D326" s="147" t="s">
        <v>72</v>
      </c>
      <c r="E326" s="158" t="s">
        <v>170</v>
      </c>
      <c r="F326" s="158" t="s">
        <v>423</v>
      </c>
      <c r="I326" s="149"/>
      <c r="J326" s="149"/>
      <c r="K326" s="159">
        <f>BK326</f>
        <v>0</v>
      </c>
      <c r="M326" s="146"/>
      <c r="N326" s="151"/>
      <c r="O326" s="152"/>
      <c r="P326" s="152"/>
      <c r="Q326" s="153">
        <f>SUM(Q327:Q349)</f>
        <v>0</v>
      </c>
      <c r="R326" s="153">
        <f>SUM(R327:R349)</f>
        <v>0</v>
      </c>
      <c r="S326" s="152"/>
      <c r="T326" s="154">
        <f>SUM(T327:T349)</f>
        <v>0</v>
      </c>
      <c r="U326" s="152"/>
      <c r="V326" s="154">
        <f>SUM(V327:V349)</f>
        <v>24.1541952</v>
      </c>
      <c r="W326" s="152"/>
      <c r="X326" s="155">
        <f>SUM(X327:X349)</f>
        <v>0</v>
      </c>
      <c r="AR326" s="147" t="s">
        <v>81</v>
      </c>
      <c r="AT326" s="156" t="s">
        <v>72</v>
      </c>
      <c r="AU326" s="156" t="s">
        <v>81</v>
      </c>
      <c r="AY326" s="147" t="s">
        <v>163</v>
      </c>
      <c r="BK326" s="157">
        <f>SUM(BK327:BK349)</f>
        <v>0</v>
      </c>
    </row>
    <row r="327" spans="1:65" s="2" customFormat="1" ht="36" customHeight="1">
      <c r="A327" s="31"/>
      <c r="B327" s="160"/>
      <c r="C327" s="161" t="s">
        <v>424</v>
      </c>
      <c r="D327" s="161" t="s">
        <v>165</v>
      </c>
      <c r="E327" s="162" t="s">
        <v>425</v>
      </c>
      <c r="F327" s="163" t="s">
        <v>426</v>
      </c>
      <c r="G327" s="164" t="s">
        <v>168</v>
      </c>
      <c r="H327" s="165">
        <v>6.46</v>
      </c>
      <c r="I327" s="166"/>
      <c r="J327" s="166"/>
      <c r="K327" s="167">
        <f>ROUND(P327*H327,2)</f>
        <v>0</v>
      </c>
      <c r="L327" s="163" t="s">
        <v>169</v>
      </c>
      <c r="M327" s="32"/>
      <c r="N327" s="168" t="s">
        <v>1</v>
      </c>
      <c r="O327" s="169" t="s">
        <v>38</v>
      </c>
      <c r="P327" s="170">
        <f>I327+J327</f>
        <v>0</v>
      </c>
      <c r="Q327" s="170">
        <f>ROUND(I327*H327,2)</f>
        <v>0</v>
      </c>
      <c r="R327" s="170">
        <f>ROUND(J327*H327,2)</f>
        <v>0</v>
      </c>
      <c r="S327" s="55"/>
      <c r="T327" s="171">
        <f>S327*H327</f>
        <v>0</v>
      </c>
      <c r="U327" s="171">
        <v>2.43408</v>
      </c>
      <c r="V327" s="171">
        <f>U327*H327</f>
        <v>15.7241568</v>
      </c>
      <c r="W327" s="171">
        <v>0</v>
      </c>
      <c r="X327" s="172">
        <f>W327*H327</f>
        <v>0</v>
      </c>
      <c r="Y327" s="31"/>
      <c r="Z327" s="31"/>
      <c r="AA327" s="31"/>
      <c r="AB327" s="31"/>
      <c r="AC327" s="31"/>
      <c r="AD327" s="31"/>
      <c r="AE327" s="31"/>
      <c r="AR327" s="173" t="s">
        <v>170</v>
      </c>
      <c r="AT327" s="173" t="s">
        <v>165</v>
      </c>
      <c r="AU327" s="173" t="s">
        <v>83</v>
      </c>
      <c r="AY327" s="17" t="s">
        <v>163</v>
      </c>
      <c r="BE327" s="174">
        <f>IF(O327="základní",K327,0)</f>
        <v>0</v>
      </c>
      <c r="BF327" s="174">
        <f>IF(O327="snížená",K327,0)</f>
        <v>0</v>
      </c>
      <c r="BG327" s="174">
        <f>IF(O327="zákl. přenesená",K327,0)</f>
        <v>0</v>
      </c>
      <c r="BH327" s="174">
        <f>IF(O327="sníž. přenesená",K327,0)</f>
        <v>0</v>
      </c>
      <c r="BI327" s="174">
        <f>IF(O327="nulová",K327,0)</f>
        <v>0</v>
      </c>
      <c r="BJ327" s="17" t="s">
        <v>81</v>
      </c>
      <c r="BK327" s="174">
        <f>ROUND(P327*H327,2)</f>
        <v>0</v>
      </c>
      <c r="BL327" s="17" t="s">
        <v>170</v>
      </c>
      <c r="BM327" s="173" t="s">
        <v>427</v>
      </c>
    </row>
    <row r="328" spans="2:51" s="13" customFormat="1" ht="12">
      <c r="B328" s="175"/>
      <c r="D328" s="176" t="s">
        <v>172</v>
      </c>
      <c r="E328" s="177" t="s">
        <v>1</v>
      </c>
      <c r="F328" s="178" t="s">
        <v>428</v>
      </c>
      <c r="H328" s="177" t="s">
        <v>1</v>
      </c>
      <c r="I328" s="179"/>
      <c r="J328" s="179"/>
      <c r="M328" s="175"/>
      <c r="N328" s="180"/>
      <c r="O328" s="181"/>
      <c r="P328" s="181"/>
      <c r="Q328" s="181"/>
      <c r="R328" s="181"/>
      <c r="S328" s="181"/>
      <c r="T328" s="181"/>
      <c r="U328" s="181"/>
      <c r="V328" s="181"/>
      <c r="W328" s="181"/>
      <c r="X328" s="182"/>
      <c r="AT328" s="177" t="s">
        <v>172</v>
      </c>
      <c r="AU328" s="177" t="s">
        <v>83</v>
      </c>
      <c r="AV328" s="13" t="s">
        <v>81</v>
      </c>
      <c r="AW328" s="13" t="s">
        <v>4</v>
      </c>
      <c r="AX328" s="13" t="s">
        <v>73</v>
      </c>
      <c r="AY328" s="177" t="s">
        <v>163</v>
      </c>
    </row>
    <row r="329" spans="2:51" s="14" customFormat="1" ht="12">
      <c r="B329" s="183"/>
      <c r="D329" s="176" t="s">
        <v>172</v>
      </c>
      <c r="E329" s="184" t="s">
        <v>1</v>
      </c>
      <c r="F329" s="185" t="s">
        <v>192</v>
      </c>
      <c r="H329" s="186">
        <v>1.96</v>
      </c>
      <c r="I329" s="187"/>
      <c r="J329" s="187"/>
      <c r="M329" s="183"/>
      <c r="N329" s="188"/>
      <c r="O329" s="189"/>
      <c r="P329" s="189"/>
      <c r="Q329" s="189"/>
      <c r="R329" s="189"/>
      <c r="S329" s="189"/>
      <c r="T329" s="189"/>
      <c r="U329" s="189"/>
      <c r="V329" s="189"/>
      <c r="W329" s="189"/>
      <c r="X329" s="190"/>
      <c r="AT329" s="184" t="s">
        <v>172</v>
      </c>
      <c r="AU329" s="184" t="s">
        <v>83</v>
      </c>
      <c r="AV329" s="14" t="s">
        <v>83</v>
      </c>
      <c r="AW329" s="14" t="s">
        <v>4</v>
      </c>
      <c r="AX329" s="14" t="s">
        <v>73</v>
      </c>
      <c r="AY329" s="184" t="s">
        <v>163</v>
      </c>
    </row>
    <row r="330" spans="2:51" s="13" customFormat="1" ht="12">
      <c r="B330" s="175"/>
      <c r="D330" s="176" t="s">
        <v>172</v>
      </c>
      <c r="E330" s="177" t="s">
        <v>1</v>
      </c>
      <c r="F330" s="178" t="s">
        <v>429</v>
      </c>
      <c r="H330" s="177" t="s">
        <v>1</v>
      </c>
      <c r="I330" s="179"/>
      <c r="J330" s="179"/>
      <c r="M330" s="175"/>
      <c r="N330" s="180"/>
      <c r="O330" s="181"/>
      <c r="P330" s="181"/>
      <c r="Q330" s="181"/>
      <c r="R330" s="181"/>
      <c r="S330" s="181"/>
      <c r="T330" s="181"/>
      <c r="U330" s="181"/>
      <c r="V330" s="181"/>
      <c r="W330" s="181"/>
      <c r="X330" s="182"/>
      <c r="AT330" s="177" t="s">
        <v>172</v>
      </c>
      <c r="AU330" s="177" t="s">
        <v>83</v>
      </c>
      <c r="AV330" s="13" t="s">
        <v>81</v>
      </c>
      <c r="AW330" s="13" t="s">
        <v>4</v>
      </c>
      <c r="AX330" s="13" t="s">
        <v>73</v>
      </c>
      <c r="AY330" s="177" t="s">
        <v>163</v>
      </c>
    </row>
    <row r="331" spans="2:51" s="14" customFormat="1" ht="12">
      <c r="B331" s="183"/>
      <c r="D331" s="176" t="s">
        <v>172</v>
      </c>
      <c r="E331" s="184" t="s">
        <v>1</v>
      </c>
      <c r="F331" s="185" t="s">
        <v>430</v>
      </c>
      <c r="H331" s="186">
        <v>4.5</v>
      </c>
      <c r="I331" s="187"/>
      <c r="J331" s="187"/>
      <c r="M331" s="183"/>
      <c r="N331" s="188"/>
      <c r="O331" s="189"/>
      <c r="P331" s="189"/>
      <c r="Q331" s="189"/>
      <c r="R331" s="189"/>
      <c r="S331" s="189"/>
      <c r="T331" s="189"/>
      <c r="U331" s="189"/>
      <c r="V331" s="189"/>
      <c r="W331" s="189"/>
      <c r="X331" s="190"/>
      <c r="AT331" s="184" t="s">
        <v>172</v>
      </c>
      <c r="AU331" s="184" t="s">
        <v>83</v>
      </c>
      <c r="AV331" s="14" t="s">
        <v>83</v>
      </c>
      <c r="AW331" s="14" t="s">
        <v>4</v>
      </c>
      <c r="AX331" s="14" t="s">
        <v>73</v>
      </c>
      <c r="AY331" s="184" t="s">
        <v>163</v>
      </c>
    </row>
    <row r="332" spans="2:51" s="15" customFormat="1" ht="12">
      <c r="B332" s="191"/>
      <c r="D332" s="176" t="s">
        <v>172</v>
      </c>
      <c r="E332" s="192" t="s">
        <v>1</v>
      </c>
      <c r="F332" s="193" t="s">
        <v>180</v>
      </c>
      <c r="H332" s="194">
        <v>6.46</v>
      </c>
      <c r="I332" s="195"/>
      <c r="J332" s="195"/>
      <c r="M332" s="191"/>
      <c r="N332" s="196"/>
      <c r="O332" s="197"/>
      <c r="P332" s="197"/>
      <c r="Q332" s="197"/>
      <c r="R332" s="197"/>
      <c r="S332" s="197"/>
      <c r="T332" s="197"/>
      <c r="U332" s="197"/>
      <c r="V332" s="197"/>
      <c r="W332" s="197"/>
      <c r="X332" s="198"/>
      <c r="AT332" s="192" t="s">
        <v>172</v>
      </c>
      <c r="AU332" s="192" t="s">
        <v>83</v>
      </c>
      <c r="AV332" s="15" t="s">
        <v>170</v>
      </c>
      <c r="AW332" s="15" t="s">
        <v>4</v>
      </c>
      <c r="AX332" s="15" t="s">
        <v>81</v>
      </c>
      <c r="AY332" s="192" t="s">
        <v>163</v>
      </c>
    </row>
    <row r="333" spans="1:65" s="2" customFormat="1" ht="36" customHeight="1">
      <c r="A333" s="31"/>
      <c r="B333" s="160"/>
      <c r="C333" s="161" t="s">
        <v>431</v>
      </c>
      <c r="D333" s="161" t="s">
        <v>165</v>
      </c>
      <c r="E333" s="162" t="s">
        <v>432</v>
      </c>
      <c r="F333" s="163" t="s">
        <v>433</v>
      </c>
      <c r="G333" s="164" t="s">
        <v>363</v>
      </c>
      <c r="H333" s="165">
        <v>5.6</v>
      </c>
      <c r="I333" s="166"/>
      <c r="J333" s="166"/>
      <c r="K333" s="167">
        <f>ROUND(P333*H333,2)</f>
        <v>0</v>
      </c>
      <c r="L333" s="163" t="s">
        <v>169</v>
      </c>
      <c r="M333" s="32"/>
      <c r="N333" s="168" t="s">
        <v>1</v>
      </c>
      <c r="O333" s="169" t="s">
        <v>38</v>
      </c>
      <c r="P333" s="170">
        <f>I333+J333</f>
        <v>0</v>
      </c>
      <c r="Q333" s="170">
        <f>ROUND(I333*H333,2)</f>
        <v>0</v>
      </c>
      <c r="R333" s="170">
        <f>ROUND(J333*H333,2)</f>
        <v>0</v>
      </c>
      <c r="S333" s="55"/>
      <c r="T333" s="171">
        <f>S333*H333</f>
        <v>0</v>
      </c>
      <c r="U333" s="171">
        <v>0</v>
      </c>
      <c r="V333" s="171">
        <f>U333*H333</f>
        <v>0</v>
      </c>
      <c r="W333" s="171">
        <v>0</v>
      </c>
      <c r="X333" s="172">
        <f>W333*H333</f>
        <v>0</v>
      </c>
      <c r="Y333" s="31"/>
      <c r="Z333" s="31"/>
      <c r="AA333" s="31"/>
      <c r="AB333" s="31"/>
      <c r="AC333" s="31"/>
      <c r="AD333" s="31"/>
      <c r="AE333" s="31"/>
      <c r="AR333" s="173" t="s">
        <v>170</v>
      </c>
      <c r="AT333" s="173" t="s">
        <v>165</v>
      </c>
      <c r="AU333" s="173" t="s">
        <v>83</v>
      </c>
      <c r="AY333" s="17" t="s">
        <v>163</v>
      </c>
      <c r="BE333" s="174">
        <f>IF(O333="základní",K333,0)</f>
        <v>0</v>
      </c>
      <c r="BF333" s="174">
        <f>IF(O333="snížená",K333,0)</f>
        <v>0</v>
      </c>
      <c r="BG333" s="174">
        <f>IF(O333="zákl. přenesená",K333,0)</f>
        <v>0</v>
      </c>
      <c r="BH333" s="174">
        <f>IF(O333="sníž. přenesená",K333,0)</f>
        <v>0</v>
      </c>
      <c r="BI333" s="174">
        <f>IF(O333="nulová",K333,0)</f>
        <v>0</v>
      </c>
      <c r="BJ333" s="17" t="s">
        <v>81</v>
      </c>
      <c r="BK333" s="174">
        <f>ROUND(P333*H333,2)</f>
        <v>0</v>
      </c>
      <c r="BL333" s="17" t="s">
        <v>170</v>
      </c>
      <c r="BM333" s="173" t="s">
        <v>434</v>
      </c>
    </row>
    <row r="334" spans="2:51" s="13" customFormat="1" ht="12">
      <c r="B334" s="175"/>
      <c r="D334" s="176" t="s">
        <v>172</v>
      </c>
      <c r="E334" s="177" t="s">
        <v>1</v>
      </c>
      <c r="F334" s="178" t="s">
        <v>435</v>
      </c>
      <c r="H334" s="177" t="s">
        <v>1</v>
      </c>
      <c r="I334" s="179"/>
      <c r="J334" s="179"/>
      <c r="M334" s="175"/>
      <c r="N334" s="180"/>
      <c r="O334" s="181"/>
      <c r="P334" s="181"/>
      <c r="Q334" s="181"/>
      <c r="R334" s="181"/>
      <c r="S334" s="181"/>
      <c r="T334" s="181"/>
      <c r="U334" s="181"/>
      <c r="V334" s="181"/>
      <c r="W334" s="181"/>
      <c r="X334" s="182"/>
      <c r="AT334" s="177" t="s">
        <v>172</v>
      </c>
      <c r="AU334" s="177" t="s">
        <v>83</v>
      </c>
      <c r="AV334" s="13" t="s">
        <v>81</v>
      </c>
      <c r="AW334" s="13" t="s">
        <v>4</v>
      </c>
      <c r="AX334" s="13" t="s">
        <v>73</v>
      </c>
      <c r="AY334" s="177" t="s">
        <v>163</v>
      </c>
    </row>
    <row r="335" spans="2:51" s="14" customFormat="1" ht="12">
      <c r="B335" s="183"/>
      <c r="D335" s="176" t="s">
        <v>172</v>
      </c>
      <c r="E335" s="184" t="s">
        <v>1</v>
      </c>
      <c r="F335" s="185" t="s">
        <v>436</v>
      </c>
      <c r="H335" s="186">
        <v>5.6</v>
      </c>
      <c r="I335" s="187"/>
      <c r="J335" s="187"/>
      <c r="M335" s="183"/>
      <c r="N335" s="188"/>
      <c r="O335" s="189"/>
      <c r="P335" s="189"/>
      <c r="Q335" s="189"/>
      <c r="R335" s="189"/>
      <c r="S335" s="189"/>
      <c r="T335" s="189"/>
      <c r="U335" s="189"/>
      <c r="V335" s="189"/>
      <c r="W335" s="189"/>
      <c r="X335" s="190"/>
      <c r="AT335" s="184" t="s">
        <v>172</v>
      </c>
      <c r="AU335" s="184" t="s">
        <v>83</v>
      </c>
      <c r="AV335" s="14" t="s">
        <v>83</v>
      </c>
      <c r="AW335" s="14" t="s">
        <v>4</v>
      </c>
      <c r="AX335" s="14" t="s">
        <v>81</v>
      </c>
      <c r="AY335" s="184" t="s">
        <v>163</v>
      </c>
    </row>
    <row r="336" spans="1:65" s="2" customFormat="1" ht="36" customHeight="1">
      <c r="A336" s="31"/>
      <c r="B336" s="160"/>
      <c r="C336" s="161" t="s">
        <v>437</v>
      </c>
      <c r="D336" s="161" t="s">
        <v>165</v>
      </c>
      <c r="E336" s="162" t="s">
        <v>438</v>
      </c>
      <c r="F336" s="163" t="s">
        <v>439</v>
      </c>
      <c r="G336" s="164" t="s">
        <v>363</v>
      </c>
      <c r="H336" s="165">
        <v>47.04</v>
      </c>
      <c r="I336" s="166"/>
      <c r="J336" s="166"/>
      <c r="K336" s="167">
        <f>ROUND(P336*H336,2)</f>
        <v>0</v>
      </c>
      <c r="L336" s="163" t="s">
        <v>169</v>
      </c>
      <c r="M336" s="32"/>
      <c r="N336" s="168" t="s">
        <v>1</v>
      </c>
      <c r="O336" s="169" t="s">
        <v>38</v>
      </c>
      <c r="P336" s="170">
        <f>I336+J336</f>
        <v>0</v>
      </c>
      <c r="Q336" s="170">
        <f>ROUND(I336*H336,2)</f>
        <v>0</v>
      </c>
      <c r="R336" s="170">
        <f>ROUND(J336*H336,2)</f>
        <v>0</v>
      </c>
      <c r="S336" s="55"/>
      <c r="T336" s="171">
        <f>S336*H336</f>
        <v>0</v>
      </c>
      <c r="U336" s="171">
        <v>0.17921</v>
      </c>
      <c r="V336" s="171">
        <f>U336*H336</f>
        <v>8.4300384</v>
      </c>
      <c r="W336" s="171">
        <v>0</v>
      </c>
      <c r="X336" s="172">
        <f>W336*H336</f>
        <v>0</v>
      </c>
      <c r="Y336" s="31"/>
      <c r="Z336" s="31"/>
      <c r="AA336" s="31"/>
      <c r="AB336" s="31"/>
      <c r="AC336" s="31"/>
      <c r="AD336" s="31"/>
      <c r="AE336" s="31"/>
      <c r="AR336" s="173" t="s">
        <v>170</v>
      </c>
      <c r="AT336" s="173" t="s">
        <v>165</v>
      </c>
      <c r="AU336" s="173" t="s">
        <v>83</v>
      </c>
      <c r="AY336" s="17" t="s">
        <v>163</v>
      </c>
      <c r="BE336" s="174">
        <f>IF(O336="základní",K336,0)</f>
        <v>0</v>
      </c>
      <c r="BF336" s="174">
        <f>IF(O336="snížená",K336,0)</f>
        <v>0</v>
      </c>
      <c r="BG336" s="174">
        <f>IF(O336="zákl. přenesená",K336,0)</f>
        <v>0</v>
      </c>
      <c r="BH336" s="174">
        <f>IF(O336="sníž. přenesená",K336,0)</f>
        <v>0</v>
      </c>
      <c r="BI336" s="174">
        <f>IF(O336="nulová",K336,0)</f>
        <v>0</v>
      </c>
      <c r="BJ336" s="17" t="s">
        <v>81</v>
      </c>
      <c r="BK336" s="174">
        <f>ROUND(P336*H336,2)</f>
        <v>0</v>
      </c>
      <c r="BL336" s="17" t="s">
        <v>170</v>
      </c>
      <c r="BM336" s="173" t="s">
        <v>440</v>
      </c>
    </row>
    <row r="337" spans="2:51" s="13" customFormat="1" ht="12">
      <c r="B337" s="175"/>
      <c r="D337" s="176" t="s">
        <v>172</v>
      </c>
      <c r="E337" s="177" t="s">
        <v>1</v>
      </c>
      <c r="F337" s="178" t="s">
        <v>441</v>
      </c>
      <c r="H337" s="177" t="s">
        <v>1</v>
      </c>
      <c r="I337" s="179"/>
      <c r="J337" s="179"/>
      <c r="M337" s="175"/>
      <c r="N337" s="180"/>
      <c r="O337" s="181"/>
      <c r="P337" s="181"/>
      <c r="Q337" s="181"/>
      <c r="R337" s="181"/>
      <c r="S337" s="181"/>
      <c r="T337" s="181"/>
      <c r="U337" s="181"/>
      <c r="V337" s="181"/>
      <c r="W337" s="181"/>
      <c r="X337" s="182"/>
      <c r="AT337" s="177" t="s">
        <v>172</v>
      </c>
      <c r="AU337" s="177" t="s">
        <v>83</v>
      </c>
      <c r="AV337" s="13" t="s">
        <v>81</v>
      </c>
      <c r="AW337" s="13" t="s">
        <v>4</v>
      </c>
      <c r="AX337" s="13" t="s">
        <v>73</v>
      </c>
      <c r="AY337" s="177" t="s">
        <v>163</v>
      </c>
    </row>
    <row r="338" spans="2:51" s="13" customFormat="1" ht="12">
      <c r="B338" s="175"/>
      <c r="D338" s="176" t="s">
        <v>172</v>
      </c>
      <c r="E338" s="177" t="s">
        <v>1</v>
      </c>
      <c r="F338" s="178" t="s">
        <v>442</v>
      </c>
      <c r="H338" s="177" t="s">
        <v>1</v>
      </c>
      <c r="I338" s="179"/>
      <c r="J338" s="179"/>
      <c r="M338" s="175"/>
      <c r="N338" s="180"/>
      <c r="O338" s="181"/>
      <c r="P338" s="181"/>
      <c r="Q338" s="181"/>
      <c r="R338" s="181"/>
      <c r="S338" s="181"/>
      <c r="T338" s="181"/>
      <c r="U338" s="181"/>
      <c r="V338" s="181"/>
      <c r="W338" s="181"/>
      <c r="X338" s="182"/>
      <c r="AT338" s="177" t="s">
        <v>172</v>
      </c>
      <c r="AU338" s="177" t="s">
        <v>83</v>
      </c>
      <c r="AV338" s="13" t="s">
        <v>81</v>
      </c>
      <c r="AW338" s="13" t="s">
        <v>4</v>
      </c>
      <c r="AX338" s="13" t="s">
        <v>73</v>
      </c>
      <c r="AY338" s="177" t="s">
        <v>163</v>
      </c>
    </row>
    <row r="339" spans="2:51" s="14" customFormat="1" ht="12">
      <c r="B339" s="183"/>
      <c r="D339" s="176" t="s">
        <v>172</v>
      </c>
      <c r="E339" s="184" t="s">
        <v>1</v>
      </c>
      <c r="F339" s="185" t="s">
        <v>443</v>
      </c>
      <c r="H339" s="186">
        <v>7.56</v>
      </c>
      <c r="I339" s="187"/>
      <c r="J339" s="187"/>
      <c r="M339" s="183"/>
      <c r="N339" s="188"/>
      <c r="O339" s="189"/>
      <c r="P339" s="189"/>
      <c r="Q339" s="189"/>
      <c r="R339" s="189"/>
      <c r="S339" s="189"/>
      <c r="T339" s="189"/>
      <c r="U339" s="189"/>
      <c r="V339" s="189"/>
      <c r="W339" s="189"/>
      <c r="X339" s="190"/>
      <c r="AT339" s="184" t="s">
        <v>172</v>
      </c>
      <c r="AU339" s="184" t="s">
        <v>83</v>
      </c>
      <c r="AV339" s="14" t="s">
        <v>83</v>
      </c>
      <c r="AW339" s="14" t="s">
        <v>4</v>
      </c>
      <c r="AX339" s="14" t="s">
        <v>73</v>
      </c>
      <c r="AY339" s="184" t="s">
        <v>163</v>
      </c>
    </row>
    <row r="340" spans="2:51" s="14" customFormat="1" ht="12">
      <c r="B340" s="183"/>
      <c r="D340" s="176" t="s">
        <v>172</v>
      </c>
      <c r="E340" s="184" t="s">
        <v>1</v>
      </c>
      <c r="F340" s="185" t="s">
        <v>444</v>
      </c>
      <c r="H340" s="186">
        <v>7.56</v>
      </c>
      <c r="I340" s="187"/>
      <c r="J340" s="187"/>
      <c r="M340" s="183"/>
      <c r="N340" s="188"/>
      <c r="O340" s="189"/>
      <c r="P340" s="189"/>
      <c r="Q340" s="189"/>
      <c r="R340" s="189"/>
      <c r="S340" s="189"/>
      <c r="T340" s="189"/>
      <c r="U340" s="189"/>
      <c r="V340" s="189"/>
      <c r="W340" s="189"/>
      <c r="X340" s="190"/>
      <c r="AT340" s="184" t="s">
        <v>172</v>
      </c>
      <c r="AU340" s="184" t="s">
        <v>83</v>
      </c>
      <c r="AV340" s="14" t="s">
        <v>83</v>
      </c>
      <c r="AW340" s="14" t="s">
        <v>4</v>
      </c>
      <c r="AX340" s="14" t="s">
        <v>73</v>
      </c>
      <c r="AY340" s="184" t="s">
        <v>163</v>
      </c>
    </row>
    <row r="341" spans="2:51" s="14" customFormat="1" ht="12">
      <c r="B341" s="183"/>
      <c r="D341" s="176" t="s">
        <v>172</v>
      </c>
      <c r="E341" s="184" t="s">
        <v>1</v>
      </c>
      <c r="F341" s="185" t="s">
        <v>445</v>
      </c>
      <c r="H341" s="186">
        <v>6.48</v>
      </c>
      <c r="I341" s="187"/>
      <c r="J341" s="187"/>
      <c r="M341" s="183"/>
      <c r="N341" s="188"/>
      <c r="O341" s="189"/>
      <c r="P341" s="189"/>
      <c r="Q341" s="189"/>
      <c r="R341" s="189"/>
      <c r="S341" s="189"/>
      <c r="T341" s="189"/>
      <c r="U341" s="189"/>
      <c r="V341" s="189"/>
      <c r="W341" s="189"/>
      <c r="X341" s="190"/>
      <c r="AT341" s="184" t="s">
        <v>172</v>
      </c>
      <c r="AU341" s="184" t="s">
        <v>83</v>
      </c>
      <c r="AV341" s="14" t="s">
        <v>83</v>
      </c>
      <c r="AW341" s="14" t="s">
        <v>4</v>
      </c>
      <c r="AX341" s="14" t="s">
        <v>73</v>
      </c>
      <c r="AY341" s="184" t="s">
        <v>163</v>
      </c>
    </row>
    <row r="342" spans="2:51" s="14" customFormat="1" ht="12">
      <c r="B342" s="183"/>
      <c r="D342" s="176" t="s">
        <v>172</v>
      </c>
      <c r="E342" s="184" t="s">
        <v>1</v>
      </c>
      <c r="F342" s="185" t="s">
        <v>446</v>
      </c>
      <c r="H342" s="186">
        <v>6.48</v>
      </c>
      <c r="I342" s="187"/>
      <c r="J342" s="187"/>
      <c r="M342" s="183"/>
      <c r="N342" s="188"/>
      <c r="O342" s="189"/>
      <c r="P342" s="189"/>
      <c r="Q342" s="189"/>
      <c r="R342" s="189"/>
      <c r="S342" s="189"/>
      <c r="T342" s="189"/>
      <c r="U342" s="189"/>
      <c r="V342" s="189"/>
      <c r="W342" s="189"/>
      <c r="X342" s="190"/>
      <c r="AT342" s="184" t="s">
        <v>172</v>
      </c>
      <c r="AU342" s="184" t="s">
        <v>83</v>
      </c>
      <c r="AV342" s="14" t="s">
        <v>83</v>
      </c>
      <c r="AW342" s="14" t="s">
        <v>4</v>
      </c>
      <c r="AX342" s="14" t="s">
        <v>73</v>
      </c>
      <c r="AY342" s="184" t="s">
        <v>163</v>
      </c>
    </row>
    <row r="343" spans="2:51" s="14" customFormat="1" ht="12">
      <c r="B343" s="183"/>
      <c r="D343" s="176" t="s">
        <v>172</v>
      </c>
      <c r="E343" s="184" t="s">
        <v>1</v>
      </c>
      <c r="F343" s="185" t="s">
        <v>447</v>
      </c>
      <c r="H343" s="186">
        <v>6.48</v>
      </c>
      <c r="I343" s="187"/>
      <c r="J343" s="187"/>
      <c r="M343" s="183"/>
      <c r="N343" s="188"/>
      <c r="O343" s="189"/>
      <c r="P343" s="189"/>
      <c r="Q343" s="189"/>
      <c r="R343" s="189"/>
      <c r="S343" s="189"/>
      <c r="T343" s="189"/>
      <c r="U343" s="189"/>
      <c r="V343" s="189"/>
      <c r="W343" s="189"/>
      <c r="X343" s="190"/>
      <c r="AT343" s="184" t="s">
        <v>172</v>
      </c>
      <c r="AU343" s="184" t="s">
        <v>83</v>
      </c>
      <c r="AV343" s="14" t="s">
        <v>83</v>
      </c>
      <c r="AW343" s="14" t="s">
        <v>4</v>
      </c>
      <c r="AX343" s="14" t="s">
        <v>73</v>
      </c>
      <c r="AY343" s="184" t="s">
        <v>163</v>
      </c>
    </row>
    <row r="344" spans="2:51" s="14" customFormat="1" ht="12">
      <c r="B344" s="183"/>
      <c r="D344" s="176" t="s">
        <v>172</v>
      </c>
      <c r="E344" s="184" t="s">
        <v>1</v>
      </c>
      <c r="F344" s="185" t="s">
        <v>448</v>
      </c>
      <c r="H344" s="186">
        <v>6.84</v>
      </c>
      <c r="I344" s="187"/>
      <c r="J344" s="187"/>
      <c r="M344" s="183"/>
      <c r="N344" s="188"/>
      <c r="O344" s="189"/>
      <c r="P344" s="189"/>
      <c r="Q344" s="189"/>
      <c r="R344" s="189"/>
      <c r="S344" s="189"/>
      <c r="T344" s="189"/>
      <c r="U344" s="189"/>
      <c r="V344" s="189"/>
      <c r="W344" s="189"/>
      <c r="X344" s="190"/>
      <c r="AT344" s="184" t="s">
        <v>172</v>
      </c>
      <c r="AU344" s="184" t="s">
        <v>83</v>
      </c>
      <c r="AV344" s="14" t="s">
        <v>83</v>
      </c>
      <c r="AW344" s="14" t="s">
        <v>4</v>
      </c>
      <c r="AX344" s="14" t="s">
        <v>73</v>
      </c>
      <c r="AY344" s="184" t="s">
        <v>163</v>
      </c>
    </row>
    <row r="345" spans="2:51" s="14" customFormat="1" ht="12">
      <c r="B345" s="183"/>
      <c r="D345" s="176" t="s">
        <v>172</v>
      </c>
      <c r="E345" s="184" t="s">
        <v>1</v>
      </c>
      <c r="F345" s="185" t="s">
        <v>449</v>
      </c>
      <c r="H345" s="186">
        <v>5.64</v>
      </c>
      <c r="I345" s="187"/>
      <c r="J345" s="187"/>
      <c r="M345" s="183"/>
      <c r="N345" s="188"/>
      <c r="O345" s="189"/>
      <c r="P345" s="189"/>
      <c r="Q345" s="189"/>
      <c r="R345" s="189"/>
      <c r="S345" s="189"/>
      <c r="T345" s="189"/>
      <c r="U345" s="189"/>
      <c r="V345" s="189"/>
      <c r="W345" s="189"/>
      <c r="X345" s="190"/>
      <c r="AT345" s="184" t="s">
        <v>172</v>
      </c>
      <c r="AU345" s="184" t="s">
        <v>83</v>
      </c>
      <c r="AV345" s="14" t="s">
        <v>83</v>
      </c>
      <c r="AW345" s="14" t="s">
        <v>4</v>
      </c>
      <c r="AX345" s="14" t="s">
        <v>73</v>
      </c>
      <c r="AY345" s="184" t="s">
        <v>163</v>
      </c>
    </row>
    <row r="346" spans="2:51" s="15" customFormat="1" ht="12">
      <c r="B346" s="191"/>
      <c r="D346" s="176" t="s">
        <v>172</v>
      </c>
      <c r="E346" s="192" t="s">
        <v>450</v>
      </c>
      <c r="F346" s="193" t="s">
        <v>180</v>
      </c>
      <c r="H346" s="194">
        <v>47.04</v>
      </c>
      <c r="I346" s="195"/>
      <c r="J346" s="195"/>
      <c r="M346" s="191"/>
      <c r="N346" s="196"/>
      <c r="O346" s="197"/>
      <c r="P346" s="197"/>
      <c r="Q346" s="197"/>
      <c r="R346" s="197"/>
      <c r="S346" s="197"/>
      <c r="T346" s="197"/>
      <c r="U346" s="197"/>
      <c r="V346" s="197"/>
      <c r="W346" s="197"/>
      <c r="X346" s="198"/>
      <c r="AT346" s="192" t="s">
        <v>172</v>
      </c>
      <c r="AU346" s="192" t="s">
        <v>83</v>
      </c>
      <c r="AV346" s="15" t="s">
        <v>170</v>
      </c>
      <c r="AW346" s="15" t="s">
        <v>4</v>
      </c>
      <c r="AX346" s="15" t="s">
        <v>81</v>
      </c>
      <c r="AY346" s="192" t="s">
        <v>163</v>
      </c>
    </row>
    <row r="347" spans="1:65" s="2" customFormat="1" ht="16.5" customHeight="1">
      <c r="A347" s="31"/>
      <c r="B347" s="160"/>
      <c r="C347" s="161" t="s">
        <v>451</v>
      </c>
      <c r="D347" s="161" t="s">
        <v>165</v>
      </c>
      <c r="E347" s="162" t="s">
        <v>452</v>
      </c>
      <c r="F347" s="163" t="s">
        <v>453</v>
      </c>
      <c r="G347" s="164" t="s">
        <v>454</v>
      </c>
      <c r="H347" s="165">
        <v>11</v>
      </c>
      <c r="I347" s="166"/>
      <c r="J347" s="166"/>
      <c r="K347" s="167">
        <f>ROUND(P347*H347,2)</f>
        <v>0</v>
      </c>
      <c r="L347" s="163" t="s">
        <v>1</v>
      </c>
      <c r="M347" s="32"/>
      <c r="N347" s="168" t="s">
        <v>1</v>
      </c>
      <c r="O347" s="169" t="s">
        <v>38</v>
      </c>
      <c r="P347" s="170">
        <f>I347+J347</f>
        <v>0</v>
      </c>
      <c r="Q347" s="170">
        <f>ROUND(I347*H347,2)</f>
        <v>0</v>
      </c>
      <c r="R347" s="170">
        <f>ROUND(J347*H347,2)</f>
        <v>0</v>
      </c>
      <c r="S347" s="55"/>
      <c r="T347" s="171">
        <f>S347*H347</f>
        <v>0</v>
      </c>
      <c r="U347" s="171">
        <v>0</v>
      </c>
      <c r="V347" s="171">
        <f>U347*H347</f>
        <v>0</v>
      </c>
      <c r="W347" s="171">
        <v>0</v>
      </c>
      <c r="X347" s="172">
        <f>W347*H347</f>
        <v>0</v>
      </c>
      <c r="Y347" s="31"/>
      <c r="Z347" s="31"/>
      <c r="AA347" s="31"/>
      <c r="AB347" s="31"/>
      <c r="AC347" s="31"/>
      <c r="AD347" s="31"/>
      <c r="AE347" s="31"/>
      <c r="AR347" s="173" t="s">
        <v>170</v>
      </c>
      <c r="AT347" s="173" t="s">
        <v>165</v>
      </c>
      <c r="AU347" s="173" t="s">
        <v>83</v>
      </c>
      <c r="AY347" s="17" t="s">
        <v>163</v>
      </c>
      <c r="BE347" s="174">
        <f>IF(O347="základní",K347,0)</f>
        <v>0</v>
      </c>
      <c r="BF347" s="174">
        <f>IF(O347="snížená",K347,0)</f>
        <v>0</v>
      </c>
      <c r="BG347" s="174">
        <f>IF(O347="zákl. přenesená",K347,0)</f>
        <v>0</v>
      </c>
      <c r="BH347" s="174">
        <f>IF(O347="sníž. přenesená",K347,0)</f>
        <v>0</v>
      </c>
      <c r="BI347" s="174">
        <f>IF(O347="nulová",K347,0)</f>
        <v>0</v>
      </c>
      <c r="BJ347" s="17" t="s">
        <v>81</v>
      </c>
      <c r="BK347" s="174">
        <f>ROUND(P347*H347,2)</f>
        <v>0</v>
      </c>
      <c r="BL347" s="17" t="s">
        <v>170</v>
      </c>
      <c r="BM347" s="173" t="s">
        <v>455</v>
      </c>
    </row>
    <row r="348" spans="1:47" s="2" customFormat="1" ht="19.5">
      <c r="A348" s="31"/>
      <c r="B348" s="32"/>
      <c r="C348" s="31"/>
      <c r="D348" s="176" t="s">
        <v>345</v>
      </c>
      <c r="E348" s="31"/>
      <c r="F348" s="199" t="s">
        <v>456</v>
      </c>
      <c r="G348" s="31"/>
      <c r="H348" s="31"/>
      <c r="I348" s="95"/>
      <c r="J348" s="95"/>
      <c r="K348" s="31"/>
      <c r="L348" s="31"/>
      <c r="M348" s="32"/>
      <c r="N348" s="200"/>
      <c r="O348" s="201"/>
      <c r="P348" s="55"/>
      <c r="Q348" s="55"/>
      <c r="R348" s="55"/>
      <c r="S348" s="55"/>
      <c r="T348" s="55"/>
      <c r="U348" s="55"/>
      <c r="V348" s="55"/>
      <c r="W348" s="55"/>
      <c r="X348" s="56"/>
      <c r="Y348" s="31"/>
      <c r="Z348" s="31"/>
      <c r="AA348" s="31"/>
      <c r="AB348" s="31"/>
      <c r="AC348" s="31"/>
      <c r="AD348" s="31"/>
      <c r="AE348" s="31"/>
      <c r="AT348" s="17" t="s">
        <v>345</v>
      </c>
      <c r="AU348" s="17" t="s">
        <v>83</v>
      </c>
    </row>
    <row r="349" spans="2:51" s="14" customFormat="1" ht="12">
      <c r="B349" s="183"/>
      <c r="D349" s="176" t="s">
        <v>172</v>
      </c>
      <c r="E349" s="184" t="s">
        <v>1</v>
      </c>
      <c r="F349" s="185" t="s">
        <v>243</v>
      </c>
      <c r="H349" s="186">
        <v>11</v>
      </c>
      <c r="I349" s="187"/>
      <c r="J349" s="187"/>
      <c r="M349" s="183"/>
      <c r="N349" s="188"/>
      <c r="O349" s="189"/>
      <c r="P349" s="189"/>
      <c r="Q349" s="189"/>
      <c r="R349" s="189"/>
      <c r="S349" s="189"/>
      <c r="T349" s="189"/>
      <c r="U349" s="189"/>
      <c r="V349" s="189"/>
      <c r="W349" s="189"/>
      <c r="X349" s="190"/>
      <c r="AT349" s="184" t="s">
        <v>172</v>
      </c>
      <c r="AU349" s="184" t="s">
        <v>83</v>
      </c>
      <c r="AV349" s="14" t="s">
        <v>83</v>
      </c>
      <c r="AW349" s="14" t="s">
        <v>4</v>
      </c>
      <c r="AX349" s="14" t="s">
        <v>81</v>
      </c>
      <c r="AY349" s="184" t="s">
        <v>163</v>
      </c>
    </row>
    <row r="350" spans="2:63" s="12" customFormat="1" ht="22.9" customHeight="1">
      <c r="B350" s="146"/>
      <c r="D350" s="147" t="s">
        <v>72</v>
      </c>
      <c r="E350" s="158" t="s">
        <v>457</v>
      </c>
      <c r="F350" s="158" t="s">
        <v>458</v>
      </c>
      <c r="I350" s="149"/>
      <c r="J350" s="149"/>
      <c r="K350" s="159">
        <f>BK350</f>
        <v>0</v>
      </c>
      <c r="M350" s="146"/>
      <c r="N350" s="151"/>
      <c r="O350" s="152"/>
      <c r="P350" s="152"/>
      <c r="Q350" s="153">
        <f>SUM(Q351:Q354)</f>
        <v>0</v>
      </c>
      <c r="R350" s="153">
        <f>SUM(R351:R354)</f>
        <v>0</v>
      </c>
      <c r="S350" s="152"/>
      <c r="T350" s="154">
        <f>SUM(T351:T354)</f>
        <v>0</v>
      </c>
      <c r="U350" s="152"/>
      <c r="V350" s="154">
        <f>SUM(V351:V354)</f>
        <v>0</v>
      </c>
      <c r="W350" s="152"/>
      <c r="X350" s="155">
        <f>SUM(X351:X354)</f>
        <v>0</v>
      </c>
      <c r="AR350" s="147" t="s">
        <v>81</v>
      </c>
      <c r="AT350" s="156" t="s">
        <v>72</v>
      </c>
      <c r="AU350" s="156" t="s">
        <v>81</v>
      </c>
      <c r="AY350" s="147" t="s">
        <v>163</v>
      </c>
      <c r="BK350" s="157">
        <f>SUM(BK351:BK354)</f>
        <v>0</v>
      </c>
    </row>
    <row r="351" spans="1:65" s="2" customFormat="1" ht="36" customHeight="1">
      <c r="A351" s="31"/>
      <c r="B351" s="160"/>
      <c r="C351" s="161" t="s">
        <v>459</v>
      </c>
      <c r="D351" s="161" t="s">
        <v>165</v>
      </c>
      <c r="E351" s="162" t="s">
        <v>460</v>
      </c>
      <c r="F351" s="163" t="s">
        <v>461</v>
      </c>
      <c r="G351" s="164" t="s">
        <v>343</v>
      </c>
      <c r="H351" s="165">
        <v>35.7</v>
      </c>
      <c r="I351" s="166"/>
      <c r="J351" s="166"/>
      <c r="K351" s="167">
        <f>ROUND(P351*H351,2)</f>
        <v>0</v>
      </c>
      <c r="L351" s="163" t="s">
        <v>169</v>
      </c>
      <c r="M351" s="32"/>
      <c r="N351" s="168" t="s">
        <v>1</v>
      </c>
      <c r="O351" s="169" t="s">
        <v>38</v>
      </c>
      <c r="P351" s="170">
        <f>I351+J351</f>
        <v>0</v>
      </c>
      <c r="Q351" s="170">
        <f>ROUND(I351*H351,2)</f>
        <v>0</v>
      </c>
      <c r="R351" s="170">
        <f>ROUND(J351*H351,2)</f>
        <v>0</v>
      </c>
      <c r="S351" s="55"/>
      <c r="T351" s="171">
        <f>S351*H351</f>
        <v>0</v>
      </c>
      <c r="U351" s="171">
        <v>0</v>
      </c>
      <c r="V351" s="171">
        <f>U351*H351</f>
        <v>0</v>
      </c>
      <c r="W351" s="171">
        <v>0</v>
      </c>
      <c r="X351" s="172">
        <f>W351*H351</f>
        <v>0</v>
      </c>
      <c r="Y351" s="31"/>
      <c r="Z351" s="31"/>
      <c r="AA351" s="31"/>
      <c r="AB351" s="31"/>
      <c r="AC351" s="31"/>
      <c r="AD351" s="31"/>
      <c r="AE351" s="31"/>
      <c r="AR351" s="173" t="s">
        <v>170</v>
      </c>
      <c r="AT351" s="173" t="s">
        <v>165</v>
      </c>
      <c r="AU351" s="173" t="s">
        <v>83</v>
      </c>
      <c r="AY351" s="17" t="s">
        <v>163</v>
      </c>
      <c r="BE351" s="174">
        <f>IF(O351="základní",K351,0)</f>
        <v>0</v>
      </c>
      <c r="BF351" s="174">
        <f>IF(O351="snížená",K351,0)</f>
        <v>0</v>
      </c>
      <c r="BG351" s="174">
        <f>IF(O351="zákl. přenesená",K351,0)</f>
        <v>0</v>
      </c>
      <c r="BH351" s="174">
        <f>IF(O351="sníž. přenesená",K351,0)</f>
        <v>0</v>
      </c>
      <c r="BI351" s="174">
        <f>IF(O351="nulová",K351,0)</f>
        <v>0</v>
      </c>
      <c r="BJ351" s="17" t="s">
        <v>81</v>
      </c>
      <c r="BK351" s="174">
        <f>ROUND(P351*H351,2)</f>
        <v>0</v>
      </c>
      <c r="BL351" s="17" t="s">
        <v>170</v>
      </c>
      <c r="BM351" s="173" t="s">
        <v>462</v>
      </c>
    </row>
    <row r="352" spans="2:51" s="13" customFormat="1" ht="12">
      <c r="B352" s="175"/>
      <c r="D352" s="176" t="s">
        <v>172</v>
      </c>
      <c r="E352" s="177" t="s">
        <v>1</v>
      </c>
      <c r="F352" s="178" t="s">
        <v>463</v>
      </c>
      <c r="H352" s="177" t="s">
        <v>1</v>
      </c>
      <c r="I352" s="179"/>
      <c r="J352" s="179"/>
      <c r="M352" s="175"/>
      <c r="N352" s="180"/>
      <c r="O352" s="181"/>
      <c r="P352" s="181"/>
      <c r="Q352" s="181"/>
      <c r="R352" s="181"/>
      <c r="S352" s="181"/>
      <c r="T352" s="181"/>
      <c r="U352" s="181"/>
      <c r="V352" s="181"/>
      <c r="W352" s="181"/>
      <c r="X352" s="182"/>
      <c r="AT352" s="177" t="s">
        <v>172</v>
      </c>
      <c r="AU352" s="177" t="s">
        <v>83</v>
      </c>
      <c r="AV352" s="13" t="s">
        <v>81</v>
      </c>
      <c r="AW352" s="13" t="s">
        <v>4</v>
      </c>
      <c r="AX352" s="13" t="s">
        <v>73</v>
      </c>
      <c r="AY352" s="177" t="s">
        <v>163</v>
      </c>
    </row>
    <row r="353" spans="2:51" s="13" customFormat="1" ht="12">
      <c r="B353" s="175"/>
      <c r="D353" s="176" t="s">
        <v>172</v>
      </c>
      <c r="E353" s="177" t="s">
        <v>1</v>
      </c>
      <c r="F353" s="178" t="s">
        <v>464</v>
      </c>
      <c r="H353" s="177" t="s">
        <v>1</v>
      </c>
      <c r="I353" s="179"/>
      <c r="J353" s="179"/>
      <c r="M353" s="175"/>
      <c r="N353" s="180"/>
      <c r="O353" s="181"/>
      <c r="P353" s="181"/>
      <c r="Q353" s="181"/>
      <c r="R353" s="181"/>
      <c r="S353" s="181"/>
      <c r="T353" s="181"/>
      <c r="U353" s="181"/>
      <c r="V353" s="181"/>
      <c r="W353" s="181"/>
      <c r="X353" s="182"/>
      <c r="AT353" s="177" t="s">
        <v>172</v>
      </c>
      <c r="AU353" s="177" t="s">
        <v>83</v>
      </c>
      <c r="AV353" s="13" t="s">
        <v>81</v>
      </c>
      <c r="AW353" s="13" t="s">
        <v>4</v>
      </c>
      <c r="AX353" s="13" t="s">
        <v>73</v>
      </c>
      <c r="AY353" s="177" t="s">
        <v>163</v>
      </c>
    </row>
    <row r="354" spans="2:51" s="14" customFormat="1" ht="12">
      <c r="B354" s="183"/>
      <c r="D354" s="176" t="s">
        <v>172</v>
      </c>
      <c r="E354" s="184" t="s">
        <v>1</v>
      </c>
      <c r="F354" s="185" t="s">
        <v>465</v>
      </c>
      <c r="H354" s="186">
        <v>35.7</v>
      </c>
      <c r="I354" s="187"/>
      <c r="J354" s="187"/>
      <c r="M354" s="183"/>
      <c r="N354" s="212"/>
      <c r="O354" s="213"/>
      <c r="P354" s="213"/>
      <c r="Q354" s="213"/>
      <c r="R354" s="213"/>
      <c r="S354" s="213"/>
      <c r="T354" s="213"/>
      <c r="U354" s="213"/>
      <c r="V354" s="213"/>
      <c r="W354" s="213"/>
      <c r="X354" s="214"/>
      <c r="AT354" s="184" t="s">
        <v>172</v>
      </c>
      <c r="AU354" s="184" t="s">
        <v>83</v>
      </c>
      <c r="AV354" s="14" t="s">
        <v>83</v>
      </c>
      <c r="AW354" s="14" t="s">
        <v>4</v>
      </c>
      <c r="AX354" s="14" t="s">
        <v>81</v>
      </c>
      <c r="AY354" s="184" t="s">
        <v>163</v>
      </c>
    </row>
    <row r="355" spans="1:31" s="2" customFormat="1" ht="6.95" customHeight="1">
      <c r="A355" s="31"/>
      <c r="B355" s="45"/>
      <c r="C355" s="46"/>
      <c r="D355" s="46"/>
      <c r="E355" s="46"/>
      <c r="F355" s="46"/>
      <c r="G355" s="46"/>
      <c r="H355" s="46"/>
      <c r="I355" s="116"/>
      <c r="J355" s="116"/>
      <c r="K355" s="46"/>
      <c r="L355" s="46"/>
      <c r="M355" s="32"/>
      <c r="N355" s="31"/>
      <c r="P355" s="31"/>
      <c r="Q355" s="31"/>
      <c r="R355" s="31"/>
      <c r="S355" s="31"/>
      <c r="T355" s="31"/>
      <c r="U355" s="31"/>
      <c r="V355" s="31"/>
      <c r="W355" s="31"/>
      <c r="X355" s="31"/>
      <c r="Y355" s="31"/>
      <c r="Z355" s="31"/>
      <c r="AA355" s="31"/>
      <c r="AB355" s="31"/>
      <c r="AC355" s="31"/>
      <c r="AD355" s="31"/>
      <c r="AE355" s="31"/>
    </row>
  </sheetData>
  <autoFilter ref="C120:L354"/>
  <mergeCells count="9">
    <mergeCell ref="E87:H87"/>
    <mergeCell ref="E111:H111"/>
    <mergeCell ref="E113:H113"/>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0"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election activeCell="J73" sqref="J7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10" width="20.140625" style="91" customWidth="1"/>
    <col min="11" max="11" width="20.1406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1"/>
      <c r="J2" s="91"/>
      <c r="M2" s="237" t="s">
        <v>6</v>
      </c>
      <c r="N2" s="238"/>
      <c r="O2" s="238"/>
      <c r="P2" s="238"/>
      <c r="Q2" s="238"/>
      <c r="R2" s="238"/>
      <c r="S2" s="238"/>
      <c r="T2" s="238"/>
      <c r="U2" s="238"/>
      <c r="V2" s="238"/>
      <c r="W2" s="238"/>
      <c r="X2" s="238"/>
      <c r="Y2" s="238"/>
      <c r="Z2" s="238"/>
      <c r="AT2" s="17" t="s">
        <v>86</v>
      </c>
    </row>
    <row r="3" spans="2:46" s="1" customFormat="1" ht="6.95" customHeight="1">
      <c r="B3" s="18"/>
      <c r="C3" s="19"/>
      <c r="D3" s="19"/>
      <c r="E3" s="19"/>
      <c r="F3" s="19"/>
      <c r="G3" s="19"/>
      <c r="H3" s="19"/>
      <c r="I3" s="93"/>
      <c r="J3" s="93"/>
      <c r="K3" s="19"/>
      <c r="L3" s="19"/>
      <c r="M3" s="20"/>
      <c r="AT3" s="17" t="s">
        <v>83</v>
      </c>
    </row>
    <row r="4" spans="2:46" s="1" customFormat="1" ht="24.95" customHeight="1">
      <c r="B4" s="20"/>
      <c r="D4" s="21" t="s">
        <v>100</v>
      </c>
      <c r="I4" s="91"/>
      <c r="J4" s="91"/>
      <c r="M4" s="20"/>
      <c r="N4" s="94" t="s">
        <v>11</v>
      </c>
      <c r="AT4" s="17" t="s">
        <v>3</v>
      </c>
    </row>
    <row r="5" spans="2:13" s="1" customFormat="1" ht="6.95" customHeight="1">
      <c r="B5" s="20"/>
      <c r="I5" s="91"/>
      <c r="J5" s="91"/>
      <c r="M5" s="20"/>
    </row>
    <row r="6" spans="2:13" s="1" customFormat="1" ht="12" customHeight="1">
      <c r="B6" s="20"/>
      <c r="D6" s="27" t="s">
        <v>17</v>
      </c>
      <c r="I6" s="91"/>
      <c r="J6" s="91"/>
      <c r="M6" s="20"/>
    </row>
    <row r="7" spans="2:13" s="1" customFormat="1" ht="16.5" customHeight="1">
      <c r="B7" s="20"/>
      <c r="E7" s="273" t="str">
        <f>'Rekapitulace stavby'!K6</f>
        <v>Revitalizace Rychtářského potoka, km 1,100 - 5,200, k.ú. Budišov nad Budišovkou - I. etapa</v>
      </c>
      <c r="F7" s="274"/>
      <c r="G7" s="274"/>
      <c r="H7" s="274"/>
      <c r="I7" s="91"/>
      <c r="J7" s="91"/>
      <c r="M7" s="20"/>
    </row>
    <row r="8" spans="1:31" s="2" customFormat="1" ht="12" customHeight="1">
      <c r="A8" s="31"/>
      <c r="B8" s="32"/>
      <c r="C8" s="31"/>
      <c r="D8" s="27" t="s">
        <v>109</v>
      </c>
      <c r="E8" s="31"/>
      <c r="F8" s="31"/>
      <c r="G8" s="31"/>
      <c r="H8" s="31"/>
      <c r="I8" s="95"/>
      <c r="J8" s="95"/>
      <c r="K8" s="31"/>
      <c r="L8" s="31"/>
      <c r="M8" s="41"/>
      <c r="S8" s="31"/>
      <c r="T8" s="31"/>
      <c r="U8" s="31"/>
      <c r="V8" s="31"/>
      <c r="W8" s="31"/>
      <c r="X8" s="31"/>
      <c r="Y8" s="31"/>
      <c r="Z8" s="31"/>
      <c r="AA8" s="31"/>
      <c r="AB8" s="31"/>
      <c r="AC8" s="31"/>
      <c r="AD8" s="31"/>
      <c r="AE8" s="31"/>
    </row>
    <row r="9" spans="1:31" s="2" customFormat="1" ht="16.5" customHeight="1">
      <c r="A9" s="31"/>
      <c r="B9" s="32"/>
      <c r="C9" s="31"/>
      <c r="D9" s="31"/>
      <c r="E9" s="245" t="s">
        <v>466</v>
      </c>
      <c r="F9" s="272"/>
      <c r="G9" s="272"/>
      <c r="H9" s="272"/>
      <c r="I9" s="95"/>
      <c r="J9" s="95"/>
      <c r="K9" s="31"/>
      <c r="L9" s="31"/>
      <c r="M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95"/>
      <c r="J10" s="95"/>
      <c r="K10" s="31"/>
      <c r="L10" s="31"/>
      <c r="M10" s="41"/>
      <c r="S10" s="31"/>
      <c r="T10" s="31"/>
      <c r="U10" s="31"/>
      <c r="V10" s="31"/>
      <c r="W10" s="31"/>
      <c r="X10" s="31"/>
      <c r="Y10" s="31"/>
      <c r="Z10" s="31"/>
      <c r="AA10" s="31"/>
      <c r="AB10" s="31"/>
      <c r="AC10" s="31"/>
      <c r="AD10" s="31"/>
      <c r="AE10" s="31"/>
    </row>
    <row r="11" spans="1:31" s="2" customFormat="1" ht="12" customHeight="1">
      <c r="A11" s="31"/>
      <c r="B11" s="32"/>
      <c r="C11" s="31"/>
      <c r="D11" s="27" t="s">
        <v>18</v>
      </c>
      <c r="E11" s="31"/>
      <c r="F11" s="25" t="s">
        <v>1</v>
      </c>
      <c r="G11" s="31"/>
      <c r="H11" s="31"/>
      <c r="I11" s="96" t="s">
        <v>19</v>
      </c>
      <c r="J11" s="97" t="s">
        <v>1</v>
      </c>
      <c r="K11" s="31"/>
      <c r="L11" s="31"/>
      <c r="M11" s="41"/>
      <c r="S11" s="31"/>
      <c r="T11" s="31"/>
      <c r="U11" s="31"/>
      <c r="V11" s="31"/>
      <c r="W11" s="31"/>
      <c r="X11" s="31"/>
      <c r="Y11" s="31"/>
      <c r="Z11" s="31"/>
      <c r="AA11" s="31"/>
      <c r="AB11" s="31"/>
      <c r="AC11" s="31"/>
      <c r="AD11" s="31"/>
      <c r="AE11" s="31"/>
    </row>
    <row r="12" spans="1:31" s="2" customFormat="1" ht="12" customHeight="1">
      <c r="A12" s="31"/>
      <c r="B12" s="32"/>
      <c r="C12" s="31"/>
      <c r="D12" s="27" t="s">
        <v>20</v>
      </c>
      <c r="E12" s="31"/>
      <c r="F12" s="25" t="s">
        <v>21</v>
      </c>
      <c r="G12" s="31"/>
      <c r="H12" s="31"/>
      <c r="I12" s="96" t="s">
        <v>22</v>
      </c>
      <c r="J12" s="98">
        <f>'Rekapitulace stavby'!AN8</f>
        <v>0</v>
      </c>
      <c r="K12" s="31"/>
      <c r="L12" s="31"/>
      <c r="M12" s="41"/>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95"/>
      <c r="J13" s="95"/>
      <c r="K13" s="31"/>
      <c r="L13" s="31"/>
      <c r="M13" s="41"/>
      <c r="S13" s="31"/>
      <c r="T13" s="31"/>
      <c r="U13" s="31"/>
      <c r="V13" s="31"/>
      <c r="W13" s="31"/>
      <c r="X13" s="31"/>
      <c r="Y13" s="31"/>
      <c r="Z13" s="31"/>
      <c r="AA13" s="31"/>
      <c r="AB13" s="31"/>
      <c r="AC13" s="31"/>
      <c r="AD13" s="31"/>
      <c r="AE13" s="31"/>
    </row>
    <row r="14" spans="1:31" s="2" customFormat="1" ht="12" customHeight="1">
      <c r="A14" s="31"/>
      <c r="B14" s="32"/>
      <c r="C14" s="31"/>
      <c r="D14" s="27" t="s">
        <v>23</v>
      </c>
      <c r="E14" s="31"/>
      <c r="F14" s="31"/>
      <c r="G14" s="31"/>
      <c r="H14" s="31"/>
      <c r="I14" s="96" t="s">
        <v>24</v>
      </c>
      <c r="J14" s="97" t="s">
        <v>1</v>
      </c>
      <c r="K14" s="31"/>
      <c r="L14" s="31"/>
      <c r="M14" s="41"/>
      <c r="S14" s="31"/>
      <c r="T14" s="31"/>
      <c r="U14" s="31"/>
      <c r="V14" s="31"/>
      <c r="W14" s="31"/>
      <c r="X14" s="31"/>
      <c r="Y14" s="31"/>
      <c r="Z14" s="31"/>
      <c r="AA14" s="31"/>
      <c r="AB14" s="31"/>
      <c r="AC14" s="31"/>
      <c r="AD14" s="31"/>
      <c r="AE14" s="31"/>
    </row>
    <row r="15" spans="1:31" s="2" customFormat="1" ht="18" customHeight="1">
      <c r="A15" s="31"/>
      <c r="B15" s="32"/>
      <c r="C15" s="31"/>
      <c r="D15" s="31"/>
      <c r="E15" s="25" t="s">
        <v>25</v>
      </c>
      <c r="F15" s="31"/>
      <c r="G15" s="31"/>
      <c r="H15" s="31"/>
      <c r="I15" s="96" t="s">
        <v>26</v>
      </c>
      <c r="J15" s="97" t="s">
        <v>1</v>
      </c>
      <c r="K15" s="31"/>
      <c r="L15" s="31"/>
      <c r="M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95"/>
      <c r="J16" s="95"/>
      <c r="K16" s="31"/>
      <c r="L16" s="31"/>
      <c r="M16" s="41"/>
      <c r="S16" s="31"/>
      <c r="T16" s="31"/>
      <c r="U16" s="31"/>
      <c r="V16" s="31"/>
      <c r="W16" s="31"/>
      <c r="X16" s="31"/>
      <c r="Y16" s="31"/>
      <c r="Z16" s="31"/>
      <c r="AA16" s="31"/>
      <c r="AB16" s="31"/>
      <c r="AC16" s="31"/>
      <c r="AD16" s="31"/>
      <c r="AE16" s="31"/>
    </row>
    <row r="17" spans="1:31" s="2" customFormat="1" ht="12" customHeight="1">
      <c r="A17" s="31"/>
      <c r="B17" s="32"/>
      <c r="C17" s="31"/>
      <c r="D17" s="27" t="s">
        <v>27</v>
      </c>
      <c r="E17" s="31"/>
      <c r="F17" s="31"/>
      <c r="G17" s="31"/>
      <c r="H17" s="31"/>
      <c r="I17" s="96" t="s">
        <v>24</v>
      </c>
      <c r="J17" s="28">
        <f>'Rekapitulace stavby'!AN13</f>
        <v>0</v>
      </c>
      <c r="K17" s="31"/>
      <c r="L17" s="31"/>
      <c r="M17" s="41"/>
      <c r="S17" s="31"/>
      <c r="T17" s="31"/>
      <c r="U17" s="31"/>
      <c r="V17" s="31"/>
      <c r="W17" s="31"/>
      <c r="X17" s="31"/>
      <c r="Y17" s="31"/>
      <c r="Z17" s="31"/>
      <c r="AA17" s="31"/>
      <c r="AB17" s="31"/>
      <c r="AC17" s="31"/>
      <c r="AD17" s="31"/>
      <c r="AE17" s="31"/>
    </row>
    <row r="18" spans="1:31" s="2" customFormat="1" ht="18" customHeight="1">
      <c r="A18" s="31"/>
      <c r="B18" s="32"/>
      <c r="C18" s="31"/>
      <c r="D18" s="31"/>
      <c r="E18" s="275">
        <f>'Rekapitulace stavby'!E14</f>
        <v>0</v>
      </c>
      <c r="F18" s="248"/>
      <c r="G18" s="248"/>
      <c r="H18" s="248"/>
      <c r="I18" s="96" t="s">
        <v>26</v>
      </c>
      <c r="J18" s="28">
        <f>'Rekapitulace stavby'!AN14</f>
        <v>0</v>
      </c>
      <c r="K18" s="31"/>
      <c r="L18" s="31"/>
      <c r="M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95"/>
      <c r="J19" s="95"/>
      <c r="K19" s="31"/>
      <c r="L19" s="31"/>
      <c r="M19" s="41"/>
      <c r="S19" s="31"/>
      <c r="T19" s="31"/>
      <c r="U19" s="31"/>
      <c r="V19" s="31"/>
      <c r="W19" s="31"/>
      <c r="X19" s="31"/>
      <c r="Y19" s="31"/>
      <c r="Z19" s="31"/>
      <c r="AA19" s="31"/>
      <c r="AB19" s="31"/>
      <c r="AC19" s="31"/>
      <c r="AD19" s="31"/>
      <c r="AE19" s="31"/>
    </row>
    <row r="20" spans="1:31" s="2" customFormat="1" ht="12" customHeight="1">
      <c r="A20" s="31"/>
      <c r="B20" s="32"/>
      <c r="C20" s="31"/>
      <c r="D20" s="27" t="s">
        <v>28</v>
      </c>
      <c r="E20" s="31"/>
      <c r="F20" s="31"/>
      <c r="G20" s="31"/>
      <c r="H20" s="31"/>
      <c r="I20" s="96" t="s">
        <v>24</v>
      </c>
      <c r="J20" s="97" t="s">
        <v>1</v>
      </c>
      <c r="K20" s="31"/>
      <c r="L20" s="31"/>
      <c r="M20" s="41"/>
      <c r="S20" s="31"/>
      <c r="T20" s="31"/>
      <c r="U20" s="31"/>
      <c r="V20" s="31"/>
      <c r="W20" s="31"/>
      <c r="X20" s="31"/>
      <c r="Y20" s="31"/>
      <c r="Z20" s="31"/>
      <c r="AA20" s="31"/>
      <c r="AB20" s="31"/>
      <c r="AC20" s="31"/>
      <c r="AD20" s="31"/>
      <c r="AE20" s="31"/>
    </row>
    <row r="21" spans="1:31" s="2" customFormat="1" ht="18" customHeight="1">
      <c r="A21" s="31"/>
      <c r="B21" s="32"/>
      <c r="C21" s="31"/>
      <c r="D21" s="31"/>
      <c r="E21" s="25" t="s">
        <v>29</v>
      </c>
      <c r="F21" s="31"/>
      <c r="G21" s="31"/>
      <c r="H21" s="31"/>
      <c r="I21" s="96" t="s">
        <v>26</v>
      </c>
      <c r="J21" s="97" t="s">
        <v>1</v>
      </c>
      <c r="K21" s="31"/>
      <c r="L21" s="31"/>
      <c r="M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95"/>
      <c r="J22" s="95"/>
      <c r="K22" s="31"/>
      <c r="L22" s="31"/>
      <c r="M22" s="41"/>
      <c r="S22" s="31"/>
      <c r="T22" s="31"/>
      <c r="U22" s="31"/>
      <c r="V22" s="31"/>
      <c r="W22" s="31"/>
      <c r="X22" s="31"/>
      <c r="Y22" s="31"/>
      <c r="Z22" s="31"/>
      <c r="AA22" s="31"/>
      <c r="AB22" s="31"/>
      <c r="AC22" s="31"/>
      <c r="AD22" s="31"/>
      <c r="AE22" s="31"/>
    </row>
    <row r="23" spans="1:31" s="2" customFormat="1" ht="12" customHeight="1">
      <c r="A23" s="31"/>
      <c r="B23" s="32"/>
      <c r="C23" s="31"/>
      <c r="D23" s="27" t="s">
        <v>30</v>
      </c>
      <c r="E23" s="31"/>
      <c r="F23" s="31"/>
      <c r="G23" s="31"/>
      <c r="H23" s="31"/>
      <c r="I23" s="96" t="s">
        <v>24</v>
      </c>
      <c r="J23" s="97" t="s">
        <v>1</v>
      </c>
      <c r="K23" s="31"/>
      <c r="L23" s="31"/>
      <c r="M23" s="41"/>
      <c r="S23" s="31"/>
      <c r="T23" s="31"/>
      <c r="U23" s="31"/>
      <c r="V23" s="31"/>
      <c r="W23" s="31"/>
      <c r="X23" s="31"/>
      <c r="Y23" s="31"/>
      <c r="Z23" s="31"/>
      <c r="AA23" s="31"/>
      <c r="AB23" s="31"/>
      <c r="AC23" s="31"/>
      <c r="AD23" s="31"/>
      <c r="AE23" s="31"/>
    </row>
    <row r="24" spans="1:31" s="2" customFormat="1" ht="18" customHeight="1">
      <c r="A24" s="31"/>
      <c r="B24" s="32"/>
      <c r="C24" s="31"/>
      <c r="D24" s="31"/>
      <c r="E24" s="25" t="s">
        <v>31</v>
      </c>
      <c r="F24" s="31"/>
      <c r="G24" s="31"/>
      <c r="H24" s="31"/>
      <c r="I24" s="96" t="s">
        <v>26</v>
      </c>
      <c r="J24" s="97" t="s">
        <v>1</v>
      </c>
      <c r="K24" s="31"/>
      <c r="L24" s="31"/>
      <c r="M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95"/>
      <c r="J25" s="95"/>
      <c r="K25" s="31"/>
      <c r="L25" s="31"/>
      <c r="M25" s="41"/>
      <c r="S25" s="31"/>
      <c r="T25" s="31"/>
      <c r="U25" s="31"/>
      <c r="V25" s="31"/>
      <c r="W25" s="31"/>
      <c r="X25" s="31"/>
      <c r="Y25" s="31"/>
      <c r="Z25" s="31"/>
      <c r="AA25" s="31"/>
      <c r="AB25" s="31"/>
      <c r="AC25" s="31"/>
      <c r="AD25" s="31"/>
      <c r="AE25" s="31"/>
    </row>
    <row r="26" spans="1:31" s="2" customFormat="1" ht="12" customHeight="1">
      <c r="A26" s="31"/>
      <c r="B26" s="32"/>
      <c r="C26" s="31"/>
      <c r="D26" s="27" t="s">
        <v>32</v>
      </c>
      <c r="E26" s="31"/>
      <c r="F26" s="31"/>
      <c r="G26" s="31"/>
      <c r="H26" s="31"/>
      <c r="I26" s="95"/>
      <c r="J26" s="95"/>
      <c r="K26" s="31"/>
      <c r="L26" s="31"/>
      <c r="M26" s="41"/>
      <c r="S26" s="31"/>
      <c r="T26" s="31"/>
      <c r="U26" s="31"/>
      <c r="V26" s="31"/>
      <c r="W26" s="31"/>
      <c r="X26" s="31"/>
      <c r="Y26" s="31"/>
      <c r="Z26" s="31"/>
      <c r="AA26" s="31"/>
      <c r="AB26" s="31"/>
      <c r="AC26" s="31"/>
      <c r="AD26" s="31"/>
      <c r="AE26" s="31"/>
    </row>
    <row r="27" spans="1:31" s="8" customFormat="1" ht="16.5" customHeight="1">
      <c r="A27" s="99"/>
      <c r="B27" s="100"/>
      <c r="C27" s="99"/>
      <c r="D27" s="99"/>
      <c r="E27" s="252" t="s">
        <v>1</v>
      </c>
      <c r="F27" s="252"/>
      <c r="G27" s="252"/>
      <c r="H27" s="252"/>
      <c r="I27" s="101"/>
      <c r="J27" s="101"/>
      <c r="K27" s="99"/>
      <c r="L27" s="99"/>
      <c r="M27" s="102"/>
      <c r="S27" s="99"/>
      <c r="T27" s="99"/>
      <c r="U27" s="99"/>
      <c r="V27" s="99"/>
      <c r="W27" s="99"/>
      <c r="X27" s="99"/>
      <c r="Y27" s="99"/>
      <c r="Z27" s="99"/>
      <c r="AA27" s="99"/>
      <c r="AB27" s="99"/>
      <c r="AC27" s="99"/>
      <c r="AD27" s="99"/>
      <c r="AE27" s="99"/>
    </row>
    <row r="28" spans="1:31" s="2" customFormat="1" ht="6.95" customHeight="1">
      <c r="A28" s="31"/>
      <c r="B28" s="32"/>
      <c r="C28" s="31"/>
      <c r="D28" s="31"/>
      <c r="E28" s="31"/>
      <c r="F28" s="31"/>
      <c r="G28" s="31"/>
      <c r="H28" s="31"/>
      <c r="I28" s="95"/>
      <c r="J28" s="95"/>
      <c r="K28" s="31"/>
      <c r="L28" s="31"/>
      <c r="M28" s="41"/>
      <c r="S28" s="31"/>
      <c r="T28" s="31"/>
      <c r="U28" s="31"/>
      <c r="V28" s="31"/>
      <c r="W28" s="31"/>
      <c r="X28" s="31"/>
      <c r="Y28" s="31"/>
      <c r="Z28" s="31"/>
      <c r="AA28" s="31"/>
      <c r="AB28" s="31"/>
      <c r="AC28" s="31"/>
      <c r="AD28" s="31"/>
      <c r="AE28" s="31"/>
    </row>
    <row r="29" spans="1:31" s="2" customFormat="1" ht="6.95" customHeight="1">
      <c r="A29" s="31"/>
      <c r="B29" s="32"/>
      <c r="C29" s="31"/>
      <c r="D29" s="63"/>
      <c r="E29" s="63"/>
      <c r="F29" s="63"/>
      <c r="G29" s="63"/>
      <c r="H29" s="63"/>
      <c r="I29" s="103"/>
      <c r="J29" s="103"/>
      <c r="K29" s="63"/>
      <c r="L29" s="63"/>
      <c r="M29" s="41"/>
      <c r="S29" s="31"/>
      <c r="T29" s="31"/>
      <c r="U29" s="31"/>
      <c r="V29" s="31"/>
      <c r="W29" s="31"/>
      <c r="X29" s="31"/>
      <c r="Y29" s="31"/>
      <c r="Z29" s="31"/>
      <c r="AA29" s="31"/>
      <c r="AB29" s="31"/>
      <c r="AC29" s="31"/>
      <c r="AD29" s="31"/>
      <c r="AE29" s="31"/>
    </row>
    <row r="30" spans="1:31" s="2" customFormat="1" ht="12.75">
      <c r="A30" s="31"/>
      <c r="B30" s="32"/>
      <c r="C30" s="31"/>
      <c r="D30" s="31"/>
      <c r="E30" s="27" t="s">
        <v>130</v>
      </c>
      <c r="F30" s="31"/>
      <c r="G30" s="31"/>
      <c r="H30" s="31"/>
      <c r="I30" s="95"/>
      <c r="J30" s="95"/>
      <c r="K30" s="104">
        <f>I96</f>
        <v>0</v>
      </c>
      <c r="L30" s="31"/>
      <c r="M30" s="41"/>
      <c r="S30" s="31"/>
      <c r="T30" s="31"/>
      <c r="U30" s="31"/>
      <c r="V30" s="31"/>
      <c r="W30" s="31"/>
      <c r="X30" s="31"/>
      <c r="Y30" s="31"/>
      <c r="Z30" s="31"/>
      <c r="AA30" s="31"/>
      <c r="AB30" s="31"/>
      <c r="AC30" s="31"/>
      <c r="AD30" s="31"/>
      <c r="AE30" s="31"/>
    </row>
    <row r="31" spans="1:31" s="2" customFormat="1" ht="12.75">
      <c r="A31" s="31"/>
      <c r="B31" s="32"/>
      <c r="C31" s="31"/>
      <c r="D31" s="31"/>
      <c r="E31" s="27" t="s">
        <v>131</v>
      </c>
      <c r="F31" s="31"/>
      <c r="G31" s="31"/>
      <c r="H31" s="31"/>
      <c r="I31" s="95"/>
      <c r="J31" s="95"/>
      <c r="K31" s="104">
        <f>J96</f>
        <v>0</v>
      </c>
      <c r="L31" s="31"/>
      <c r="M31" s="41"/>
      <c r="S31" s="31"/>
      <c r="T31" s="31"/>
      <c r="U31" s="31"/>
      <c r="V31" s="31"/>
      <c r="W31" s="31"/>
      <c r="X31" s="31"/>
      <c r="Y31" s="31"/>
      <c r="Z31" s="31"/>
      <c r="AA31" s="31"/>
      <c r="AB31" s="31"/>
      <c r="AC31" s="31"/>
      <c r="AD31" s="31"/>
      <c r="AE31" s="31"/>
    </row>
    <row r="32" spans="1:31" s="2" customFormat="1" ht="25.35" customHeight="1">
      <c r="A32" s="31"/>
      <c r="B32" s="32"/>
      <c r="C32" s="31"/>
      <c r="D32" s="105" t="s">
        <v>33</v>
      </c>
      <c r="E32" s="31"/>
      <c r="F32" s="31"/>
      <c r="G32" s="31"/>
      <c r="H32" s="31"/>
      <c r="I32" s="95"/>
      <c r="J32" s="95"/>
      <c r="K32" s="68">
        <f>ROUND(K119,2)</f>
        <v>0</v>
      </c>
      <c r="L32" s="31"/>
      <c r="M32" s="41"/>
      <c r="S32" s="31"/>
      <c r="T32" s="31"/>
      <c r="U32" s="31"/>
      <c r="V32" s="31"/>
      <c r="W32" s="31"/>
      <c r="X32" s="31"/>
      <c r="Y32" s="31"/>
      <c r="Z32" s="31"/>
      <c r="AA32" s="31"/>
      <c r="AB32" s="31"/>
      <c r="AC32" s="31"/>
      <c r="AD32" s="31"/>
      <c r="AE32" s="31"/>
    </row>
    <row r="33" spans="1:31" s="2" customFormat="1" ht="6.95" customHeight="1">
      <c r="A33" s="31"/>
      <c r="B33" s="32"/>
      <c r="C33" s="31"/>
      <c r="D33" s="63"/>
      <c r="E33" s="63"/>
      <c r="F33" s="63"/>
      <c r="G33" s="63"/>
      <c r="H33" s="63"/>
      <c r="I33" s="103"/>
      <c r="J33" s="103"/>
      <c r="K33" s="63"/>
      <c r="L33" s="63"/>
      <c r="M33" s="41"/>
      <c r="S33" s="31"/>
      <c r="T33" s="31"/>
      <c r="U33" s="31"/>
      <c r="V33" s="31"/>
      <c r="W33" s="31"/>
      <c r="X33" s="31"/>
      <c r="Y33" s="31"/>
      <c r="Z33" s="31"/>
      <c r="AA33" s="31"/>
      <c r="AB33" s="31"/>
      <c r="AC33" s="31"/>
      <c r="AD33" s="31"/>
      <c r="AE33" s="31"/>
    </row>
    <row r="34" spans="1:31" s="2" customFormat="1" ht="14.45" customHeight="1">
      <c r="A34" s="31"/>
      <c r="B34" s="32"/>
      <c r="C34" s="31"/>
      <c r="D34" s="31"/>
      <c r="E34" s="31"/>
      <c r="F34" s="35" t="s">
        <v>35</v>
      </c>
      <c r="G34" s="31"/>
      <c r="H34" s="31"/>
      <c r="I34" s="106" t="s">
        <v>34</v>
      </c>
      <c r="J34" s="95"/>
      <c r="K34" s="35" t="s">
        <v>36</v>
      </c>
      <c r="L34" s="31"/>
      <c r="M34" s="41"/>
      <c r="S34" s="31"/>
      <c r="T34" s="31"/>
      <c r="U34" s="31"/>
      <c r="V34" s="31"/>
      <c r="W34" s="31"/>
      <c r="X34" s="31"/>
      <c r="Y34" s="31"/>
      <c r="Z34" s="31"/>
      <c r="AA34" s="31"/>
      <c r="AB34" s="31"/>
      <c r="AC34" s="31"/>
      <c r="AD34" s="31"/>
      <c r="AE34" s="31"/>
    </row>
    <row r="35" spans="1:31" s="2" customFormat="1" ht="14.45" customHeight="1">
      <c r="A35" s="31"/>
      <c r="B35" s="32"/>
      <c r="C35" s="31"/>
      <c r="D35" s="107" t="s">
        <v>37</v>
      </c>
      <c r="E35" s="27" t="s">
        <v>38</v>
      </c>
      <c r="F35" s="104">
        <f>ROUND((SUM(BE119:BE177)),2)</f>
        <v>0</v>
      </c>
      <c r="G35" s="31"/>
      <c r="H35" s="31"/>
      <c r="I35" s="108">
        <v>0.21</v>
      </c>
      <c r="J35" s="95"/>
      <c r="K35" s="104">
        <f>ROUND(((SUM(BE119:BE177))*I35),2)</f>
        <v>0</v>
      </c>
      <c r="L35" s="31"/>
      <c r="M35" s="41"/>
      <c r="S35" s="31"/>
      <c r="T35" s="31"/>
      <c r="U35" s="31"/>
      <c r="V35" s="31"/>
      <c r="W35" s="31"/>
      <c r="X35" s="31"/>
      <c r="Y35" s="31"/>
      <c r="Z35" s="31"/>
      <c r="AA35" s="31"/>
      <c r="AB35" s="31"/>
      <c r="AC35" s="31"/>
      <c r="AD35" s="31"/>
      <c r="AE35" s="31"/>
    </row>
    <row r="36" spans="1:31" s="2" customFormat="1" ht="14.45" customHeight="1">
      <c r="A36" s="31"/>
      <c r="B36" s="32"/>
      <c r="C36" s="31"/>
      <c r="D36" s="31"/>
      <c r="E36" s="27" t="s">
        <v>39</v>
      </c>
      <c r="F36" s="104">
        <f>ROUND((SUM(BF119:BF177)),2)</f>
        <v>0</v>
      </c>
      <c r="G36" s="31"/>
      <c r="H36" s="31"/>
      <c r="I36" s="108">
        <v>0.15</v>
      </c>
      <c r="J36" s="95"/>
      <c r="K36" s="104">
        <f>ROUND(((SUM(BF119:BF177))*I36),2)</f>
        <v>0</v>
      </c>
      <c r="L36" s="31"/>
      <c r="M36" s="41"/>
      <c r="S36" s="31"/>
      <c r="T36" s="31"/>
      <c r="U36" s="31"/>
      <c r="V36" s="31"/>
      <c r="W36" s="31"/>
      <c r="X36" s="31"/>
      <c r="Y36" s="31"/>
      <c r="Z36" s="31"/>
      <c r="AA36" s="31"/>
      <c r="AB36" s="31"/>
      <c r="AC36" s="31"/>
      <c r="AD36" s="31"/>
      <c r="AE36" s="31"/>
    </row>
    <row r="37" spans="1:31" s="2" customFormat="1" ht="14.45" customHeight="1" hidden="1">
      <c r="A37" s="31"/>
      <c r="B37" s="32"/>
      <c r="C37" s="31"/>
      <c r="D37" s="31"/>
      <c r="E37" s="27" t="s">
        <v>40</v>
      </c>
      <c r="F37" s="104">
        <f>ROUND((SUM(BG119:BG177)),2)</f>
        <v>0</v>
      </c>
      <c r="G37" s="31"/>
      <c r="H37" s="31"/>
      <c r="I37" s="108">
        <v>0.21</v>
      </c>
      <c r="J37" s="95"/>
      <c r="K37" s="104">
        <f>0</f>
        <v>0</v>
      </c>
      <c r="L37" s="31"/>
      <c r="M37" s="41"/>
      <c r="S37" s="31"/>
      <c r="T37" s="31"/>
      <c r="U37" s="31"/>
      <c r="V37" s="31"/>
      <c r="W37" s="31"/>
      <c r="X37" s="31"/>
      <c r="Y37" s="31"/>
      <c r="Z37" s="31"/>
      <c r="AA37" s="31"/>
      <c r="AB37" s="31"/>
      <c r="AC37" s="31"/>
      <c r="AD37" s="31"/>
      <c r="AE37" s="31"/>
    </row>
    <row r="38" spans="1:31" s="2" customFormat="1" ht="14.45" customHeight="1" hidden="1">
      <c r="A38" s="31"/>
      <c r="B38" s="32"/>
      <c r="C38" s="31"/>
      <c r="D38" s="31"/>
      <c r="E38" s="27" t="s">
        <v>41</v>
      </c>
      <c r="F38" s="104">
        <f>ROUND((SUM(BH119:BH177)),2)</f>
        <v>0</v>
      </c>
      <c r="G38" s="31"/>
      <c r="H38" s="31"/>
      <c r="I38" s="108">
        <v>0.15</v>
      </c>
      <c r="J38" s="95"/>
      <c r="K38" s="104">
        <f>0</f>
        <v>0</v>
      </c>
      <c r="L38" s="31"/>
      <c r="M38" s="41"/>
      <c r="S38" s="31"/>
      <c r="T38" s="31"/>
      <c r="U38" s="31"/>
      <c r="V38" s="31"/>
      <c r="W38" s="31"/>
      <c r="X38" s="31"/>
      <c r="Y38" s="31"/>
      <c r="Z38" s="31"/>
      <c r="AA38" s="31"/>
      <c r="AB38" s="31"/>
      <c r="AC38" s="31"/>
      <c r="AD38" s="31"/>
      <c r="AE38" s="31"/>
    </row>
    <row r="39" spans="1:31" s="2" customFormat="1" ht="14.45" customHeight="1" hidden="1">
      <c r="A39" s="31"/>
      <c r="B39" s="32"/>
      <c r="C39" s="31"/>
      <c r="D39" s="31"/>
      <c r="E39" s="27" t="s">
        <v>42</v>
      </c>
      <c r="F39" s="104">
        <f>ROUND((SUM(BI119:BI177)),2)</f>
        <v>0</v>
      </c>
      <c r="G39" s="31"/>
      <c r="H39" s="31"/>
      <c r="I39" s="108">
        <v>0</v>
      </c>
      <c r="J39" s="95"/>
      <c r="K39" s="104">
        <f>0</f>
        <v>0</v>
      </c>
      <c r="L39" s="31"/>
      <c r="M39" s="41"/>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95"/>
      <c r="J40" s="95"/>
      <c r="K40" s="31"/>
      <c r="L40" s="31"/>
      <c r="M40" s="41"/>
      <c r="S40" s="31"/>
      <c r="T40" s="31"/>
      <c r="U40" s="31"/>
      <c r="V40" s="31"/>
      <c r="W40" s="31"/>
      <c r="X40" s="31"/>
      <c r="Y40" s="31"/>
      <c r="Z40" s="31"/>
      <c r="AA40" s="31"/>
      <c r="AB40" s="31"/>
      <c r="AC40" s="31"/>
      <c r="AD40" s="31"/>
      <c r="AE40" s="31"/>
    </row>
    <row r="41" spans="1:31" s="2" customFormat="1" ht="25.35" customHeight="1">
      <c r="A41" s="31"/>
      <c r="B41" s="32"/>
      <c r="C41" s="109"/>
      <c r="D41" s="110" t="s">
        <v>43</v>
      </c>
      <c r="E41" s="57"/>
      <c r="F41" s="57"/>
      <c r="G41" s="111" t="s">
        <v>44</v>
      </c>
      <c r="H41" s="112" t="s">
        <v>45</v>
      </c>
      <c r="I41" s="113"/>
      <c r="J41" s="113"/>
      <c r="K41" s="114">
        <f>SUM(K32:K39)</f>
        <v>0</v>
      </c>
      <c r="L41" s="115"/>
      <c r="M41" s="41"/>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95"/>
      <c r="J42" s="95"/>
      <c r="K42" s="31"/>
      <c r="L42" s="31"/>
      <c r="M42" s="41"/>
      <c r="S42" s="31"/>
      <c r="T42" s="31"/>
      <c r="U42" s="31"/>
      <c r="V42" s="31"/>
      <c r="W42" s="31"/>
      <c r="X42" s="31"/>
      <c r="Y42" s="31"/>
      <c r="Z42" s="31"/>
      <c r="AA42" s="31"/>
      <c r="AB42" s="31"/>
      <c r="AC42" s="31"/>
      <c r="AD42" s="31"/>
      <c r="AE42" s="31"/>
    </row>
    <row r="43" spans="2:13" s="1" customFormat="1" ht="14.45" customHeight="1">
      <c r="B43" s="20"/>
      <c r="I43" s="91"/>
      <c r="J43" s="91"/>
      <c r="M43" s="20"/>
    </row>
    <row r="44" spans="2:13" s="1" customFormat="1" ht="14.45" customHeight="1">
      <c r="B44" s="20"/>
      <c r="I44" s="91"/>
      <c r="J44" s="91"/>
      <c r="M44" s="20"/>
    </row>
    <row r="45" spans="2:13" s="1" customFormat="1" ht="14.45" customHeight="1">
      <c r="B45" s="20"/>
      <c r="C45" s="221"/>
      <c r="D45" s="221"/>
      <c r="E45" s="221"/>
      <c r="F45" s="221"/>
      <c r="G45" s="221"/>
      <c r="H45" s="221"/>
      <c r="I45" s="222"/>
      <c r="J45" s="222"/>
      <c r="K45" s="221"/>
      <c r="L45" s="229"/>
      <c r="M45" s="20"/>
    </row>
    <row r="46" spans="2:13" s="1" customFormat="1" ht="14.45" customHeight="1">
      <c r="B46" s="20"/>
      <c r="C46" s="221"/>
      <c r="D46" s="221"/>
      <c r="E46" s="221"/>
      <c r="F46" s="221"/>
      <c r="G46" s="221"/>
      <c r="H46" s="221"/>
      <c r="I46" s="222"/>
      <c r="J46" s="222"/>
      <c r="K46" s="221"/>
      <c r="L46" s="229"/>
      <c r="M46" s="20"/>
    </row>
    <row r="47" spans="2:13" s="1" customFormat="1" ht="14.45" customHeight="1">
      <c r="B47" s="20"/>
      <c r="C47" s="221"/>
      <c r="D47" s="221"/>
      <c r="E47" s="221"/>
      <c r="F47" s="221"/>
      <c r="G47" s="221"/>
      <c r="H47" s="221"/>
      <c r="I47" s="222"/>
      <c r="J47" s="222"/>
      <c r="K47" s="221"/>
      <c r="L47" s="229"/>
      <c r="M47" s="20"/>
    </row>
    <row r="48" spans="2:13" s="1" customFormat="1" ht="14.45" customHeight="1">
      <c r="B48" s="20"/>
      <c r="C48" s="221"/>
      <c r="D48" s="221"/>
      <c r="E48" s="221"/>
      <c r="F48" s="221"/>
      <c r="G48" s="221"/>
      <c r="H48" s="221"/>
      <c r="I48" s="222"/>
      <c r="J48" s="222"/>
      <c r="K48" s="221"/>
      <c r="L48" s="229"/>
      <c r="M48" s="20"/>
    </row>
    <row r="49" spans="2:13" s="1" customFormat="1" ht="14.45" customHeight="1">
      <c r="B49" s="20"/>
      <c r="C49" s="221"/>
      <c r="D49" s="221"/>
      <c r="E49" s="221"/>
      <c r="F49" s="221"/>
      <c r="G49" s="221"/>
      <c r="H49" s="221"/>
      <c r="I49" s="222"/>
      <c r="J49" s="222"/>
      <c r="K49" s="221"/>
      <c r="L49" s="229"/>
      <c r="M49" s="20"/>
    </row>
    <row r="50" spans="2:13" s="2" customFormat="1" ht="14.45" customHeight="1">
      <c r="B50" s="41"/>
      <c r="C50" s="201"/>
      <c r="D50" s="223"/>
      <c r="E50" s="201"/>
      <c r="F50" s="201"/>
      <c r="G50" s="223"/>
      <c r="H50" s="201"/>
      <c r="I50" s="224"/>
      <c r="J50" s="224"/>
      <c r="K50" s="201"/>
      <c r="L50" s="230"/>
      <c r="M50" s="41"/>
    </row>
    <row r="51" spans="2:13" ht="12">
      <c r="B51" s="20"/>
      <c r="C51" s="221"/>
      <c r="D51" s="221"/>
      <c r="E51" s="221"/>
      <c r="F51" s="221"/>
      <c r="G51" s="221"/>
      <c r="H51" s="221"/>
      <c r="I51" s="222"/>
      <c r="J51" s="222"/>
      <c r="K51" s="221"/>
      <c r="L51" s="229"/>
      <c r="M51" s="20"/>
    </row>
    <row r="52" spans="2:13" ht="12">
      <c r="B52" s="20"/>
      <c r="C52" s="221"/>
      <c r="D52" s="221"/>
      <c r="E52" s="221"/>
      <c r="F52" s="221"/>
      <c r="G52" s="221"/>
      <c r="H52" s="221"/>
      <c r="I52" s="222"/>
      <c r="J52" s="222"/>
      <c r="K52" s="221"/>
      <c r="L52" s="229"/>
      <c r="M52" s="20"/>
    </row>
    <row r="53" spans="2:13" ht="12">
      <c r="B53" s="20"/>
      <c r="C53" s="221"/>
      <c r="D53" s="221"/>
      <c r="E53" s="221"/>
      <c r="F53" s="221"/>
      <c r="G53" s="221"/>
      <c r="H53" s="221"/>
      <c r="I53" s="222"/>
      <c r="J53" s="222"/>
      <c r="K53" s="221"/>
      <c r="L53" s="229"/>
      <c r="M53" s="20"/>
    </row>
    <row r="54" spans="2:13" ht="12">
      <c r="B54" s="20"/>
      <c r="C54" s="221"/>
      <c r="D54" s="221"/>
      <c r="E54" s="221"/>
      <c r="F54" s="221"/>
      <c r="G54" s="221"/>
      <c r="H54" s="221"/>
      <c r="I54" s="222"/>
      <c r="J54" s="222"/>
      <c r="K54" s="221"/>
      <c r="L54" s="229"/>
      <c r="M54" s="20"/>
    </row>
    <row r="55" spans="2:13" ht="12">
      <c r="B55" s="20"/>
      <c r="C55" s="221"/>
      <c r="D55" s="221"/>
      <c r="E55" s="221"/>
      <c r="F55" s="221"/>
      <c r="G55" s="221"/>
      <c r="H55" s="221"/>
      <c r="I55" s="222"/>
      <c r="J55" s="222"/>
      <c r="K55" s="221"/>
      <c r="L55" s="229"/>
      <c r="M55" s="20"/>
    </row>
    <row r="56" spans="2:13" ht="12">
      <c r="B56" s="20"/>
      <c r="C56" s="221"/>
      <c r="D56" s="221"/>
      <c r="E56" s="221"/>
      <c r="F56" s="221"/>
      <c r="G56" s="221"/>
      <c r="H56" s="221"/>
      <c r="I56" s="222"/>
      <c r="J56" s="222"/>
      <c r="K56" s="221"/>
      <c r="L56" s="229"/>
      <c r="M56" s="20"/>
    </row>
    <row r="57" spans="2:13" ht="12">
      <c r="B57" s="20"/>
      <c r="C57" s="221"/>
      <c r="D57" s="221"/>
      <c r="E57" s="221"/>
      <c r="F57" s="221"/>
      <c r="G57" s="221"/>
      <c r="H57" s="221"/>
      <c r="I57" s="222"/>
      <c r="J57" s="222"/>
      <c r="K57" s="221"/>
      <c r="L57" s="229"/>
      <c r="M57" s="20"/>
    </row>
    <row r="58" spans="2:13" ht="12">
      <c r="B58" s="20"/>
      <c r="C58" s="221"/>
      <c r="D58" s="221"/>
      <c r="E58" s="221"/>
      <c r="F58" s="221"/>
      <c r="G58" s="221"/>
      <c r="H58" s="221"/>
      <c r="I58" s="222"/>
      <c r="J58" s="222"/>
      <c r="K58" s="221"/>
      <c r="L58" s="229"/>
      <c r="M58" s="20"/>
    </row>
    <row r="59" spans="2:13" ht="12">
      <c r="B59" s="20"/>
      <c r="C59" s="221"/>
      <c r="D59" s="221"/>
      <c r="E59" s="221"/>
      <c r="F59" s="221"/>
      <c r="G59" s="221"/>
      <c r="H59" s="221"/>
      <c r="I59" s="222"/>
      <c r="J59" s="222"/>
      <c r="K59" s="221"/>
      <c r="L59" s="229"/>
      <c r="M59" s="20"/>
    </row>
    <row r="60" spans="2:13" ht="12">
      <c r="B60" s="20"/>
      <c r="C60" s="221"/>
      <c r="D60" s="221"/>
      <c r="E60" s="221"/>
      <c r="F60" s="221"/>
      <c r="G60" s="221"/>
      <c r="H60" s="221"/>
      <c r="I60" s="222"/>
      <c r="J60" s="222"/>
      <c r="K60" s="221"/>
      <c r="L60" s="229"/>
      <c r="M60" s="20"/>
    </row>
    <row r="61" spans="1:31" s="2" customFormat="1" ht="12.75">
      <c r="A61" s="31"/>
      <c r="B61" s="32"/>
      <c r="C61" s="55"/>
      <c r="D61" s="225"/>
      <c r="E61" s="55"/>
      <c r="F61" s="226"/>
      <c r="G61" s="225"/>
      <c r="H61" s="55"/>
      <c r="I61" s="227"/>
      <c r="J61" s="228"/>
      <c r="K61" s="55"/>
      <c r="L61" s="231"/>
      <c r="M61" s="41"/>
      <c r="S61" s="31"/>
      <c r="T61" s="31"/>
      <c r="U61" s="31"/>
      <c r="V61" s="31"/>
      <c r="W61" s="31"/>
      <c r="X61" s="31"/>
      <c r="Y61" s="31"/>
      <c r="Z61" s="31"/>
      <c r="AA61" s="31"/>
      <c r="AB61" s="31"/>
      <c r="AC61" s="31"/>
      <c r="AD61" s="31"/>
      <c r="AE61" s="31"/>
    </row>
    <row r="62" spans="2:13" ht="12">
      <c r="B62" s="20"/>
      <c r="C62" s="221"/>
      <c r="D62" s="221"/>
      <c r="E62" s="221"/>
      <c r="F62" s="221"/>
      <c r="G62" s="221"/>
      <c r="H62" s="221"/>
      <c r="I62" s="222"/>
      <c r="J62" s="222"/>
      <c r="K62" s="221"/>
      <c r="L62" s="229"/>
      <c r="M62" s="20"/>
    </row>
    <row r="63" spans="2:13" ht="12">
      <c r="B63" s="20"/>
      <c r="C63" s="221"/>
      <c r="D63" s="221"/>
      <c r="E63" s="221"/>
      <c r="F63" s="221"/>
      <c r="G63" s="221"/>
      <c r="H63" s="221"/>
      <c r="I63" s="222"/>
      <c r="J63" s="222"/>
      <c r="K63" s="221"/>
      <c r="L63" s="229"/>
      <c r="M63" s="20"/>
    </row>
    <row r="64" spans="2:13" ht="12">
      <c r="B64" s="20"/>
      <c r="C64" s="221"/>
      <c r="D64" s="221"/>
      <c r="E64" s="221"/>
      <c r="F64" s="221"/>
      <c r="G64" s="221"/>
      <c r="H64" s="221"/>
      <c r="I64" s="222"/>
      <c r="J64" s="222"/>
      <c r="K64" s="221"/>
      <c r="L64" s="229"/>
      <c r="M64" s="20"/>
    </row>
    <row r="65" spans="1:31" s="2" customFormat="1" ht="12.75">
      <c r="A65" s="31"/>
      <c r="B65" s="32"/>
      <c r="C65" s="55"/>
      <c r="D65" s="223"/>
      <c r="E65" s="55"/>
      <c r="F65" s="55"/>
      <c r="G65" s="223"/>
      <c r="H65" s="55"/>
      <c r="I65" s="227"/>
      <c r="J65" s="227"/>
      <c r="K65" s="55"/>
      <c r="L65" s="231"/>
      <c r="M65" s="41"/>
      <c r="S65" s="31"/>
      <c r="T65" s="31"/>
      <c r="U65" s="31"/>
      <c r="V65" s="31"/>
      <c r="W65" s="31"/>
      <c r="X65" s="31"/>
      <c r="Y65" s="31"/>
      <c r="Z65" s="31"/>
      <c r="AA65" s="31"/>
      <c r="AB65" s="31"/>
      <c r="AC65" s="31"/>
      <c r="AD65" s="31"/>
      <c r="AE65" s="31"/>
    </row>
    <row r="66" spans="2:13" ht="12">
      <c r="B66" s="20"/>
      <c r="C66" s="221"/>
      <c r="D66" s="221"/>
      <c r="E66" s="221"/>
      <c r="F66" s="221"/>
      <c r="G66" s="221"/>
      <c r="H66" s="221"/>
      <c r="I66" s="222"/>
      <c r="J66" s="222"/>
      <c r="K66" s="221"/>
      <c r="L66" s="229"/>
      <c r="M66" s="20"/>
    </row>
    <row r="67" spans="2:13" ht="12">
      <c r="B67" s="20"/>
      <c r="C67" s="221"/>
      <c r="D67" s="221"/>
      <c r="E67" s="221"/>
      <c r="F67" s="221"/>
      <c r="G67" s="221"/>
      <c r="H67" s="221"/>
      <c r="I67" s="222"/>
      <c r="J67" s="222"/>
      <c r="K67" s="221"/>
      <c r="L67" s="229"/>
      <c r="M67" s="20"/>
    </row>
    <row r="68" spans="2:13" ht="12">
      <c r="B68" s="20"/>
      <c r="C68" s="221"/>
      <c r="D68" s="221"/>
      <c r="E68" s="221"/>
      <c r="F68" s="221"/>
      <c r="G68" s="221"/>
      <c r="H68" s="221"/>
      <c r="I68" s="222"/>
      <c r="J68" s="222"/>
      <c r="K68" s="221"/>
      <c r="L68" s="229"/>
      <c r="M68" s="20"/>
    </row>
    <row r="69" spans="2:13" ht="12">
      <c r="B69" s="20"/>
      <c r="C69" s="221"/>
      <c r="D69" s="221"/>
      <c r="E69" s="221"/>
      <c r="F69" s="221"/>
      <c r="G69" s="221"/>
      <c r="H69" s="221"/>
      <c r="I69" s="222"/>
      <c r="J69" s="222"/>
      <c r="K69" s="221"/>
      <c r="L69" s="229"/>
      <c r="M69" s="20"/>
    </row>
    <row r="70" spans="2:13" ht="12">
      <c r="B70" s="20"/>
      <c r="C70" s="221"/>
      <c r="D70" s="221"/>
      <c r="E70" s="221"/>
      <c r="F70" s="221"/>
      <c r="G70" s="221"/>
      <c r="H70" s="221"/>
      <c r="I70" s="222"/>
      <c r="J70" s="222"/>
      <c r="K70" s="221"/>
      <c r="L70" s="229"/>
      <c r="M70" s="20"/>
    </row>
    <row r="71" spans="2:13" ht="12">
      <c r="B71" s="20"/>
      <c r="C71" s="221"/>
      <c r="D71" s="221"/>
      <c r="E71" s="221"/>
      <c r="F71" s="221"/>
      <c r="G71" s="221"/>
      <c r="H71" s="221"/>
      <c r="I71" s="222"/>
      <c r="J71" s="222"/>
      <c r="K71" s="221"/>
      <c r="L71" s="229"/>
      <c r="M71" s="20"/>
    </row>
    <row r="72" spans="2:13" ht="12">
      <c r="B72" s="20"/>
      <c r="C72" s="221"/>
      <c r="D72" s="221"/>
      <c r="E72" s="221"/>
      <c r="F72" s="221"/>
      <c r="G72" s="221"/>
      <c r="H72" s="221"/>
      <c r="I72" s="222"/>
      <c r="J72" s="222"/>
      <c r="K72" s="221"/>
      <c r="L72" s="229"/>
      <c r="M72" s="20"/>
    </row>
    <row r="73" spans="2:13" ht="12">
      <c r="B73" s="20"/>
      <c r="C73" s="221"/>
      <c r="D73" s="221"/>
      <c r="E73" s="221"/>
      <c r="F73" s="221"/>
      <c r="G73" s="221"/>
      <c r="H73" s="221"/>
      <c r="I73" s="222"/>
      <c r="J73" s="222"/>
      <c r="K73" s="221"/>
      <c r="L73" s="229"/>
      <c r="M73" s="20"/>
    </row>
    <row r="74" spans="2:13" ht="12">
      <c r="B74" s="20"/>
      <c r="C74" s="221"/>
      <c r="D74" s="221"/>
      <c r="E74" s="221"/>
      <c r="F74" s="221"/>
      <c r="G74" s="221"/>
      <c r="H74" s="221"/>
      <c r="I74" s="222"/>
      <c r="J74" s="222"/>
      <c r="K74" s="221"/>
      <c r="L74" s="229"/>
      <c r="M74" s="20"/>
    </row>
    <row r="75" spans="2:13" ht="12">
      <c r="B75" s="20"/>
      <c r="C75" s="221"/>
      <c r="D75" s="221"/>
      <c r="E75" s="221"/>
      <c r="F75" s="221"/>
      <c r="G75" s="221"/>
      <c r="H75" s="221"/>
      <c r="I75" s="222"/>
      <c r="J75" s="222"/>
      <c r="K75" s="221"/>
      <c r="L75" s="229"/>
      <c r="M75" s="20"/>
    </row>
    <row r="76" spans="1:31" s="2" customFormat="1" ht="12.75">
      <c r="A76" s="31"/>
      <c r="B76" s="32"/>
      <c r="C76" s="55"/>
      <c r="D76" s="225"/>
      <c r="E76" s="55"/>
      <c r="F76" s="226"/>
      <c r="G76" s="225"/>
      <c r="H76" s="55"/>
      <c r="I76" s="227"/>
      <c r="J76" s="228"/>
      <c r="K76" s="55"/>
      <c r="L76" s="231"/>
      <c r="M76" s="41"/>
      <c r="S76" s="31"/>
      <c r="T76" s="31"/>
      <c r="U76" s="31"/>
      <c r="V76" s="31"/>
      <c r="W76" s="31"/>
      <c r="X76" s="31"/>
      <c r="Y76" s="31"/>
      <c r="Z76" s="31"/>
      <c r="AA76" s="31"/>
      <c r="AB76" s="31"/>
      <c r="AC76" s="31"/>
      <c r="AD76" s="31"/>
      <c r="AE76" s="31"/>
    </row>
    <row r="77" spans="1:31" s="2" customFormat="1" ht="14.45" customHeight="1">
      <c r="A77" s="31"/>
      <c r="B77" s="45"/>
      <c r="C77" s="46"/>
      <c r="D77" s="46"/>
      <c r="E77" s="46"/>
      <c r="F77" s="46"/>
      <c r="G77" s="46"/>
      <c r="H77" s="46"/>
      <c r="I77" s="116"/>
      <c r="J77" s="116"/>
      <c r="K77" s="46"/>
      <c r="L77" s="232"/>
      <c r="M77" s="41"/>
      <c r="S77" s="31"/>
      <c r="T77" s="31"/>
      <c r="U77" s="31"/>
      <c r="V77" s="31"/>
      <c r="W77" s="31"/>
      <c r="X77" s="31"/>
      <c r="Y77" s="31"/>
      <c r="Z77" s="31"/>
      <c r="AA77" s="31"/>
      <c r="AB77" s="31"/>
      <c r="AC77" s="31"/>
      <c r="AD77" s="31"/>
      <c r="AE77" s="31"/>
    </row>
    <row r="81" spans="1:31" s="2" customFormat="1" ht="6.95" customHeight="1">
      <c r="A81" s="31"/>
      <c r="B81" s="47"/>
      <c r="C81" s="48"/>
      <c r="D81" s="48"/>
      <c r="E81" s="48"/>
      <c r="F81" s="48"/>
      <c r="G81" s="48"/>
      <c r="H81" s="48"/>
      <c r="I81" s="117"/>
      <c r="J81" s="117"/>
      <c r="K81" s="48"/>
      <c r="L81" s="48"/>
      <c r="M81" s="41"/>
      <c r="S81" s="31"/>
      <c r="T81" s="31"/>
      <c r="U81" s="31"/>
      <c r="V81" s="31"/>
      <c r="W81" s="31"/>
      <c r="X81" s="31"/>
      <c r="Y81" s="31"/>
      <c r="Z81" s="31"/>
      <c r="AA81" s="31"/>
      <c r="AB81" s="31"/>
      <c r="AC81" s="31"/>
      <c r="AD81" s="31"/>
      <c r="AE81" s="31"/>
    </row>
    <row r="82" spans="1:31" s="2" customFormat="1" ht="24.95" customHeight="1">
      <c r="A82" s="31"/>
      <c r="B82" s="32"/>
      <c r="C82" s="21" t="s">
        <v>132</v>
      </c>
      <c r="D82" s="31"/>
      <c r="E82" s="31"/>
      <c r="F82" s="31"/>
      <c r="G82" s="31"/>
      <c r="H82" s="31"/>
      <c r="I82" s="95"/>
      <c r="J82" s="95"/>
      <c r="K82" s="31"/>
      <c r="L82" s="31"/>
      <c r="M82" s="41"/>
      <c r="S82" s="31"/>
      <c r="T82" s="31"/>
      <c r="U82" s="31"/>
      <c r="V82" s="31"/>
      <c r="W82" s="31"/>
      <c r="X82" s="31"/>
      <c r="Y82" s="31"/>
      <c r="Z82" s="31"/>
      <c r="AA82" s="31"/>
      <c r="AB82" s="31"/>
      <c r="AC82" s="31"/>
      <c r="AD82" s="31"/>
      <c r="AE82" s="31"/>
    </row>
    <row r="83" spans="1:31" s="2" customFormat="1" ht="6.95" customHeight="1">
      <c r="A83" s="31"/>
      <c r="B83" s="32"/>
      <c r="C83" s="31"/>
      <c r="D83" s="31"/>
      <c r="E83" s="31"/>
      <c r="F83" s="31"/>
      <c r="G83" s="31"/>
      <c r="H83" s="31"/>
      <c r="I83" s="95"/>
      <c r="J83" s="95"/>
      <c r="K83" s="31"/>
      <c r="L83" s="31"/>
      <c r="M83" s="41"/>
      <c r="S83" s="31"/>
      <c r="T83" s="31"/>
      <c r="U83" s="31"/>
      <c r="V83" s="31"/>
      <c r="W83" s="31"/>
      <c r="X83" s="31"/>
      <c r="Y83" s="31"/>
      <c r="Z83" s="31"/>
      <c r="AA83" s="31"/>
      <c r="AB83" s="31"/>
      <c r="AC83" s="31"/>
      <c r="AD83" s="31"/>
      <c r="AE83" s="31"/>
    </row>
    <row r="84" spans="1:31" s="2" customFormat="1" ht="12" customHeight="1">
      <c r="A84" s="31"/>
      <c r="B84" s="32"/>
      <c r="C84" s="27" t="s">
        <v>17</v>
      </c>
      <c r="D84" s="31"/>
      <c r="E84" s="31"/>
      <c r="F84" s="31"/>
      <c r="G84" s="31"/>
      <c r="H84" s="31"/>
      <c r="I84" s="95"/>
      <c r="J84" s="95"/>
      <c r="K84" s="31"/>
      <c r="L84" s="31"/>
      <c r="M84" s="41"/>
      <c r="S84" s="31"/>
      <c r="T84" s="31"/>
      <c r="U84" s="31"/>
      <c r="V84" s="31"/>
      <c r="W84" s="31"/>
      <c r="X84" s="31"/>
      <c r="Y84" s="31"/>
      <c r="Z84" s="31"/>
      <c r="AA84" s="31"/>
      <c r="AB84" s="31"/>
      <c r="AC84" s="31"/>
      <c r="AD84" s="31"/>
      <c r="AE84" s="31"/>
    </row>
    <row r="85" spans="1:31" s="2" customFormat="1" ht="16.5" customHeight="1">
      <c r="A85" s="31"/>
      <c r="B85" s="32"/>
      <c r="C85" s="31"/>
      <c r="D85" s="31"/>
      <c r="E85" s="273" t="str">
        <f>E7</f>
        <v>Revitalizace Rychtářského potoka, km 1,100 - 5,200, k.ú. Budišov nad Budišovkou - I. etapa</v>
      </c>
      <c r="F85" s="274"/>
      <c r="G85" s="274"/>
      <c r="H85" s="274"/>
      <c r="I85" s="95"/>
      <c r="J85" s="95"/>
      <c r="K85" s="31"/>
      <c r="L85" s="31"/>
      <c r="M85" s="41"/>
      <c r="S85" s="31"/>
      <c r="T85" s="31"/>
      <c r="U85" s="31"/>
      <c r="V85" s="31"/>
      <c r="W85" s="31"/>
      <c r="X85" s="31"/>
      <c r="Y85" s="31"/>
      <c r="Z85" s="31"/>
      <c r="AA85" s="31"/>
      <c r="AB85" s="31"/>
      <c r="AC85" s="31"/>
      <c r="AD85" s="31"/>
      <c r="AE85" s="31"/>
    </row>
    <row r="86" spans="1:31" s="2" customFormat="1" ht="12" customHeight="1">
      <c r="A86" s="31"/>
      <c r="B86" s="32"/>
      <c r="C86" s="27" t="s">
        <v>109</v>
      </c>
      <c r="D86" s="31"/>
      <c r="E86" s="31"/>
      <c r="F86" s="31"/>
      <c r="G86" s="31"/>
      <c r="H86" s="31"/>
      <c r="I86" s="95"/>
      <c r="J86" s="95"/>
      <c r="K86" s="31"/>
      <c r="L86" s="31"/>
      <c r="M86" s="41"/>
      <c r="S86" s="31"/>
      <c r="T86" s="31"/>
      <c r="U86" s="31"/>
      <c r="V86" s="31"/>
      <c r="W86" s="31"/>
      <c r="X86" s="31"/>
      <c r="Y86" s="31"/>
      <c r="Z86" s="31"/>
      <c r="AA86" s="31"/>
      <c r="AB86" s="31"/>
      <c r="AC86" s="31"/>
      <c r="AD86" s="31"/>
      <c r="AE86" s="31"/>
    </row>
    <row r="87" spans="1:31" s="2" customFormat="1" ht="16.5" customHeight="1">
      <c r="A87" s="31"/>
      <c r="B87" s="32"/>
      <c r="C87" s="31"/>
      <c r="D87" s="31"/>
      <c r="E87" s="245" t="str">
        <f>E9</f>
        <v>42404_02 - Vegetační úpravy</v>
      </c>
      <c r="F87" s="272"/>
      <c r="G87" s="272"/>
      <c r="H87" s="272"/>
      <c r="I87" s="95"/>
      <c r="J87" s="95"/>
      <c r="K87" s="31"/>
      <c r="L87" s="31"/>
      <c r="M87" s="41"/>
      <c r="S87" s="31"/>
      <c r="T87" s="31"/>
      <c r="U87" s="31"/>
      <c r="V87" s="31"/>
      <c r="W87" s="31"/>
      <c r="X87" s="31"/>
      <c r="Y87" s="31"/>
      <c r="Z87" s="31"/>
      <c r="AA87" s="31"/>
      <c r="AB87" s="31"/>
      <c r="AC87" s="31"/>
      <c r="AD87" s="31"/>
      <c r="AE87" s="31"/>
    </row>
    <row r="88" spans="1:31" s="2" customFormat="1" ht="6.95" customHeight="1">
      <c r="A88" s="31"/>
      <c r="B88" s="32"/>
      <c r="C88" s="31"/>
      <c r="D88" s="31"/>
      <c r="E88" s="31"/>
      <c r="F88" s="31"/>
      <c r="G88" s="31"/>
      <c r="H88" s="31"/>
      <c r="I88" s="95"/>
      <c r="J88" s="95"/>
      <c r="K88" s="31"/>
      <c r="L88" s="31"/>
      <c r="M88" s="41"/>
      <c r="S88" s="31"/>
      <c r="T88" s="31"/>
      <c r="U88" s="31"/>
      <c r="V88" s="31"/>
      <c r="W88" s="31"/>
      <c r="X88" s="31"/>
      <c r="Y88" s="31"/>
      <c r="Z88" s="31"/>
      <c r="AA88" s="31"/>
      <c r="AB88" s="31"/>
      <c r="AC88" s="31"/>
      <c r="AD88" s="31"/>
      <c r="AE88" s="31"/>
    </row>
    <row r="89" spans="1:31" s="2" customFormat="1" ht="12" customHeight="1">
      <c r="A89" s="31"/>
      <c r="B89" s="32"/>
      <c r="C89" s="27" t="s">
        <v>20</v>
      </c>
      <c r="D89" s="31"/>
      <c r="E89" s="31"/>
      <c r="F89" s="25" t="str">
        <f>F12</f>
        <v>Budišov nad Budišovkou</v>
      </c>
      <c r="G89" s="31"/>
      <c r="H89" s="31"/>
      <c r="I89" s="96" t="s">
        <v>22</v>
      </c>
      <c r="J89" s="98">
        <f>IF(J12="","",J12)</f>
        <v>0</v>
      </c>
      <c r="K89" s="31"/>
      <c r="L89" s="31"/>
      <c r="M89" s="41"/>
      <c r="S89" s="31"/>
      <c r="T89" s="31"/>
      <c r="U89" s="31"/>
      <c r="V89" s="31"/>
      <c r="W89" s="31"/>
      <c r="X89" s="31"/>
      <c r="Y89" s="31"/>
      <c r="Z89" s="31"/>
      <c r="AA89" s="31"/>
      <c r="AB89" s="31"/>
      <c r="AC89" s="31"/>
      <c r="AD89" s="31"/>
      <c r="AE89" s="31"/>
    </row>
    <row r="90" spans="1:31" s="2" customFormat="1" ht="6.95" customHeight="1">
      <c r="A90" s="31"/>
      <c r="B90" s="32"/>
      <c r="C90" s="31"/>
      <c r="D90" s="31"/>
      <c r="E90" s="31"/>
      <c r="F90" s="31"/>
      <c r="G90" s="31"/>
      <c r="H90" s="31"/>
      <c r="I90" s="95"/>
      <c r="J90" s="95"/>
      <c r="K90" s="31"/>
      <c r="L90" s="31"/>
      <c r="M90" s="41"/>
      <c r="S90" s="31"/>
      <c r="T90" s="31"/>
      <c r="U90" s="31"/>
      <c r="V90" s="31"/>
      <c r="W90" s="31"/>
      <c r="X90" s="31"/>
      <c r="Y90" s="31"/>
      <c r="Z90" s="31"/>
      <c r="AA90" s="31"/>
      <c r="AB90" s="31"/>
      <c r="AC90" s="31"/>
      <c r="AD90" s="31"/>
      <c r="AE90" s="31"/>
    </row>
    <row r="91" spans="1:31" s="2" customFormat="1" ht="27.95" customHeight="1">
      <c r="A91" s="31"/>
      <c r="B91" s="32"/>
      <c r="C91" s="27" t="s">
        <v>23</v>
      </c>
      <c r="D91" s="31"/>
      <c r="E91" s="31"/>
      <c r="F91" s="25" t="str">
        <f>E15</f>
        <v>Povodí Odry, státní podnik</v>
      </c>
      <c r="G91" s="31"/>
      <c r="H91" s="31"/>
      <c r="I91" s="96" t="s">
        <v>28</v>
      </c>
      <c r="J91" s="118" t="str">
        <f>E21</f>
        <v>Lesprojekt Krnov s.r.o.</v>
      </c>
      <c r="K91" s="31"/>
      <c r="L91" s="31"/>
      <c r="M91" s="41"/>
      <c r="S91" s="31"/>
      <c r="T91" s="31"/>
      <c r="U91" s="31"/>
      <c r="V91" s="31"/>
      <c r="W91" s="31"/>
      <c r="X91" s="31"/>
      <c r="Y91" s="31"/>
      <c r="Z91" s="31"/>
      <c r="AA91" s="31"/>
      <c r="AB91" s="31"/>
      <c r="AC91" s="31"/>
      <c r="AD91" s="31"/>
      <c r="AE91" s="31"/>
    </row>
    <row r="92" spans="1:31" s="2" customFormat="1" ht="27.95" customHeight="1">
      <c r="A92" s="31"/>
      <c r="B92" s="32"/>
      <c r="C92" s="27" t="s">
        <v>27</v>
      </c>
      <c r="D92" s="31"/>
      <c r="E92" s="31"/>
      <c r="F92" s="25">
        <f>IF(E18="","",E18)</f>
        <v>0</v>
      </c>
      <c r="G92" s="31"/>
      <c r="H92" s="31"/>
      <c r="I92" s="96" t="s">
        <v>30</v>
      </c>
      <c r="J92" s="118" t="str">
        <f>E24</f>
        <v>Ing. Vlasta Horáková</v>
      </c>
      <c r="K92" s="31"/>
      <c r="L92" s="31"/>
      <c r="M92" s="41"/>
      <c r="S92" s="31"/>
      <c r="T92" s="31"/>
      <c r="U92" s="31"/>
      <c r="V92" s="31"/>
      <c r="W92" s="31"/>
      <c r="X92" s="31"/>
      <c r="Y92" s="31"/>
      <c r="Z92" s="31"/>
      <c r="AA92" s="31"/>
      <c r="AB92" s="31"/>
      <c r="AC92" s="31"/>
      <c r="AD92" s="31"/>
      <c r="AE92" s="31"/>
    </row>
    <row r="93" spans="1:31" s="2" customFormat="1" ht="10.35" customHeight="1">
      <c r="A93" s="31"/>
      <c r="B93" s="32"/>
      <c r="C93" s="31"/>
      <c r="D93" s="31"/>
      <c r="E93" s="31"/>
      <c r="F93" s="31"/>
      <c r="G93" s="31"/>
      <c r="H93" s="31"/>
      <c r="I93" s="95"/>
      <c r="J93" s="95"/>
      <c r="K93" s="31"/>
      <c r="L93" s="31"/>
      <c r="M93" s="41"/>
      <c r="S93" s="31"/>
      <c r="T93" s="31"/>
      <c r="U93" s="31"/>
      <c r="V93" s="31"/>
      <c r="W93" s="31"/>
      <c r="X93" s="31"/>
      <c r="Y93" s="31"/>
      <c r="Z93" s="31"/>
      <c r="AA93" s="31"/>
      <c r="AB93" s="31"/>
      <c r="AC93" s="31"/>
      <c r="AD93" s="31"/>
      <c r="AE93" s="31"/>
    </row>
    <row r="94" spans="1:31" s="2" customFormat="1" ht="29.25" customHeight="1">
      <c r="A94" s="31"/>
      <c r="B94" s="32"/>
      <c r="C94" s="119" t="s">
        <v>133</v>
      </c>
      <c r="D94" s="109"/>
      <c r="E94" s="109"/>
      <c r="F94" s="109"/>
      <c r="G94" s="109"/>
      <c r="H94" s="109"/>
      <c r="I94" s="120" t="s">
        <v>134</v>
      </c>
      <c r="J94" s="120" t="s">
        <v>135</v>
      </c>
      <c r="K94" s="121" t="s">
        <v>136</v>
      </c>
      <c r="L94" s="109"/>
      <c r="M94" s="41"/>
      <c r="S94" s="31"/>
      <c r="T94" s="31"/>
      <c r="U94" s="31"/>
      <c r="V94" s="31"/>
      <c r="W94" s="31"/>
      <c r="X94" s="31"/>
      <c r="Y94" s="31"/>
      <c r="Z94" s="31"/>
      <c r="AA94" s="31"/>
      <c r="AB94" s="31"/>
      <c r="AC94" s="31"/>
      <c r="AD94" s="31"/>
      <c r="AE94" s="31"/>
    </row>
    <row r="95" spans="1:31" s="2" customFormat="1" ht="10.35" customHeight="1">
      <c r="A95" s="31"/>
      <c r="B95" s="32"/>
      <c r="C95" s="31"/>
      <c r="D95" s="31"/>
      <c r="E95" s="31"/>
      <c r="F95" s="31"/>
      <c r="G95" s="31"/>
      <c r="H95" s="31"/>
      <c r="I95" s="95"/>
      <c r="J95" s="95"/>
      <c r="K95" s="31"/>
      <c r="L95" s="31"/>
      <c r="M95" s="41"/>
      <c r="S95" s="31"/>
      <c r="T95" s="31"/>
      <c r="U95" s="31"/>
      <c r="V95" s="31"/>
      <c r="W95" s="31"/>
      <c r="X95" s="31"/>
      <c r="Y95" s="31"/>
      <c r="Z95" s="31"/>
      <c r="AA95" s="31"/>
      <c r="AB95" s="31"/>
      <c r="AC95" s="31"/>
      <c r="AD95" s="31"/>
      <c r="AE95" s="31"/>
    </row>
    <row r="96" spans="1:47" s="2" customFormat="1" ht="22.9" customHeight="1">
      <c r="A96" s="31"/>
      <c r="B96" s="32"/>
      <c r="C96" s="122" t="s">
        <v>137</v>
      </c>
      <c r="D96" s="31"/>
      <c r="E96" s="31"/>
      <c r="F96" s="31"/>
      <c r="G96" s="31"/>
      <c r="H96" s="31"/>
      <c r="I96" s="123">
        <f aca="true" t="shared" si="0" ref="I96:J98">Q119</f>
        <v>0</v>
      </c>
      <c r="J96" s="123">
        <f t="shared" si="0"/>
        <v>0</v>
      </c>
      <c r="K96" s="68">
        <f>K119</f>
        <v>0</v>
      </c>
      <c r="L96" s="31"/>
      <c r="M96" s="41"/>
      <c r="S96" s="31"/>
      <c r="T96" s="31"/>
      <c r="U96" s="31"/>
      <c r="V96" s="31"/>
      <c r="W96" s="31"/>
      <c r="X96" s="31"/>
      <c r="Y96" s="31"/>
      <c r="Z96" s="31"/>
      <c r="AA96" s="31"/>
      <c r="AB96" s="31"/>
      <c r="AC96" s="31"/>
      <c r="AD96" s="31"/>
      <c r="AE96" s="31"/>
      <c r="AU96" s="17" t="s">
        <v>138</v>
      </c>
    </row>
    <row r="97" spans="2:13" s="9" customFormat="1" ht="24.95" customHeight="1">
      <c r="B97" s="124"/>
      <c r="D97" s="125" t="s">
        <v>139</v>
      </c>
      <c r="E97" s="126"/>
      <c r="F97" s="126"/>
      <c r="G97" s="126"/>
      <c r="H97" s="126"/>
      <c r="I97" s="127">
        <f t="shared" si="0"/>
        <v>0</v>
      </c>
      <c r="J97" s="127">
        <f t="shared" si="0"/>
        <v>0</v>
      </c>
      <c r="K97" s="128">
        <f>K120</f>
        <v>0</v>
      </c>
      <c r="M97" s="124"/>
    </row>
    <row r="98" spans="2:13" s="10" customFormat="1" ht="19.9" customHeight="1">
      <c r="B98" s="129"/>
      <c r="D98" s="130" t="s">
        <v>140</v>
      </c>
      <c r="E98" s="131"/>
      <c r="F98" s="131"/>
      <c r="G98" s="131"/>
      <c r="H98" s="131"/>
      <c r="I98" s="132">
        <f t="shared" si="0"/>
        <v>0</v>
      </c>
      <c r="J98" s="132">
        <f t="shared" si="0"/>
        <v>0</v>
      </c>
      <c r="K98" s="133">
        <f>K121</f>
        <v>0</v>
      </c>
      <c r="M98" s="129"/>
    </row>
    <row r="99" spans="2:13" s="10" customFormat="1" ht="19.9" customHeight="1">
      <c r="B99" s="129"/>
      <c r="D99" s="130" t="s">
        <v>143</v>
      </c>
      <c r="E99" s="131"/>
      <c r="F99" s="131"/>
      <c r="G99" s="131"/>
      <c r="H99" s="131"/>
      <c r="I99" s="132">
        <f>Q176</f>
        <v>0</v>
      </c>
      <c r="J99" s="132">
        <f>R176</f>
        <v>0</v>
      </c>
      <c r="K99" s="133">
        <f>K176</f>
        <v>0</v>
      </c>
      <c r="M99" s="129"/>
    </row>
    <row r="100" spans="1:31" s="2" customFormat="1" ht="21.75" customHeight="1">
      <c r="A100" s="31"/>
      <c r="B100" s="32"/>
      <c r="C100" s="31"/>
      <c r="D100" s="31"/>
      <c r="E100" s="31"/>
      <c r="F100" s="31"/>
      <c r="G100" s="31"/>
      <c r="H100" s="31"/>
      <c r="I100" s="95"/>
      <c r="J100" s="95"/>
      <c r="K100" s="31"/>
      <c r="L100" s="31"/>
      <c r="M100" s="41"/>
      <c r="S100" s="31"/>
      <c r="T100" s="31"/>
      <c r="U100" s="31"/>
      <c r="V100" s="31"/>
      <c r="W100" s="31"/>
      <c r="X100" s="31"/>
      <c r="Y100" s="31"/>
      <c r="Z100" s="31"/>
      <c r="AA100" s="31"/>
      <c r="AB100" s="31"/>
      <c r="AC100" s="31"/>
      <c r="AD100" s="31"/>
      <c r="AE100" s="31"/>
    </row>
    <row r="101" spans="1:31" s="2" customFormat="1" ht="6.95" customHeight="1">
      <c r="A101" s="31"/>
      <c r="B101" s="45"/>
      <c r="C101" s="46"/>
      <c r="D101" s="46"/>
      <c r="E101" s="46"/>
      <c r="F101" s="46"/>
      <c r="G101" s="46"/>
      <c r="H101" s="46"/>
      <c r="I101" s="116"/>
      <c r="J101" s="116"/>
      <c r="K101" s="46"/>
      <c r="L101" s="46"/>
      <c r="M101" s="41"/>
      <c r="S101" s="31"/>
      <c r="T101" s="31"/>
      <c r="U101" s="31"/>
      <c r="V101" s="31"/>
      <c r="W101" s="31"/>
      <c r="X101" s="31"/>
      <c r="Y101" s="31"/>
      <c r="Z101" s="31"/>
      <c r="AA101" s="31"/>
      <c r="AB101" s="31"/>
      <c r="AC101" s="31"/>
      <c r="AD101" s="31"/>
      <c r="AE101" s="31"/>
    </row>
    <row r="105" spans="1:31" s="2" customFormat="1" ht="6.95" customHeight="1">
      <c r="A105" s="31"/>
      <c r="B105" s="47"/>
      <c r="C105" s="48"/>
      <c r="D105" s="48"/>
      <c r="E105" s="48"/>
      <c r="F105" s="48"/>
      <c r="G105" s="48"/>
      <c r="H105" s="48"/>
      <c r="I105" s="117"/>
      <c r="J105" s="117"/>
      <c r="K105" s="48"/>
      <c r="L105" s="48"/>
      <c r="M105" s="41"/>
      <c r="S105" s="31"/>
      <c r="T105" s="31"/>
      <c r="U105" s="31"/>
      <c r="V105" s="31"/>
      <c r="W105" s="31"/>
      <c r="X105" s="31"/>
      <c r="Y105" s="31"/>
      <c r="Z105" s="31"/>
      <c r="AA105" s="31"/>
      <c r="AB105" s="31"/>
      <c r="AC105" s="31"/>
      <c r="AD105" s="31"/>
      <c r="AE105" s="31"/>
    </row>
    <row r="106" spans="1:31" s="2" customFormat="1" ht="24.95" customHeight="1">
      <c r="A106" s="31"/>
      <c r="B106" s="32"/>
      <c r="C106" s="21" t="s">
        <v>144</v>
      </c>
      <c r="D106" s="31"/>
      <c r="E106" s="31"/>
      <c r="F106" s="31"/>
      <c r="G106" s="31"/>
      <c r="H106" s="31"/>
      <c r="I106" s="95"/>
      <c r="J106" s="95"/>
      <c r="K106" s="31"/>
      <c r="L106" s="31"/>
      <c r="M106" s="41"/>
      <c r="S106" s="31"/>
      <c r="T106" s="31"/>
      <c r="U106" s="31"/>
      <c r="V106" s="31"/>
      <c r="W106" s="31"/>
      <c r="X106" s="31"/>
      <c r="Y106" s="31"/>
      <c r="Z106" s="31"/>
      <c r="AA106" s="31"/>
      <c r="AB106" s="31"/>
      <c r="AC106" s="31"/>
      <c r="AD106" s="31"/>
      <c r="AE106" s="31"/>
    </row>
    <row r="107" spans="1:31" s="2" customFormat="1" ht="6.95" customHeight="1">
      <c r="A107" s="31"/>
      <c r="B107" s="32"/>
      <c r="C107" s="31"/>
      <c r="D107" s="31"/>
      <c r="E107" s="31"/>
      <c r="F107" s="31"/>
      <c r="G107" s="31"/>
      <c r="H107" s="31"/>
      <c r="I107" s="95"/>
      <c r="J107" s="95"/>
      <c r="K107" s="31"/>
      <c r="L107" s="31"/>
      <c r="M107" s="41"/>
      <c r="S107" s="31"/>
      <c r="T107" s="31"/>
      <c r="U107" s="31"/>
      <c r="V107" s="31"/>
      <c r="W107" s="31"/>
      <c r="X107" s="31"/>
      <c r="Y107" s="31"/>
      <c r="Z107" s="31"/>
      <c r="AA107" s="31"/>
      <c r="AB107" s="31"/>
      <c r="AC107" s="31"/>
      <c r="AD107" s="31"/>
      <c r="AE107" s="31"/>
    </row>
    <row r="108" spans="1:31" s="2" customFormat="1" ht="12" customHeight="1">
      <c r="A108" s="31"/>
      <c r="B108" s="32"/>
      <c r="C108" s="27" t="s">
        <v>17</v>
      </c>
      <c r="D108" s="31"/>
      <c r="E108" s="31"/>
      <c r="F108" s="31"/>
      <c r="G108" s="31"/>
      <c r="H108" s="31"/>
      <c r="I108" s="95"/>
      <c r="J108" s="95"/>
      <c r="K108" s="31"/>
      <c r="L108" s="31"/>
      <c r="M108" s="41"/>
      <c r="S108" s="31"/>
      <c r="T108" s="31"/>
      <c r="U108" s="31"/>
      <c r="V108" s="31"/>
      <c r="W108" s="31"/>
      <c r="X108" s="31"/>
      <c r="Y108" s="31"/>
      <c r="Z108" s="31"/>
      <c r="AA108" s="31"/>
      <c r="AB108" s="31"/>
      <c r="AC108" s="31"/>
      <c r="AD108" s="31"/>
      <c r="AE108" s="31"/>
    </row>
    <row r="109" spans="1:31" s="2" customFormat="1" ht="16.5" customHeight="1">
      <c r="A109" s="31"/>
      <c r="B109" s="32"/>
      <c r="C109" s="31"/>
      <c r="D109" s="31"/>
      <c r="E109" s="273" t="str">
        <f>E7</f>
        <v>Revitalizace Rychtářského potoka, km 1,100 - 5,200, k.ú. Budišov nad Budišovkou - I. etapa</v>
      </c>
      <c r="F109" s="274"/>
      <c r="G109" s="274"/>
      <c r="H109" s="274"/>
      <c r="I109" s="95"/>
      <c r="J109" s="95"/>
      <c r="K109" s="31"/>
      <c r="L109" s="31"/>
      <c r="M109" s="41"/>
      <c r="S109" s="31"/>
      <c r="T109" s="31"/>
      <c r="U109" s="31"/>
      <c r="V109" s="31"/>
      <c r="W109" s="31"/>
      <c r="X109" s="31"/>
      <c r="Y109" s="31"/>
      <c r="Z109" s="31"/>
      <c r="AA109" s="31"/>
      <c r="AB109" s="31"/>
      <c r="AC109" s="31"/>
      <c r="AD109" s="31"/>
      <c r="AE109" s="31"/>
    </row>
    <row r="110" spans="1:31" s="2" customFormat="1" ht="12" customHeight="1">
      <c r="A110" s="31"/>
      <c r="B110" s="32"/>
      <c r="C110" s="27" t="s">
        <v>109</v>
      </c>
      <c r="D110" s="31"/>
      <c r="E110" s="31"/>
      <c r="F110" s="31"/>
      <c r="G110" s="31"/>
      <c r="H110" s="31"/>
      <c r="I110" s="95"/>
      <c r="J110" s="95"/>
      <c r="K110" s="31"/>
      <c r="L110" s="31"/>
      <c r="M110" s="41"/>
      <c r="S110" s="31"/>
      <c r="T110" s="31"/>
      <c r="U110" s="31"/>
      <c r="V110" s="31"/>
      <c r="W110" s="31"/>
      <c r="X110" s="31"/>
      <c r="Y110" s="31"/>
      <c r="Z110" s="31"/>
      <c r="AA110" s="31"/>
      <c r="AB110" s="31"/>
      <c r="AC110" s="31"/>
      <c r="AD110" s="31"/>
      <c r="AE110" s="31"/>
    </row>
    <row r="111" spans="1:31" s="2" customFormat="1" ht="16.5" customHeight="1">
      <c r="A111" s="31"/>
      <c r="B111" s="32"/>
      <c r="C111" s="31"/>
      <c r="D111" s="31"/>
      <c r="E111" s="245" t="str">
        <f>E9</f>
        <v>42404_02 - Vegetační úpravy</v>
      </c>
      <c r="F111" s="272"/>
      <c r="G111" s="272"/>
      <c r="H111" s="272"/>
      <c r="I111" s="95"/>
      <c r="J111" s="95"/>
      <c r="K111" s="31"/>
      <c r="L111" s="31"/>
      <c r="M111" s="41"/>
      <c r="S111" s="31"/>
      <c r="T111" s="31"/>
      <c r="U111" s="31"/>
      <c r="V111" s="31"/>
      <c r="W111" s="31"/>
      <c r="X111" s="31"/>
      <c r="Y111" s="31"/>
      <c r="Z111" s="31"/>
      <c r="AA111" s="31"/>
      <c r="AB111" s="31"/>
      <c r="AC111" s="31"/>
      <c r="AD111" s="31"/>
      <c r="AE111" s="31"/>
    </row>
    <row r="112" spans="1:31" s="2" customFormat="1" ht="6.95" customHeight="1">
      <c r="A112" s="31"/>
      <c r="B112" s="32"/>
      <c r="C112" s="31"/>
      <c r="D112" s="31"/>
      <c r="E112" s="31"/>
      <c r="F112" s="31"/>
      <c r="G112" s="31"/>
      <c r="H112" s="31"/>
      <c r="I112" s="95"/>
      <c r="J112" s="95"/>
      <c r="K112" s="31"/>
      <c r="L112" s="31"/>
      <c r="M112" s="41"/>
      <c r="S112" s="31"/>
      <c r="T112" s="31"/>
      <c r="U112" s="31"/>
      <c r="V112" s="31"/>
      <c r="W112" s="31"/>
      <c r="X112" s="31"/>
      <c r="Y112" s="31"/>
      <c r="Z112" s="31"/>
      <c r="AA112" s="31"/>
      <c r="AB112" s="31"/>
      <c r="AC112" s="31"/>
      <c r="AD112" s="31"/>
      <c r="AE112" s="31"/>
    </row>
    <row r="113" spans="1:31" s="2" customFormat="1" ht="12" customHeight="1">
      <c r="A113" s="31"/>
      <c r="B113" s="32"/>
      <c r="C113" s="27" t="s">
        <v>20</v>
      </c>
      <c r="D113" s="31"/>
      <c r="E113" s="31"/>
      <c r="F113" s="25" t="str">
        <f>F12</f>
        <v>Budišov nad Budišovkou</v>
      </c>
      <c r="G113" s="31"/>
      <c r="H113" s="31"/>
      <c r="I113" s="96" t="s">
        <v>22</v>
      </c>
      <c r="J113" s="98">
        <f>IF(J12="","",J12)</f>
        <v>0</v>
      </c>
      <c r="K113" s="31"/>
      <c r="L113" s="31"/>
      <c r="M113" s="41"/>
      <c r="S113" s="31"/>
      <c r="T113" s="31"/>
      <c r="U113" s="31"/>
      <c r="V113" s="31"/>
      <c r="W113" s="31"/>
      <c r="X113" s="31"/>
      <c r="Y113" s="31"/>
      <c r="Z113" s="31"/>
      <c r="AA113" s="31"/>
      <c r="AB113" s="31"/>
      <c r="AC113" s="31"/>
      <c r="AD113" s="31"/>
      <c r="AE113" s="31"/>
    </row>
    <row r="114" spans="1:31" s="2" customFormat="1" ht="6.95" customHeight="1">
      <c r="A114" s="31"/>
      <c r="B114" s="32"/>
      <c r="C114" s="31"/>
      <c r="D114" s="31"/>
      <c r="E114" s="31"/>
      <c r="F114" s="31"/>
      <c r="G114" s="31"/>
      <c r="H114" s="31"/>
      <c r="I114" s="95"/>
      <c r="J114" s="95"/>
      <c r="K114" s="31"/>
      <c r="L114" s="31"/>
      <c r="M114" s="41"/>
      <c r="S114" s="31"/>
      <c r="T114" s="31"/>
      <c r="U114" s="31"/>
      <c r="V114" s="31"/>
      <c r="W114" s="31"/>
      <c r="X114" s="31"/>
      <c r="Y114" s="31"/>
      <c r="Z114" s="31"/>
      <c r="AA114" s="31"/>
      <c r="AB114" s="31"/>
      <c r="AC114" s="31"/>
      <c r="AD114" s="31"/>
      <c r="AE114" s="31"/>
    </row>
    <row r="115" spans="1:31" s="2" customFormat="1" ht="27.95" customHeight="1">
      <c r="A115" s="31"/>
      <c r="B115" s="32"/>
      <c r="C115" s="27" t="s">
        <v>23</v>
      </c>
      <c r="D115" s="31"/>
      <c r="E115" s="31"/>
      <c r="F115" s="25" t="str">
        <f>E15</f>
        <v>Povodí Odry, státní podnik</v>
      </c>
      <c r="G115" s="31"/>
      <c r="H115" s="31"/>
      <c r="I115" s="96" t="s">
        <v>28</v>
      </c>
      <c r="J115" s="118" t="str">
        <f>E21</f>
        <v>Lesprojekt Krnov s.r.o.</v>
      </c>
      <c r="K115" s="31"/>
      <c r="L115" s="31"/>
      <c r="M115" s="41"/>
      <c r="S115" s="31"/>
      <c r="T115" s="31"/>
      <c r="U115" s="31"/>
      <c r="V115" s="31"/>
      <c r="W115" s="31"/>
      <c r="X115" s="31"/>
      <c r="Y115" s="31"/>
      <c r="Z115" s="31"/>
      <c r="AA115" s="31"/>
      <c r="AB115" s="31"/>
      <c r="AC115" s="31"/>
      <c r="AD115" s="31"/>
      <c r="AE115" s="31"/>
    </row>
    <row r="116" spans="1:31" s="2" customFormat="1" ht="27.95" customHeight="1">
      <c r="A116" s="31"/>
      <c r="B116" s="32"/>
      <c r="C116" s="27" t="s">
        <v>27</v>
      </c>
      <c r="D116" s="31"/>
      <c r="E116" s="31"/>
      <c r="F116" s="25">
        <f>IF(E18="","",E18)</f>
        <v>0</v>
      </c>
      <c r="G116" s="31"/>
      <c r="H116" s="31"/>
      <c r="I116" s="96" t="s">
        <v>30</v>
      </c>
      <c r="J116" s="118" t="str">
        <f>E24</f>
        <v>Ing. Vlasta Horáková</v>
      </c>
      <c r="K116" s="31"/>
      <c r="L116" s="31"/>
      <c r="M116" s="41"/>
      <c r="S116" s="31"/>
      <c r="T116" s="31"/>
      <c r="U116" s="31"/>
      <c r="V116" s="31"/>
      <c r="W116" s="31"/>
      <c r="X116" s="31"/>
      <c r="Y116" s="31"/>
      <c r="Z116" s="31"/>
      <c r="AA116" s="31"/>
      <c r="AB116" s="31"/>
      <c r="AC116" s="31"/>
      <c r="AD116" s="31"/>
      <c r="AE116" s="31"/>
    </row>
    <row r="117" spans="1:31" s="2" customFormat="1" ht="10.35" customHeight="1">
      <c r="A117" s="31"/>
      <c r="B117" s="32"/>
      <c r="C117" s="31"/>
      <c r="D117" s="31"/>
      <c r="E117" s="31"/>
      <c r="F117" s="31"/>
      <c r="G117" s="31"/>
      <c r="H117" s="31"/>
      <c r="I117" s="95"/>
      <c r="J117" s="95"/>
      <c r="K117" s="31"/>
      <c r="L117" s="31"/>
      <c r="M117" s="41"/>
      <c r="S117" s="31"/>
      <c r="T117" s="31"/>
      <c r="U117" s="31"/>
      <c r="V117" s="31"/>
      <c r="W117" s="31"/>
      <c r="X117" s="31"/>
      <c r="Y117" s="31"/>
      <c r="Z117" s="31"/>
      <c r="AA117" s="31"/>
      <c r="AB117" s="31"/>
      <c r="AC117" s="31"/>
      <c r="AD117" s="31"/>
      <c r="AE117" s="31"/>
    </row>
    <row r="118" spans="1:31" s="11" customFormat="1" ht="29.25" customHeight="1">
      <c r="A118" s="134"/>
      <c r="B118" s="135"/>
      <c r="C118" s="136" t="s">
        <v>145</v>
      </c>
      <c r="D118" s="137" t="s">
        <v>56</v>
      </c>
      <c r="E118" s="137" t="s">
        <v>52</v>
      </c>
      <c r="F118" s="137" t="s">
        <v>53</v>
      </c>
      <c r="G118" s="137" t="s">
        <v>146</v>
      </c>
      <c r="H118" s="137" t="s">
        <v>147</v>
      </c>
      <c r="I118" s="138" t="s">
        <v>148</v>
      </c>
      <c r="J118" s="138" t="s">
        <v>149</v>
      </c>
      <c r="K118" s="137" t="s">
        <v>136</v>
      </c>
      <c r="L118" s="139" t="s">
        <v>150</v>
      </c>
      <c r="M118" s="140"/>
      <c r="N118" s="59" t="s">
        <v>1</v>
      </c>
      <c r="O118" s="60" t="s">
        <v>37</v>
      </c>
      <c r="P118" s="60" t="s">
        <v>151</v>
      </c>
      <c r="Q118" s="60" t="s">
        <v>152</v>
      </c>
      <c r="R118" s="60" t="s">
        <v>153</v>
      </c>
      <c r="S118" s="60" t="s">
        <v>154</v>
      </c>
      <c r="T118" s="60" t="s">
        <v>155</v>
      </c>
      <c r="U118" s="60" t="s">
        <v>156</v>
      </c>
      <c r="V118" s="60" t="s">
        <v>157</v>
      </c>
      <c r="W118" s="60" t="s">
        <v>158</v>
      </c>
      <c r="X118" s="61" t="s">
        <v>159</v>
      </c>
      <c r="Y118" s="134"/>
      <c r="Z118" s="134"/>
      <c r="AA118" s="134"/>
      <c r="AB118" s="134"/>
      <c r="AC118" s="134"/>
      <c r="AD118" s="134"/>
      <c r="AE118" s="134"/>
    </row>
    <row r="119" spans="1:63" s="2" customFormat="1" ht="22.9" customHeight="1">
      <c r="A119" s="31"/>
      <c r="B119" s="32"/>
      <c r="C119" s="66" t="s">
        <v>160</v>
      </c>
      <c r="D119" s="31"/>
      <c r="E119" s="31"/>
      <c r="F119" s="31"/>
      <c r="G119" s="31"/>
      <c r="H119" s="31"/>
      <c r="I119" s="95"/>
      <c r="J119" s="95"/>
      <c r="K119" s="141">
        <f>BK119</f>
        <v>0</v>
      </c>
      <c r="L119" s="31"/>
      <c r="M119" s="32"/>
      <c r="N119" s="62"/>
      <c r="O119" s="53"/>
      <c r="P119" s="63"/>
      <c r="Q119" s="142">
        <f>Q120</f>
        <v>0</v>
      </c>
      <c r="R119" s="142">
        <f>R120</f>
        <v>0</v>
      </c>
      <c r="S119" s="63"/>
      <c r="T119" s="143">
        <f>T120</f>
        <v>0</v>
      </c>
      <c r="U119" s="63"/>
      <c r="V119" s="143">
        <f>V120</f>
        <v>0.13</v>
      </c>
      <c r="W119" s="63"/>
      <c r="X119" s="144">
        <f>X120</f>
        <v>0</v>
      </c>
      <c r="Y119" s="31"/>
      <c r="Z119" s="31"/>
      <c r="AA119" s="31"/>
      <c r="AB119" s="31"/>
      <c r="AC119" s="31"/>
      <c r="AD119" s="31"/>
      <c r="AE119" s="31"/>
      <c r="AT119" s="17" t="s">
        <v>72</v>
      </c>
      <c r="AU119" s="17" t="s">
        <v>138</v>
      </c>
      <c r="BK119" s="145">
        <f>BK120</f>
        <v>0</v>
      </c>
    </row>
    <row r="120" spans="2:63" s="12" customFormat="1" ht="25.9" customHeight="1">
      <c r="B120" s="146"/>
      <c r="D120" s="147" t="s">
        <v>72</v>
      </c>
      <c r="E120" s="148" t="s">
        <v>161</v>
      </c>
      <c r="F120" s="148" t="s">
        <v>162</v>
      </c>
      <c r="I120" s="149"/>
      <c r="J120" s="149"/>
      <c r="K120" s="150">
        <f>BK120</f>
        <v>0</v>
      </c>
      <c r="M120" s="146"/>
      <c r="N120" s="151"/>
      <c r="O120" s="152"/>
      <c r="P120" s="152"/>
      <c r="Q120" s="153">
        <f>Q121+Q176</f>
        <v>0</v>
      </c>
      <c r="R120" s="153">
        <f>R121+R176</f>
        <v>0</v>
      </c>
      <c r="S120" s="152"/>
      <c r="T120" s="154">
        <f>T121+T176</f>
        <v>0</v>
      </c>
      <c r="U120" s="152"/>
      <c r="V120" s="154">
        <f>V121+V176</f>
        <v>0.13</v>
      </c>
      <c r="W120" s="152"/>
      <c r="X120" s="155">
        <f>X121+X176</f>
        <v>0</v>
      </c>
      <c r="AR120" s="147" t="s">
        <v>81</v>
      </c>
      <c r="AT120" s="156" t="s">
        <v>72</v>
      </c>
      <c r="AU120" s="156" t="s">
        <v>73</v>
      </c>
      <c r="AY120" s="147" t="s">
        <v>163</v>
      </c>
      <c r="BK120" s="157">
        <f>BK121+BK176</f>
        <v>0</v>
      </c>
    </row>
    <row r="121" spans="2:63" s="12" customFormat="1" ht="22.9" customHeight="1">
      <c r="B121" s="146"/>
      <c r="D121" s="147" t="s">
        <v>72</v>
      </c>
      <c r="E121" s="158" t="s">
        <v>81</v>
      </c>
      <c r="F121" s="158" t="s">
        <v>164</v>
      </c>
      <c r="I121" s="149"/>
      <c r="J121" s="149"/>
      <c r="K121" s="159">
        <f>BK121</f>
        <v>0</v>
      </c>
      <c r="M121" s="146"/>
      <c r="N121" s="151"/>
      <c r="O121" s="152"/>
      <c r="P121" s="152"/>
      <c r="Q121" s="153">
        <f>SUM(Q122:Q175)</f>
        <v>0</v>
      </c>
      <c r="R121" s="153">
        <f>SUM(R122:R175)</f>
        <v>0</v>
      </c>
      <c r="S121" s="152"/>
      <c r="T121" s="154">
        <f>SUM(T122:T175)</f>
        <v>0</v>
      </c>
      <c r="U121" s="152"/>
      <c r="V121" s="154">
        <f>SUM(V122:V175)</f>
        <v>0.13</v>
      </c>
      <c r="W121" s="152"/>
      <c r="X121" s="155">
        <f>SUM(X122:X175)</f>
        <v>0</v>
      </c>
      <c r="AR121" s="147" t="s">
        <v>81</v>
      </c>
      <c r="AT121" s="156" t="s">
        <v>72</v>
      </c>
      <c r="AU121" s="156" t="s">
        <v>81</v>
      </c>
      <c r="AY121" s="147" t="s">
        <v>163</v>
      </c>
      <c r="BK121" s="157">
        <f>SUM(BK122:BK175)</f>
        <v>0</v>
      </c>
    </row>
    <row r="122" spans="1:65" s="2" customFormat="1" ht="36" customHeight="1">
      <c r="A122" s="31"/>
      <c r="B122" s="160"/>
      <c r="C122" s="161" t="s">
        <v>81</v>
      </c>
      <c r="D122" s="161" t="s">
        <v>165</v>
      </c>
      <c r="E122" s="162" t="s">
        <v>467</v>
      </c>
      <c r="F122" s="163" t="s">
        <v>468</v>
      </c>
      <c r="G122" s="164" t="s">
        <v>469</v>
      </c>
      <c r="H122" s="165">
        <v>50</v>
      </c>
      <c r="I122" s="166"/>
      <c r="J122" s="166"/>
      <c r="K122" s="167">
        <f>ROUND(P122*H122,2)</f>
        <v>0</v>
      </c>
      <c r="L122" s="163" t="s">
        <v>169</v>
      </c>
      <c r="M122" s="32"/>
      <c r="N122" s="168" t="s">
        <v>1</v>
      </c>
      <c r="O122" s="169" t="s">
        <v>38</v>
      </c>
      <c r="P122" s="170">
        <f>I122+J122</f>
        <v>0</v>
      </c>
      <c r="Q122" s="170">
        <f>ROUND(I122*H122,2)</f>
        <v>0</v>
      </c>
      <c r="R122" s="170">
        <f>ROUND(J122*H122,2)</f>
        <v>0</v>
      </c>
      <c r="S122" s="55"/>
      <c r="T122" s="171">
        <f>S122*H122</f>
        <v>0</v>
      </c>
      <c r="U122" s="171">
        <v>0</v>
      </c>
      <c r="V122" s="171">
        <f>U122*H122</f>
        <v>0</v>
      </c>
      <c r="W122" s="171">
        <v>0</v>
      </c>
      <c r="X122" s="172">
        <f>W122*H122</f>
        <v>0</v>
      </c>
      <c r="Y122" s="31"/>
      <c r="Z122" s="31"/>
      <c r="AA122" s="31"/>
      <c r="AB122" s="31"/>
      <c r="AC122" s="31"/>
      <c r="AD122" s="31"/>
      <c r="AE122" s="31"/>
      <c r="AR122" s="173" t="s">
        <v>170</v>
      </c>
      <c r="AT122" s="173" t="s">
        <v>165</v>
      </c>
      <c r="AU122" s="173" t="s">
        <v>83</v>
      </c>
      <c r="AY122" s="17" t="s">
        <v>163</v>
      </c>
      <c r="BE122" s="174">
        <f>IF(O122="základní",K122,0)</f>
        <v>0</v>
      </c>
      <c r="BF122" s="174">
        <f>IF(O122="snížená",K122,0)</f>
        <v>0</v>
      </c>
      <c r="BG122" s="174">
        <f>IF(O122="zákl. přenesená",K122,0)</f>
        <v>0</v>
      </c>
      <c r="BH122" s="174">
        <f>IF(O122="sníž. přenesená",K122,0)</f>
        <v>0</v>
      </c>
      <c r="BI122" s="174">
        <f>IF(O122="nulová",K122,0)</f>
        <v>0</v>
      </c>
      <c r="BJ122" s="17" t="s">
        <v>81</v>
      </c>
      <c r="BK122" s="174">
        <f>ROUND(P122*H122,2)</f>
        <v>0</v>
      </c>
      <c r="BL122" s="17" t="s">
        <v>170</v>
      </c>
      <c r="BM122" s="173" t="s">
        <v>470</v>
      </c>
    </row>
    <row r="123" spans="2:51" s="14" customFormat="1" ht="12">
      <c r="B123" s="183"/>
      <c r="D123" s="176" t="s">
        <v>172</v>
      </c>
      <c r="E123" s="184" t="s">
        <v>1</v>
      </c>
      <c r="F123" s="185" t="s">
        <v>471</v>
      </c>
      <c r="H123" s="186">
        <v>50</v>
      </c>
      <c r="I123" s="187"/>
      <c r="J123" s="187"/>
      <c r="M123" s="183"/>
      <c r="N123" s="188"/>
      <c r="O123" s="189"/>
      <c r="P123" s="189"/>
      <c r="Q123" s="189"/>
      <c r="R123" s="189"/>
      <c r="S123" s="189"/>
      <c r="T123" s="189"/>
      <c r="U123" s="189"/>
      <c r="V123" s="189"/>
      <c r="W123" s="189"/>
      <c r="X123" s="190"/>
      <c r="AT123" s="184" t="s">
        <v>172</v>
      </c>
      <c r="AU123" s="184" t="s">
        <v>83</v>
      </c>
      <c r="AV123" s="14" t="s">
        <v>83</v>
      </c>
      <c r="AW123" s="14" t="s">
        <v>4</v>
      </c>
      <c r="AX123" s="14" t="s">
        <v>81</v>
      </c>
      <c r="AY123" s="184" t="s">
        <v>163</v>
      </c>
    </row>
    <row r="124" spans="1:65" s="2" customFormat="1" ht="36" customHeight="1">
      <c r="A124" s="31"/>
      <c r="B124" s="160"/>
      <c r="C124" s="161" t="s">
        <v>83</v>
      </c>
      <c r="D124" s="161" t="s">
        <v>165</v>
      </c>
      <c r="E124" s="162" t="s">
        <v>472</v>
      </c>
      <c r="F124" s="163" t="s">
        <v>473</v>
      </c>
      <c r="G124" s="164" t="s">
        <v>469</v>
      </c>
      <c r="H124" s="165">
        <v>50</v>
      </c>
      <c r="I124" s="166"/>
      <c r="J124" s="166"/>
      <c r="K124" s="167">
        <f>ROUND(P124*H124,2)</f>
        <v>0</v>
      </c>
      <c r="L124" s="163" t="s">
        <v>169</v>
      </c>
      <c r="M124" s="32"/>
      <c r="N124" s="168" t="s">
        <v>1</v>
      </c>
      <c r="O124" s="169" t="s">
        <v>38</v>
      </c>
      <c r="P124" s="170">
        <f>I124+J124</f>
        <v>0</v>
      </c>
      <c r="Q124" s="170">
        <f>ROUND(I124*H124,2)</f>
        <v>0</v>
      </c>
      <c r="R124" s="170">
        <f>ROUND(J124*H124,2)</f>
        <v>0</v>
      </c>
      <c r="S124" s="55"/>
      <c r="T124" s="171">
        <f>S124*H124</f>
        <v>0</v>
      </c>
      <c r="U124" s="171">
        <v>0</v>
      </c>
      <c r="V124" s="171">
        <f>U124*H124</f>
        <v>0</v>
      </c>
      <c r="W124" s="171">
        <v>0</v>
      </c>
      <c r="X124" s="172">
        <f>W124*H124</f>
        <v>0</v>
      </c>
      <c r="Y124" s="31"/>
      <c r="Z124" s="31"/>
      <c r="AA124" s="31"/>
      <c r="AB124" s="31"/>
      <c r="AC124" s="31"/>
      <c r="AD124" s="31"/>
      <c r="AE124" s="31"/>
      <c r="AR124" s="173" t="s">
        <v>170</v>
      </c>
      <c r="AT124" s="173" t="s">
        <v>165</v>
      </c>
      <c r="AU124" s="173" t="s">
        <v>83</v>
      </c>
      <c r="AY124" s="17" t="s">
        <v>163</v>
      </c>
      <c r="BE124" s="174">
        <f>IF(O124="základní",K124,0)</f>
        <v>0</v>
      </c>
      <c r="BF124" s="174">
        <f>IF(O124="snížená",K124,0)</f>
        <v>0</v>
      </c>
      <c r="BG124" s="174">
        <f>IF(O124="zákl. přenesená",K124,0)</f>
        <v>0</v>
      </c>
      <c r="BH124" s="174">
        <f>IF(O124="sníž. přenesená",K124,0)</f>
        <v>0</v>
      </c>
      <c r="BI124" s="174">
        <f>IF(O124="nulová",K124,0)</f>
        <v>0</v>
      </c>
      <c r="BJ124" s="17" t="s">
        <v>81</v>
      </c>
      <c r="BK124" s="174">
        <f>ROUND(P124*H124,2)</f>
        <v>0</v>
      </c>
      <c r="BL124" s="17" t="s">
        <v>170</v>
      </c>
      <c r="BM124" s="173" t="s">
        <v>474</v>
      </c>
    </row>
    <row r="125" spans="2:51" s="13" customFormat="1" ht="12">
      <c r="B125" s="175"/>
      <c r="D125" s="176" t="s">
        <v>172</v>
      </c>
      <c r="E125" s="177" t="s">
        <v>1</v>
      </c>
      <c r="F125" s="178" t="s">
        <v>475</v>
      </c>
      <c r="H125" s="177" t="s">
        <v>1</v>
      </c>
      <c r="I125" s="179"/>
      <c r="J125" s="179"/>
      <c r="M125" s="175"/>
      <c r="N125" s="180"/>
      <c r="O125" s="181"/>
      <c r="P125" s="181"/>
      <c r="Q125" s="181"/>
      <c r="R125" s="181"/>
      <c r="S125" s="181"/>
      <c r="T125" s="181"/>
      <c r="U125" s="181"/>
      <c r="V125" s="181"/>
      <c r="W125" s="181"/>
      <c r="X125" s="182"/>
      <c r="AT125" s="177" t="s">
        <v>172</v>
      </c>
      <c r="AU125" s="177" t="s">
        <v>83</v>
      </c>
      <c r="AV125" s="13" t="s">
        <v>81</v>
      </c>
      <c r="AW125" s="13" t="s">
        <v>4</v>
      </c>
      <c r="AX125" s="13" t="s">
        <v>73</v>
      </c>
      <c r="AY125" s="177" t="s">
        <v>163</v>
      </c>
    </row>
    <row r="126" spans="2:51" s="14" customFormat="1" ht="12">
      <c r="B126" s="183"/>
      <c r="D126" s="176" t="s">
        <v>172</v>
      </c>
      <c r="E126" s="184" t="s">
        <v>1</v>
      </c>
      <c r="F126" s="185" t="s">
        <v>471</v>
      </c>
      <c r="H126" s="186">
        <v>50</v>
      </c>
      <c r="I126" s="187"/>
      <c r="J126" s="187"/>
      <c r="M126" s="183"/>
      <c r="N126" s="188"/>
      <c r="O126" s="189"/>
      <c r="P126" s="189"/>
      <c r="Q126" s="189"/>
      <c r="R126" s="189"/>
      <c r="S126" s="189"/>
      <c r="T126" s="189"/>
      <c r="U126" s="189"/>
      <c r="V126" s="189"/>
      <c r="W126" s="189"/>
      <c r="X126" s="190"/>
      <c r="AT126" s="184" t="s">
        <v>172</v>
      </c>
      <c r="AU126" s="184" t="s">
        <v>83</v>
      </c>
      <c r="AV126" s="14" t="s">
        <v>83</v>
      </c>
      <c r="AW126" s="14" t="s">
        <v>4</v>
      </c>
      <c r="AX126" s="14" t="s">
        <v>81</v>
      </c>
      <c r="AY126" s="184" t="s">
        <v>163</v>
      </c>
    </row>
    <row r="127" spans="1:65" s="2" customFormat="1" ht="16.5" customHeight="1">
      <c r="A127" s="31"/>
      <c r="B127" s="160"/>
      <c r="C127" s="161" t="s">
        <v>127</v>
      </c>
      <c r="D127" s="161" t="s">
        <v>165</v>
      </c>
      <c r="E127" s="162" t="s">
        <v>476</v>
      </c>
      <c r="F127" s="163" t="s">
        <v>477</v>
      </c>
      <c r="G127" s="164" t="s">
        <v>454</v>
      </c>
      <c r="H127" s="165">
        <v>50</v>
      </c>
      <c r="I127" s="166"/>
      <c r="J127" s="166"/>
      <c r="K127" s="167">
        <f>ROUND(P127*H127,2)</f>
        <v>0</v>
      </c>
      <c r="L127" s="163" t="s">
        <v>1</v>
      </c>
      <c r="M127" s="32"/>
      <c r="N127" s="168" t="s">
        <v>1</v>
      </c>
      <c r="O127" s="169" t="s">
        <v>38</v>
      </c>
      <c r="P127" s="170">
        <f>I127+J127</f>
        <v>0</v>
      </c>
      <c r="Q127" s="170">
        <f>ROUND(I127*H127,2)</f>
        <v>0</v>
      </c>
      <c r="R127" s="170">
        <f>ROUND(J127*H127,2)</f>
        <v>0</v>
      </c>
      <c r="S127" s="55"/>
      <c r="T127" s="171">
        <f>S127*H127</f>
        <v>0</v>
      </c>
      <c r="U127" s="171">
        <v>0</v>
      </c>
      <c r="V127" s="171">
        <f>U127*H127</f>
        <v>0</v>
      </c>
      <c r="W127" s="171">
        <v>0</v>
      </c>
      <c r="X127" s="172">
        <f>W127*H127</f>
        <v>0</v>
      </c>
      <c r="Y127" s="31"/>
      <c r="Z127" s="31"/>
      <c r="AA127" s="31"/>
      <c r="AB127" s="31"/>
      <c r="AC127" s="31"/>
      <c r="AD127" s="31"/>
      <c r="AE127" s="31"/>
      <c r="AR127" s="173" t="s">
        <v>170</v>
      </c>
      <c r="AT127" s="173" t="s">
        <v>165</v>
      </c>
      <c r="AU127" s="173" t="s">
        <v>83</v>
      </c>
      <c r="AY127" s="17" t="s">
        <v>163</v>
      </c>
      <c r="BE127" s="174">
        <f>IF(O127="základní",K127,0)</f>
        <v>0</v>
      </c>
      <c r="BF127" s="174">
        <f>IF(O127="snížená",K127,0)</f>
        <v>0</v>
      </c>
      <c r="BG127" s="174">
        <f>IF(O127="zákl. přenesená",K127,0)</f>
        <v>0</v>
      </c>
      <c r="BH127" s="174">
        <f>IF(O127="sníž. přenesená",K127,0)</f>
        <v>0</v>
      </c>
      <c r="BI127" s="174">
        <f>IF(O127="nulová",K127,0)</f>
        <v>0</v>
      </c>
      <c r="BJ127" s="17" t="s">
        <v>81</v>
      </c>
      <c r="BK127" s="174">
        <f>ROUND(P127*H127,2)</f>
        <v>0</v>
      </c>
      <c r="BL127" s="17" t="s">
        <v>170</v>
      </c>
      <c r="BM127" s="173" t="s">
        <v>478</v>
      </c>
    </row>
    <row r="128" spans="1:47" s="2" customFormat="1" ht="29.25">
      <c r="A128" s="31"/>
      <c r="B128" s="32"/>
      <c r="C128" s="31"/>
      <c r="D128" s="176" t="s">
        <v>345</v>
      </c>
      <c r="E128" s="31"/>
      <c r="F128" s="199" t="s">
        <v>479</v>
      </c>
      <c r="G128" s="31"/>
      <c r="H128" s="31"/>
      <c r="I128" s="95"/>
      <c r="J128" s="95"/>
      <c r="K128" s="31"/>
      <c r="L128" s="31"/>
      <c r="M128" s="32"/>
      <c r="N128" s="200"/>
      <c r="O128" s="201"/>
      <c r="P128" s="55"/>
      <c r="Q128" s="55"/>
      <c r="R128" s="55"/>
      <c r="S128" s="55"/>
      <c r="T128" s="55"/>
      <c r="U128" s="55"/>
      <c r="V128" s="55"/>
      <c r="W128" s="55"/>
      <c r="X128" s="56"/>
      <c r="Y128" s="31"/>
      <c r="Z128" s="31"/>
      <c r="AA128" s="31"/>
      <c r="AB128" s="31"/>
      <c r="AC128" s="31"/>
      <c r="AD128" s="31"/>
      <c r="AE128" s="31"/>
      <c r="AT128" s="17" t="s">
        <v>345</v>
      </c>
      <c r="AU128" s="17" t="s">
        <v>83</v>
      </c>
    </row>
    <row r="129" spans="2:51" s="13" customFormat="1" ht="12">
      <c r="B129" s="175"/>
      <c r="D129" s="176" t="s">
        <v>172</v>
      </c>
      <c r="E129" s="177" t="s">
        <v>1</v>
      </c>
      <c r="F129" s="178" t="s">
        <v>475</v>
      </c>
      <c r="H129" s="177" t="s">
        <v>1</v>
      </c>
      <c r="I129" s="179"/>
      <c r="J129" s="179"/>
      <c r="M129" s="175"/>
      <c r="N129" s="180"/>
      <c r="O129" s="181"/>
      <c r="P129" s="181"/>
      <c r="Q129" s="181"/>
      <c r="R129" s="181"/>
      <c r="S129" s="181"/>
      <c r="T129" s="181"/>
      <c r="U129" s="181"/>
      <c r="V129" s="181"/>
      <c r="W129" s="181"/>
      <c r="X129" s="182"/>
      <c r="AT129" s="177" t="s">
        <v>172</v>
      </c>
      <c r="AU129" s="177" t="s">
        <v>83</v>
      </c>
      <c r="AV129" s="13" t="s">
        <v>81</v>
      </c>
      <c r="AW129" s="13" t="s">
        <v>4</v>
      </c>
      <c r="AX129" s="13" t="s">
        <v>73</v>
      </c>
      <c r="AY129" s="177" t="s">
        <v>163</v>
      </c>
    </row>
    <row r="130" spans="2:51" s="14" customFormat="1" ht="12">
      <c r="B130" s="183"/>
      <c r="D130" s="176" t="s">
        <v>172</v>
      </c>
      <c r="E130" s="184" t="s">
        <v>1</v>
      </c>
      <c r="F130" s="185" t="s">
        <v>471</v>
      </c>
      <c r="H130" s="186">
        <v>50</v>
      </c>
      <c r="I130" s="187"/>
      <c r="J130" s="187"/>
      <c r="M130" s="183"/>
      <c r="N130" s="188"/>
      <c r="O130" s="189"/>
      <c r="P130" s="189"/>
      <c r="Q130" s="189"/>
      <c r="R130" s="189"/>
      <c r="S130" s="189"/>
      <c r="T130" s="189"/>
      <c r="U130" s="189"/>
      <c r="V130" s="189"/>
      <c r="W130" s="189"/>
      <c r="X130" s="190"/>
      <c r="AT130" s="184" t="s">
        <v>172</v>
      </c>
      <c r="AU130" s="184" t="s">
        <v>83</v>
      </c>
      <c r="AV130" s="14" t="s">
        <v>83</v>
      </c>
      <c r="AW130" s="14" t="s">
        <v>4</v>
      </c>
      <c r="AX130" s="14" t="s">
        <v>81</v>
      </c>
      <c r="AY130" s="184" t="s">
        <v>163</v>
      </c>
    </row>
    <row r="131" spans="1:65" s="2" customFormat="1" ht="16.5" customHeight="1">
      <c r="A131" s="31"/>
      <c r="B131" s="160"/>
      <c r="C131" s="161" t="s">
        <v>170</v>
      </c>
      <c r="D131" s="161" t="s">
        <v>165</v>
      </c>
      <c r="E131" s="162" t="s">
        <v>480</v>
      </c>
      <c r="F131" s="163" t="s">
        <v>481</v>
      </c>
      <c r="G131" s="164" t="s">
        <v>454</v>
      </c>
      <c r="H131" s="165">
        <v>50</v>
      </c>
      <c r="I131" s="166"/>
      <c r="J131" s="166"/>
      <c r="K131" s="167">
        <f>ROUND(P131*H131,2)</f>
        <v>0</v>
      </c>
      <c r="L131" s="163" t="s">
        <v>1</v>
      </c>
      <c r="M131" s="32"/>
      <c r="N131" s="168" t="s">
        <v>1</v>
      </c>
      <c r="O131" s="169" t="s">
        <v>38</v>
      </c>
      <c r="P131" s="170">
        <f>I131+J131</f>
        <v>0</v>
      </c>
      <c r="Q131" s="170">
        <f>ROUND(I131*H131,2)</f>
        <v>0</v>
      </c>
      <c r="R131" s="170">
        <f>ROUND(J131*H131,2)</f>
        <v>0</v>
      </c>
      <c r="S131" s="55"/>
      <c r="T131" s="171">
        <f>S131*H131</f>
        <v>0</v>
      </c>
      <c r="U131" s="171">
        <v>0.0026</v>
      </c>
      <c r="V131" s="171">
        <f>U131*H131</f>
        <v>0.13</v>
      </c>
      <c r="W131" s="171">
        <v>0</v>
      </c>
      <c r="X131" s="172">
        <f>W131*H131</f>
        <v>0</v>
      </c>
      <c r="Y131" s="31"/>
      <c r="Z131" s="31"/>
      <c r="AA131" s="31"/>
      <c r="AB131" s="31"/>
      <c r="AC131" s="31"/>
      <c r="AD131" s="31"/>
      <c r="AE131" s="31"/>
      <c r="AR131" s="173" t="s">
        <v>170</v>
      </c>
      <c r="AT131" s="173" t="s">
        <v>165</v>
      </c>
      <c r="AU131" s="173" t="s">
        <v>83</v>
      </c>
      <c r="AY131" s="17" t="s">
        <v>163</v>
      </c>
      <c r="BE131" s="174">
        <f>IF(O131="základní",K131,0)</f>
        <v>0</v>
      </c>
      <c r="BF131" s="174">
        <f>IF(O131="snížená",K131,0)</f>
        <v>0</v>
      </c>
      <c r="BG131" s="174">
        <f>IF(O131="zákl. přenesená",K131,0)</f>
        <v>0</v>
      </c>
      <c r="BH131" s="174">
        <f>IF(O131="sníž. přenesená",K131,0)</f>
        <v>0</v>
      </c>
      <c r="BI131" s="174">
        <f>IF(O131="nulová",K131,0)</f>
        <v>0</v>
      </c>
      <c r="BJ131" s="17" t="s">
        <v>81</v>
      </c>
      <c r="BK131" s="174">
        <f>ROUND(P131*H131,2)</f>
        <v>0</v>
      </c>
      <c r="BL131" s="17" t="s">
        <v>170</v>
      </c>
      <c r="BM131" s="173" t="s">
        <v>482</v>
      </c>
    </row>
    <row r="132" spans="1:47" s="2" customFormat="1" ht="29.25">
      <c r="A132" s="31"/>
      <c r="B132" s="32"/>
      <c r="C132" s="31"/>
      <c r="D132" s="176" t="s">
        <v>345</v>
      </c>
      <c r="E132" s="31"/>
      <c r="F132" s="199" t="s">
        <v>483</v>
      </c>
      <c r="G132" s="31"/>
      <c r="H132" s="31"/>
      <c r="I132" s="95"/>
      <c r="J132" s="95"/>
      <c r="K132" s="31"/>
      <c r="L132" s="31"/>
      <c r="M132" s="32"/>
      <c r="N132" s="200"/>
      <c r="O132" s="201"/>
      <c r="P132" s="55"/>
      <c r="Q132" s="55"/>
      <c r="R132" s="55"/>
      <c r="S132" s="55"/>
      <c r="T132" s="55"/>
      <c r="U132" s="55"/>
      <c r="V132" s="55"/>
      <c r="W132" s="55"/>
      <c r="X132" s="56"/>
      <c r="Y132" s="31"/>
      <c r="Z132" s="31"/>
      <c r="AA132" s="31"/>
      <c r="AB132" s="31"/>
      <c r="AC132" s="31"/>
      <c r="AD132" s="31"/>
      <c r="AE132" s="31"/>
      <c r="AT132" s="17" t="s">
        <v>345</v>
      </c>
      <c r="AU132" s="17" t="s">
        <v>83</v>
      </c>
    </row>
    <row r="133" spans="2:51" s="14" customFormat="1" ht="12">
      <c r="B133" s="183"/>
      <c r="D133" s="176" t="s">
        <v>172</v>
      </c>
      <c r="E133" s="184" t="s">
        <v>1</v>
      </c>
      <c r="F133" s="185" t="s">
        <v>471</v>
      </c>
      <c r="H133" s="186">
        <v>50</v>
      </c>
      <c r="I133" s="187"/>
      <c r="J133" s="187"/>
      <c r="M133" s="183"/>
      <c r="N133" s="188"/>
      <c r="O133" s="189"/>
      <c r="P133" s="189"/>
      <c r="Q133" s="189"/>
      <c r="R133" s="189"/>
      <c r="S133" s="189"/>
      <c r="T133" s="189"/>
      <c r="U133" s="189"/>
      <c r="V133" s="189"/>
      <c r="W133" s="189"/>
      <c r="X133" s="190"/>
      <c r="AT133" s="184" t="s">
        <v>172</v>
      </c>
      <c r="AU133" s="184" t="s">
        <v>83</v>
      </c>
      <c r="AV133" s="14" t="s">
        <v>83</v>
      </c>
      <c r="AW133" s="14" t="s">
        <v>4</v>
      </c>
      <c r="AX133" s="14" t="s">
        <v>81</v>
      </c>
      <c r="AY133" s="184" t="s">
        <v>163</v>
      </c>
    </row>
    <row r="134" spans="1:65" s="2" customFormat="1" ht="16.5" customHeight="1">
      <c r="A134" s="31"/>
      <c r="B134" s="160"/>
      <c r="C134" s="161" t="s">
        <v>198</v>
      </c>
      <c r="D134" s="161" t="s">
        <v>165</v>
      </c>
      <c r="E134" s="162" t="s">
        <v>484</v>
      </c>
      <c r="F134" s="163" t="s">
        <v>485</v>
      </c>
      <c r="G134" s="164" t="s">
        <v>454</v>
      </c>
      <c r="H134" s="165">
        <v>500</v>
      </c>
      <c r="I134" s="166"/>
      <c r="J134" s="166"/>
      <c r="K134" s="167">
        <f>ROUND(P134*H134,2)</f>
        <v>0</v>
      </c>
      <c r="L134" s="163" t="s">
        <v>1</v>
      </c>
      <c r="M134" s="32"/>
      <c r="N134" s="168" t="s">
        <v>1</v>
      </c>
      <c r="O134" s="169" t="s">
        <v>38</v>
      </c>
      <c r="P134" s="170">
        <f>I134+J134</f>
        <v>0</v>
      </c>
      <c r="Q134" s="170">
        <f>ROUND(I134*H134,2)</f>
        <v>0</v>
      </c>
      <c r="R134" s="170">
        <f>ROUND(J134*H134,2)</f>
        <v>0</v>
      </c>
      <c r="S134" s="55"/>
      <c r="T134" s="171">
        <f>S134*H134</f>
        <v>0</v>
      </c>
      <c r="U134" s="171">
        <v>0</v>
      </c>
      <c r="V134" s="171">
        <f>U134*H134</f>
        <v>0</v>
      </c>
      <c r="W134" s="171">
        <v>0</v>
      </c>
      <c r="X134" s="172">
        <f>W134*H134</f>
        <v>0</v>
      </c>
      <c r="Y134" s="31"/>
      <c r="Z134" s="31"/>
      <c r="AA134" s="31"/>
      <c r="AB134" s="31"/>
      <c r="AC134" s="31"/>
      <c r="AD134" s="31"/>
      <c r="AE134" s="31"/>
      <c r="AR134" s="173" t="s">
        <v>170</v>
      </c>
      <c r="AT134" s="173" t="s">
        <v>165</v>
      </c>
      <c r="AU134" s="173" t="s">
        <v>83</v>
      </c>
      <c r="AY134" s="17" t="s">
        <v>163</v>
      </c>
      <c r="BE134" s="174">
        <f>IF(O134="základní",K134,0)</f>
        <v>0</v>
      </c>
      <c r="BF134" s="174">
        <f>IF(O134="snížená",K134,0)</f>
        <v>0</v>
      </c>
      <c r="BG134" s="174">
        <f>IF(O134="zákl. přenesená",K134,0)</f>
        <v>0</v>
      </c>
      <c r="BH134" s="174">
        <f>IF(O134="sníž. přenesená",K134,0)</f>
        <v>0</v>
      </c>
      <c r="BI134" s="174">
        <f>IF(O134="nulová",K134,0)</f>
        <v>0</v>
      </c>
      <c r="BJ134" s="17" t="s">
        <v>81</v>
      </c>
      <c r="BK134" s="174">
        <f>ROUND(P134*H134,2)</f>
        <v>0</v>
      </c>
      <c r="BL134" s="17" t="s">
        <v>170</v>
      </c>
      <c r="BM134" s="173" t="s">
        <v>486</v>
      </c>
    </row>
    <row r="135" spans="2:51" s="13" customFormat="1" ht="12">
      <c r="B135" s="175"/>
      <c r="D135" s="176" t="s">
        <v>172</v>
      </c>
      <c r="E135" s="177" t="s">
        <v>1</v>
      </c>
      <c r="F135" s="178" t="s">
        <v>487</v>
      </c>
      <c r="H135" s="177" t="s">
        <v>1</v>
      </c>
      <c r="I135" s="179"/>
      <c r="J135" s="179"/>
      <c r="M135" s="175"/>
      <c r="N135" s="180"/>
      <c r="O135" s="181"/>
      <c r="P135" s="181"/>
      <c r="Q135" s="181"/>
      <c r="R135" s="181"/>
      <c r="S135" s="181"/>
      <c r="T135" s="181"/>
      <c r="U135" s="181"/>
      <c r="V135" s="181"/>
      <c r="W135" s="181"/>
      <c r="X135" s="182"/>
      <c r="AT135" s="177" t="s">
        <v>172</v>
      </c>
      <c r="AU135" s="177" t="s">
        <v>83</v>
      </c>
      <c r="AV135" s="13" t="s">
        <v>81</v>
      </c>
      <c r="AW135" s="13" t="s">
        <v>4</v>
      </c>
      <c r="AX135" s="13" t="s">
        <v>73</v>
      </c>
      <c r="AY135" s="177" t="s">
        <v>163</v>
      </c>
    </row>
    <row r="136" spans="2:51" s="14" customFormat="1" ht="12">
      <c r="B136" s="183"/>
      <c r="D136" s="176" t="s">
        <v>172</v>
      </c>
      <c r="E136" s="184" t="s">
        <v>1</v>
      </c>
      <c r="F136" s="185" t="s">
        <v>488</v>
      </c>
      <c r="H136" s="186">
        <v>500</v>
      </c>
      <c r="I136" s="187"/>
      <c r="J136" s="187"/>
      <c r="M136" s="183"/>
      <c r="N136" s="188"/>
      <c r="O136" s="189"/>
      <c r="P136" s="189"/>
      <c r="Q136" s="189"/>
      <c r="R136" s="189"/>
      <c r="S136" s="189"/>
      <c r="T136" s="189"/>
      <c r="U136" s="189"/>
      <c r="V136" s="189"/>
      <c r="W136" s="189"/>
      <c r="X136" s="190"/>
      <c r="AT136" s="184" t="s">
        <v>172</v>
      </c>
      <c r="AU136" s="184" t="s">
        <v>83</v>
      </c>
      <c r="AV136" s="14" t="s">
        <v>83</v>
      </c>
      <c r="AW136" s="14" t="s">
        <v>4</v>
      </c>
      <c r="AX136" s="14" t="s">
        <v>81</v>
      </c>
      <c r="AY136" s="184" t="s">
        <v>163</v>
      </c>
    </row>
    <row r="137" spans="1:65" s="2" customFormat="1" ht="16.5" customHeight="1">
      <c r="A137" s="31"/>
      <c r="B137" s="160"/>
      <c r="C137" s="161" t="s">
        <v>203</v>
      </c>
      <c r="D137" s="161" t="s">
        <v>165</v>
      </c>
      <c r="E137" s="162" t="s">
        <v>489</v>
      </c>
      <c r="F137" s="163" t="s">
        <v>490</v>
      </c>
      <c r="G137" s="164" t="s">
        <v>454</v>
      </c>
      <c r="H137" s="165">
        <v>500</v>
      </c>
      <c r="I137" s="166"/>
      <c r="J137" s="166"/>
      <c r="K137" s="167">
        <f>ROUND(P137*H137,2)</f>
        <v>0</v>
      </c>
      <c r="L137" s="163" t="s">
        <v>1</v>
      </c>
      <c r="M137" s="32"/>
      <c r="N137" s="168" t="s">
        <v>1</v>
      </c>
      <c r="O137" s="169" t="s">
        <v>38</v>
      </c>
      <c r="P137" s="170">
        <f>I137+J137</f>
        <v>0</v>
      </c>
      <c r="Q137" s="170">
        <f>ROUND(I137*H137,2)</f>
        <v>0</v>
      </c>
      <c r="R137" s="170">
        <f>ROUND(J137*H137,2)</f>
        <v>0</v>
      </c>
      <c r="S137" s="55"/>
      <c r="T137" s="171">
        <f>S137*H137</f>
        <v>0</v>
      </c>
      <c r="U137" s="171">
        <v>0</v>
      </c>
      <c r="V137" s="171">
        <f>U137*H137</f>
        <v>0</v>
      </c>
      <c r="W137" s="171">
        <v>0</v>
      </c>
      <c r="X137" s="172">
        <f>W137*H137</f>
        <v>0</v>
      </c>
      <c r="Y137" s="31"/>
      <c r="Z137" s="31"/>
      <c r="AA137" s="31"/>
      <c r="AB137" s="31"/>
      <c r="AC137" s="31"/>
      <c r="AD137" s="31"/>
      <c r="AE137" s="31"/>
      <c r="AR137" s="173" t="s">
        <v>170</v>
      </c>
      <c r="AT137" s="173" t="s">
        <v>165</v>
      </c>
      <c r="AU137" s="173" t="s">
        <v>83</v>
      </c>
      <c r="AY137" s="17" t="s">
        <v>163</v>
      </c>
      <c r="BE137" s="174">
        <f>IF(O137="základní",K137,0)</f>
        <v>0</v>
      </c>
      <c r="BF137" s="174">
        <f>IF(O137="snížená",K137,0)</f>
        <v>0</v>
      </c>
      <c r="BG137" s="174">
        <f>IF(O137="zákl. přenesená",K137,0)</f>
        <v>0</v>
      </c>
      <c r="BH137" s="174">
        <f>IF(O137="sníž. přenesená",K137,0)</f>
        <v>0</v>
      </c>
      <c r="BI137" s="174">
        <f>IF(O137="nulová",K137,0)</f>
        <v>0</v>
      </c>
      <c r="BJ137" s="17" t="s">
        <v>81</v>
      </c>
      <c r="BK137" s="174">
        <f>ROUND(P137*H137,2)</f>
        <v>0</v>
      </c>
      <c r="BL137" s="17" t="s">
        <v>170</v>
      </c>
      <c r="BM137" s="173" t="s">
        <v>491</v>
      </c>
    </row>
    <row r="138" spans="1:47" s="2" customFormat="1" ht="19.5">
      <c r="A138" s="31"/>
      <c r="B138" s="32"/>
      <c r="C138" s="31"/>
      <c r="D138" s="176" t="s">
        <v>345</v>
      </c>
      <c r="E138" s="31"/>
      <c r="F138" s="199" t="s">
        <v>492</v>
      </c>
      <c r="G138" s="31"/>
      <c r="H138" s="31"/>
      <c r="I138" s="95"/>
      <c r="J138" s="95"/>
      <c r="K138" s="31"/>
      <c r="L138" s="31"/>
      <c r="M138" s="32"/>
      <c r="N138" s="200"/>
      <c r="O138" s="201"/>
      <c r="P138" s="55"/>
      <c r="Q138" s="55"/>
      <c r="R138" s="55"/>
      <c r="S138" s="55"/>
      <c r="T138" s="55"/>
      <c r="U138" s="55"/>
      <c r="V138" s="55"/>
      <c r="W138" s="55"/>
      <c r="X138" s="56"/>
      <c r="Y138" s="31"/>
      <c r="Z138" s="31"/>
      <c r="AA138" s="31"/>
      <c r="AB138" s="31"/>
      <c r="AC138" s="31"/>
      <c r="AD138" s="31"/>
      <c r="AE138" s="31"/>
      <c r="AT138" s="17" t="s">
        <v>345</v>
      </c>
      <c r="AU138" s="17" t="s">
        <v>83</v>
      </c>
    </row>
    <row r="139" spans="2:51" s="14" customFormat="1" ht="12">
      <c r="B139" s="183"/>
      <c r="D139" s="176" t="s">
        <v>172</v>
      </c>
      <c r="E139" s="184" t="s">
        <v>1</v>
      </c>
      <c r="F139" s="185" t="s">
        <v>488</v>
      </c>
      <c r="H139" s="186">
        <v>500</v>
      </c>
      <c r="I139" s="187"/>
      <c r="J139" s="187"/>
      <c r="M139" s="183"/>
      <c r="N139" s="188"/>
      <c r="O139" s="189"/>
      <c r="P139" s="189"/>
      <c r="Q139" s="189"/>
      <c r="R139" s="189"/>
      <c r="S139" s="189"/>
      <c r="T139" s="189"/>
      <c r="U139" s="189"/>
      <c r="V139" s="189"/>
      <c r="W139" s="189"/>
      <c r="X139" s="190"/>
      <c r="AT139" s="184" t="s">
        <v>172</v>
      </c>
      <c r="AU139" s="184" t="s">
        <v>83</v>
      </c>
      <c r="AV139" s="14" t="s">
        <v>83</v>
      </c>
      <c r="AW139" s="14" t="s">
        <v>4</v>
      </c>
      <c r="AX139" s="14" t="s">
        <v>81</v>
      </c>
      <c r="AY139" s="184" t="s">
        <v>163</v>
      </c>
    </row>
    <row r="140" spans="1:65" s="2" customFormat="1" ht="16.5" customHeight="1">
      <c r="A140" s="31"/>
      <c r="B140" s="160"/>
      <c r="C140" s="161" t="s">
        <v>212</v>
      </c>
      <c r="D140" s="161" t="s">
        <v>165</v>
      </c>
      <c r="E140" s="162" t="s">
        <v>493</v>
      </c>
      <c r="F140" s="163" t="s">
        <v>494</v>
      </c>
      <c r="G140" s="164" t="s">
        <v>454</v>
      </c>
      <c r="H140" s="165">
        <v>550</v>
      </c>
      <c r="I140" s="166"/>
      <c r="J140" s="166"/>
      <c r="K140" s="167">
        <f>ROUND(P140*H140,2)</f>
        <v>0</v>
      </c>
      <c r="L140" s="163" t="s">
        <v>1</v>
      </c>
      <c r="M140" s="32"/>
      <c r="N140" s="168" t="s">
        <v>1</v>
      </c>
      <c r="O140" s="169" t="s">
        <v>38</v>
      </c>
      <c r="P140" s="170">
        <f>I140+J140</f>
        <v>0</v>
      </c>
      <c r="Q140" s="170">
        <f>ROUND(I140*H140,2)</f>
        <v>0</v>
      </c>
      <c r="R140" s="170">
        <f>ROUND(J140*H140,2)</f>
        <v>0</v>
      </c>
      <c r="S140" s="55"/>
      <c r="T140" s="171">
        <f>S140*H140</f>
        <v>0</v>
      </c>
      <c r="U140" s="171">
        <v>0</v>
      </c>
      <c r="V140" s="171">
        <f>U140*H140</f>
        <v>0</v>
      </c>
      <c r="W140" s="171">
        <v>0</v>
      </c>
      <c r="X140" s="172">
        <f>W140*H140</f>
        <v>0</v>
      </c>
      <c r="Y140" s="31"/>
      <c r="Z140" s="31"/>
      <c r="AA140" s="31"/>
      <c r="AB140" s="31"/>
      <c r="AC140" s="31"/>
      <c r="AD140" s="31"/>
      <c r="AE140" s="31"/>
      <c r="AR140" s="173" t="s">
        <v>170</v>
      </c>
      <c r="AT140" s="173" t="s">
        <v>165</v>
      </c>
      <c r="AU140" s="173" t="s">
        <v>83</v>
      </c>
      <c r="AY140" s="17" t="s">
        <v>163</v>
      </c>
      <c r="BE140" s="174">
        <f>IF(O140="základní",K140,0)</f>
        <v>0</v>
      </c>
      <c r="BF140" s="174">
        <f>IF(O140="snížená",K140,0)</f>
        <v>0</v>
      </c>
      <c r="BG140" s="174">
        <f>IF(O140="zákl. přenesená",K140,0)</f>
        <v>0</v>
      </c>
      <c r="BH140" s="174">
        <f>IF(O140="sníž. přenesená",K140,0)</f>
        <v>0</v>
      </c>
      <c r="BI140" s="174">
        <f>IF(O140="nulová",K140,0)</f>
        <v>0</v>
      </c>
      <c r="BJ140" s="17" t="s">
        <v>81</v>
      </c>
      <c r="BK140" s="174">
        <f>ROUND(P140*H140,2)</f>
        <v>0</v>
      </c>
      <c r="BL140" s="17" t="s">
        <v>170</v>
      </c>
      <c r="BM140" s="173" t="s">
        <v>495</v>
      </c>
    </row>
    <row r="141" spans="1:47" s="2" customFormat="1" ht="29.25">
      <c r="A141" s="31"/>
      <c r="B141" s="32"/>
      <c r="C141" s="31"/>
      <c r="D141" s="176" t="s">
        <v>345</v>
      </c>
      <c r="E141" s="31"/>
      <c r="F141" s="199" t="s">
        <v>496</v>
      </c>
      <c r="G141" s="31"/>
      <c r="H141" s="31"/>
      <c r="I141" s="95"/>
      <c r="J141" s="95"/>
      <c r="K141" s="31"/>
      <c r="L141" s="31"/>
      <c r="M141" s="32"/>
      <c r="N141" s="200"/>
      <c r="O141" s="201"/>
      <c r="P141" s="55"/>
      <c r="Q141" s="55"/>
      <c r="R141" s="55"/>
      <c r="S141" s="55"/>
      <c r="T141" s="55"/>
      <c r="U141" s="55"/>
      <c r="V141" s="55"/>
      <c r="W141" s="55"/>
      <c r="X141" s="56"/>
      <c r="Y141" s="31"/>
      <c r="Z141" s="31"/>
      <c r="AA141" s="31"/>
      <c r="AB141" s="31"/>
      <c r="AC141" s="31"/>
      <c r="AD141" s="31"/>
      <c r="AE141" s="31"/>
      <c r="AT141" s="17" t="s">
        <v>345</v>
      </c>
      <c r="AU141" s="17" t="s">
        <v>83</v>
      </c>
    </row>
    <row r="142" spans="2:51" s="14" customFormat="1" ht="12">
      <c r="B142" s="183"/>
      <c r="D142" s="176" t="s">
        <v>172</v>
      </c>
      <c r="E142" s="184" t="s">
        <v>1</v>
      </c>
      <c r="F142" s="185" t="s">
        <v>497</v>
      </c>
      <c r="H142" s="186">
        <v>550</v>
      </c>
      <c r="I142" s="187"/>
      <c r="J142" s="187"/>
      <c r="M142" s="183"/>
      <c r="N142" s="188"/>
      <c r="O142" s="189"/>
      <c r="P142" s="189"/>
      <c r="Q142" s="189"/>
      <c r="R142" s="189"/>
      <c r="S142" s="189"/>
      <c r="T142" s="189"/>
      <c r="U142" s="189"/>
      <c r="V142" s="189"/>
      <c r="W142" s="189"/>
      <c r="X142" s="190"/>
      <c r="AT142" s="184" t="s">
        <v>172</v>
      </c>
      <c r="AU142" s="184" t="s">
        <v>83</v>
      </c>
      <c r="AV142" s="14" t="s">
        <v>83</v>
      </c>
      <c r="AW142" s="14" t="s">
        <v>4</v>
      </c>
      <c r="AX142" s="14" t="s">
        <v>81</v>
      </c>
      <c r="AY142" s="184" t="s">
        <v>163</v>
      </c>
    </row>
    <row r="143" spans="1:65" s="2" customFormat="1" ht="24" customHeight="1">
      <c r="A143" s="31"/>
      <c r="B143" s="160"/>
      <c r="C143" s="161" t="s">
        <v>218</v>
      </c>
      <c r="D143" s="161" t="s">
        <v>165</v>
      </c>
      <c r="E143" s="162" t="s">
        <v>498</v>
      </c>
      <c r="F143" s="163" t="s">
        <v>700</v>
      </c>
      <c r="G143" s="164" t="s">
        <v>499</v>
      </c>
      <c r="H143" s="165">
        <v>6</v>
      </c>
      <c r="I143" s="166"/>
      <c r="J143" s="166"/>
      <c r="K143" s="167">
        <f>ROUND(P143*H143,2)</f>
        <v>0</v>
      </c>
      <c r="L143" s="163" t="s">
        <v>1</v>
      </c>
      <c r="M143" s="32"/>
      <c r="N143" s="168" t="s">
        <v>1</v>
      </c>
      <c r="O143" s="169" t="s">
        <v>38</v>
      </c>
      <c r="P143" s="170">
        <f>I143+J143</f>
        <v>0</v>
      </c>
      <c r="Q143" s="170">
        <f>ROUND(I143*H143,2)</f>
        <v>0</v>
      </c>
      <c r="R143" s="170">
        <f>ROUND(J143*H143,2)</f>
        <v>0</v>
      </c>
      <c r="S143" s="55"/>
      <c r="T143" s="171">
        <f>S143*H143</f>
        <v>0</v>
      </c>
      <c r="U143" s="171">
        <v>0</v>
      </c>
      <c r="V143" s="171">
        <f>U143*H143</f>
        <v>0</v>
      </c>
      <c r="W143" s="171">
        <v>0</v>
      </c>
      <c r="X143" s="172">
        <f>W143*H143</f>
        <v>0</v>
      </c>
      <c r="Y143" s="31"/>
      <c r="Z143" s="31"/>
      <c r="AA143" s="31"/>
      <c r="AB143" s="31"/>
      <c r="AC143" s="31"/>
      <c r="AD143" s="31"/>
      <c r="AE143" s="31"/>
      <c r="AR143" s="173" t="s">
        <v>170</v>
      </c>
      <c r="AT143" s="173" t="s">
        <v>165</v>
      </c>
      <c r="AU143" s="173" t="s">
        <v>83</v>
      </c>
      <c r="AY143" s="17" t="s">
        <v>163</v>
      </c>
      <c r="BE143" s="174">
        <f>IF(O143="základní",K143,0)</f>
        <v>0</v>
      </c>
      <c r="BF143" s="174">
        <f>IF(O143="snížená",K143,0)</f>
        <v>0</v>
      </c>
      <c r="BG143" s="174">
        <f>IF(O143="zákl. přenesená",K143,0)</f>
        <v>0</v>
      </c>
      <c r="BH143" s="174">
        <f>IF(O143="sníž. přenesená",K143,0)</f>
        <v>0</v>
      </c>
      <c r="BI143" s="174">
        <f>IF(O143="nulová",K143,0)</f>
        <v>0</v>
      </c>
      <c r="BJ143" s="17" t="s">
        <v>81</v>
      </c>
      <c r="BK143" s="174">
        <f>ROUND(P143*H143,2)</f>
        <v>0</v>
      </c>
      <c r="BL143" s="17" t="s">
        <v>170</v>
      </c>
      <c r="BM143" s="173" t="s">
        <v>500</v>
      </c>
    </row>
    <row r="144" spans="1:47" s="2" customFormat="1" ht="19.5">
      <c r="A144" s="31"/>
      <c r="B144" s="32"/>
      <c r="C144" s="31"/>
      <c r="D144" s="176" t="s">
        <v>345</v>
      </c>
      <c r="E144" s="31"/>
      <c r="F144" s="199" t="s">
        <v>501</v>
      </c>
      <c r="G144" s="31"/>
      <c r="H144" s="31"/>
      <c r="I144" s="95"/>
      <c r="J144" s="95"/>
      <c r="K144" s="31"/>
      <c r="L144" s="31"/>
      <c r="M144" s="32"/>
      <c r="N144" s="200"/>
      <c r="O144" s="201"/>
      <c r="P144" s="55"/>
      <c r="Q144" s="55"/>
      <c r="R144" s="55"/>
      <c r="S144" s="55"/>
      <c r="T144" s="55"/>
      <c r="U144" s="55"/>
      <c r="V144" s="55"/>
      <c r="W144" s="55"/>
      <c r="X144" s="56"/>
      <c r="Y144" s="31"/>
      <c r="Z144" s="31"/>
      <c r="AA144" s="31"/>
      <c r="AB144" s="31"/>
      <c r="AC144" s="31"/>
      <c r="AD144" s="31"/>
      <c r="AE144" s="31"/>
      <c r="AT144" s="17" t="s">
        <v>345</v>
      </c>
      <c r="AU144" s="17" t="s">
        <v>83</v>
      </c>
    </row>
    <row r="145" spans="2:51" s="13" customFormat="1" ht="12">
      <c r="B145" s="175"/>
      <c r="D145" s="176" t="s">
        <v>172</v>
      </c>
      <c r="E145" s="177" t="s">
        <v>1</v>
      </c>
      <c r="F145" s="178" t="s">
        <v>502</v>
      </c>
      <c r="H145" s="177" t="s">
        <v>1</v>
      </c>
      <c r="I145" s="179"/>
      <c r="J145" s="179"/>
      <c r="M145" s="175"/>
      <c r="N145" s="180"/>
      <c r="O145" s="181"/>
      <c r="P145" s="181"/>
      <c r="Q145" s="181"/>
      <c r="R145" s="181"/>
      <c r="S145" s="181"/>
      <c r="T145" s="181"/>
      <c r="U145" s="181"/>
      <c r="V145" s="181"/>
      <c r="W145" s="181"/>
      <c r="X145" s="182"/>
      <c r="AT145" s="177" t="s">
        <v>172</v>
      </c>
      <c r="AU145" s="177" t="s">
        <v>83</v>
      </c>
      <c r="AV145" s="13" t="s">
        <v>81</v>
      </c>
      <c r="AW145" s="13" t="s">
        <v>4</v>
      </c>
      <c r="AX145" s="13" t="s">
        <v>73</v>
      </c>
      <c r="AY145" s="177" t="s">
        <v>163</v>
      </c>
    </row>
    <row r="146" spans="2:51" s="14" customFormat="1" ht="12">
      <c r="B146" s="183"/>
      <c r="D146" s="176" t="s">
        <v>172</v>
      </c>
      <c r="E146" s="184" t="s">
        <v>1</v>
      </c>
      <c r="F146" s="185" t="s">
        <v>83</v>
      </c>
      <c r="H146" s="186">
        <v>2</v>
      </c>
      <c r="I146" s="187"/>
      <c r="J146" s="187"/>
      <c r="M146" s="183"/>
      <c r="N146" s="188"/>
      <c r="O146" s="189"/>
      <c r="P146" s="189"/>
      <c r="Q146" s="189"/>
      <c r="R146" s="189"/>
      <c r="S146" s="189"/>
      <c r="T146" s="189"/>
      <c r="U146" s="189"/>
      <c r="V146" s="189"/>
      <c r="W146" s="189"/>
      <c r="X146" s="190"/>
      <c r="AT146" s="184" t="s">
        <v>172</v>
      </c>
      <c r="AU146" s="184" t="s">
        <v>83</v>
      </c>
      <c r="AV146" s="14" t="s">
        <v>83</v>
      </c>
      <c r="AW146" s="14" t="s">
        <v>4</v>
      </c>
      <c r="AX146" s="14" t="s">
        <v>73</v>
      </c>
      <c r="AY146" s="184" t="s">
        <v>163</v>
      </c>
    </row>
    <row r="147" spans="2:51" s="13" customFormat="1" ht="12">
      <c r="B147" s="175"/>
      <c r="D147" s="176" t="s">
        <v>172</v>
      </c>
      <c r="E147" s="177" t="s">
        <v>1</v>
      </c>
      <c r="F147" s="178" t="s">
        <v>503</v>
      </c>
      <c r="H147" s="177" t="s">
        <v>1</v>
      </c>
      <c r="I147" s="179"/>
      <c r="J147" s="179"/>
      <c r="M147" s="175"/>
      <c r="N147" s="180"/>
      <c r="O147" s="181"/>
      <c r="P147" s="181"/>
      <c r="Q147" s="181"/>
      <c r="R147" s="181"/>
      <c r="S147" s="181"/>
      <c r="T147" s="181"/>
      <c r="U147" s="181"/>
      <c r="V147" s="181"/>
      <c r="W147" s="181"/>
      <c r="X147" s="182"/>
      <c r="AT147" s="177" t="s">
        <v>172</v>
      </c>
      <c r="AU147" s="177" t="s">
        <v>83</v>
      </c>
      <c r="AV147" s="13" t="s">
        <v>81</v>
      </c>
      <c r="AW147" s="13" t="s">
        <v>4</v>
      </c>
      <c r="AX147" s="13" t="s">
        <v>73</v>
      </c>
      <c r="AY147" s="177" t="s">
        <v>163</v>
      </c>
    </row>
    <row r="148" spans="2:51" s="14" customFormat="1" ht="12">
      <c r="B148" s="183"/>
      <c r="D148" s="176" t="s">
        <v>172</v>
      </c>
      <c r="E148" s="184" t="s">
        <v>1</v>
      </c>
      <c r="F148" s="185" t="s">
        <v>504</v>
      </c>
      <c r="H148" s="186">
        <v>6</v>
      </c>
      <c r="I148" s="187"/>
      <c r="J148" s="187"/>
      <c r="M148" s="183"/>
      <c r="N148" s="188"/>
      <c r="O148" s="189"/>
      <c r="P148" s="189"/>
      <c r="Q148" s="189"/>
      <c r="R148" s="189"/>
      <c r="S148" s="189"/>
      <c r="T148" s="189"/>
      <c r="U148" s="189"/>
      <c r="V148" s="189"/>
      <c r="W148" s="189"/>
      <c r="X148" s="190"/>
      <c r="AT148" s="184" t="s">
        <v>172</v>
      </c>
      <c r="AU148" s="184" t="s">
        <v>83</v>
      </c>
      <c r="AV148" s="14" t="s">
        <v>83</v>
      </c>
      <c r="AW148" s="14" t="s">
        <v>4</v>
      </c>
      <c r="AX148" s="14" t="s">
        <v>81</v>
      </c>
      <c r="AY148" s="184" t="s">
        <v>163</v>
      </c>
    </row>
    <row r="149" spans="1:65" s="2" customFormat="1" ht="16.5" customHeight="1">
      <c r="A149" s="31"/>
      <c r="B149" s="160"/>
      <c r="C149" s="161" t="s">
        <v>231</v>
      </c>
      <c r="D149" s="161" t="s">
        <v>165</v>
      </c>
      <c r="E149" s="162" t="s">
        <v>505</v>
      </c>
      <c r="F149" s="163" t="s">
        <v>506</v>
      </c>
      <c r="G149" s="164" t="s">
        <v>499</v>
      </c>
      <c r="H149" s="165">
        <v>3</v>
      </c>
      <c r="I149" s="166"/>
      <c r="J149" s="166"/>
      <c r="K149" s="167">
        <f>ROUND(P149*H149,2)</f>
        <v>0</v>
      </c>
      <c r="L149" s="163" t="s">
        <v>1</v>
      </c>
      <c r="M149" s="32"/>
      <c r="N149" s="168" t="s">
        <v>1</v>
      </c>
      <c r="O149" s="169" t="s">
        <v>38</v>
      </c>
      <c r="P149" s="170">
        <f>I149+J149</f>
        <v>0</v>
      </c>
      <c r="Q149" s="170">
        <f>ROUND(I149*H149,2)</f>
        <v>0</v>
      </c>
      <c r="R149" s="170">
        <f>ROUND(J149*H149,2)</f>
        <v>0</v>
      </c>
      <c r="S149" s="55"/>
      <c r="T149" s="171">
        <f>S149*H149</f>
        <v>0</v>
      </c>
      <c r="U149" s="171">
        <v>0</v>
      </c>
      <c r="V149" s="171">
        <f>U149*H149</f>
        <v>0</v>
      </c>
      <c r="W149" s="171">
        <v>0</v>
      </c>
      <c r="X149" s="172">
        <f>W149*H149</f>
        <v>0</v>
      </c>
      <c r="Y149" s="31"/>
      <c r="Z149" s="31"/>
      <c r="AA149" s="31"/>
      <c r="AB149" s="31"/>
      <c r="AC149" s="31"/>
      <c r="AD149" s="31"/>
      <c r="AE149" s="31"/>
      <c r="AR149" s="173" t="s">
        <v>170</v>
      </c>
      <c r="AT149" s="173" t="s">
        <v>165</v>
      </c>
      <c r="AU149" s="173" t="s">
        <v>83</v>
      </c>
      <c r="AY149" s="17" t="s">
        <v>163</v>
      </c>
      <c r="BE149" s="174">
        <f>IF(O149="základní",K149,0)</f>
        <v>0</v>
      </c>
      <c r="BF149" s="174">
        <f>IF(O149="snížená",K149,0)</f>
        <v>0</v>
      </c>
      <c r="BG149" s="174">
        <f>IF(O149="zákl. přenesená",K149,0)</f>
        <v>0</v>
      </c>
      <c r="BH149" s="174">
        <f>IF(O149="sníž. přenesená",K149,0)</f>
        <v>0</v>
      </c>
      <c r="BI149" s="174">
        <f>IF(O149="nulová",K149,0)</f>
        <v>0</v>
      </c>
      <c r="BJ149" s="17" t="s">
        <v>81</v>
      </c>
      <c r="BK149" s="174">
        <f>ROUND(P149*H149,2)</f>
        <v>0</v>
      </c>
      <c r="BL149" s="17" t="s">
        <v>170</v>
      </c>
      <c r="BM149" s="173" t="s">
        <v>507</v>
      </c>
    </row>
    <row r="150" spans="1:47" s="2" customFormat="1" ht="19.5">
      <c r="A150" s="31"/>
      <c r="B150" s="32"/>
      <c r="C150" s="31"/>
      <c r="D150" s="176" t="s">
        <v>345</v>
      </c>
      <c r="E150" s="31"/>
      <c r="F150" s="199" t="s">
        <v>492</v>
      </c>
      <c r="G150" s="31"/>
      <c r="H150" s="31"/>
      <c r="I150" s="95"/>
      <c r="J150" s="95"/>
      <c r="K150" s="31"/>
      <c r="L150" s="31"/>
      <c r="M150" s="32"/>
      <c r="N150" s="200"/>
      <c r="O150" s="201"/>
      <c r="P150" s="55"/>
      <c r="Q150" s="55"/>
      <c r="R150" s="55"/>
      <c r="S150" s="55"/>
      <c r="T150" s="55"/>
      <c r="U150" s="55"/>
      <c r="V150" s="55"/>
      <c r="W150" s="55"/>
      <c r="X150" s="56"/>
      <c r="Y150" s="31"/>
      <c r="Z150" s="31"/>
      <c r="AA150" s="31"/>
      <c r="AB150" s="31"/>
      <c r="AC150" s="31"/>
      <c r="AD150" s="31"/>
      <c r="AE150" s="31"/>
      <c r="AT150" s="17" t="s">
        <v>345</v>
      </c>
      <c r="AU150" s="17" t="s">
        <v>83</v>
      </c>
    </row>
    <row r="151" spans="2:51" s="13" customFormat="1" ht="12">
      <c r="B151" s="175"/>
      <c r="D151" s="176" t="s">
        <v>172</v>
      </c>
      <c r="E151" s="177" t="s">
        <v>1</v>
      </c>
      <c r="F151" s="178" t="s">
        <v>502</v>
      </c>
      <c r="H151" s="177" t="s">
        <v>1</v>
      </c>
      <c r="I151" s="179"/>
      <c r="J151" s="179"/>
      <c r="M151" s="175"/>
      <c r="N151" s="180"/>
      <c r="O151" s="181"/>
      <c r="P151" s="181"/>
      <c r="Q151" s="181"/>
      <c r="R151" s="181"/>
      <c r="S151" s="181"/>
      <c r="T151" s="181"/>
      <c r="U151" s="181"/>
      <c r="V151" s="181"/>
      <c r="W151" s="181"/>
      <c r="X151" s="182"/>
      <c r="AT151" s="177" t="s">
        <v>172</v>
      </c>
      <c r="AU151" s="177" t="s">
        <v>83</v>
      </c>
      <c r="AV151" s="13" t="s">
        <v>81</v>
      </c>
      <c r="AW151" s="13" t="s">
        <v>4</v>
      </c>
      <c r="AX151" s="13" t="s">
        <v>73</v>
      </c>
      <c r="AY151" s="177" t="s">
        <v>163</v>
      </c>
    </row>
    <row r="152" spans="2:51" s="14" customFormat="1" ht="12">
      <c r="B152" s="183"/>
      <c r="D152" s="176" t="s">
        <v>172</v>
      </c>
      <c r="E152" s="184" t="s">
        <v>1</v>
      </c>
      <c r="F152" s="185" t="s">
        <v>81</v>
      </c>
      <c r="H152" s="186">
        <v>1</v>
      </c>
      <c r="I152" s="187"/>
      <c r="J152" s="187"/>
      <c r="M152" s="183"/>
      <c r="N152" s="188"/>
      <c r="O152" s="189"/>
      <c r="P152" s="189"/>
      <c r="Q152" s="189"/>
      <c r="R152" s="189"/>
      <c r="S152" s="189"/>
      <c r="T152" s="189"/>
      <c r="U152" s="189"/>
      <c r="V152" s="189"/>
      <c r="W152" s="189"/>
      <c r="X152" s="190"/>
      <c r="AT152" s="184" t="s">
        <v>172</v>
      </c>
      <c r="AU152" s="184" t="s">
        <v>83</v>
      </c>
      <c r="AV152" s="14" t="s">
        <v>83</v>
      </c>
      <c r="AW152" s="14" t="s">
        <v>4</v>
      </c>
      <c r="AX152" s="14" t="s">
        <v>73</v>
      </c>
      <c r="AY152" s="184" t="s">
        <v>163</v>
      </c>
    </row>
    <row r="153" spans="2:51" s="13" customFormat="1" ht="12">
      <c r="B153" s="175"/>
      <c r="D153" s="176" t="s">
        <v>172</v>
      </c>
      <c r="E153" s="177" t="s">
        <v>1</v>
      </c>
      <c r="F153" s="178" t="s">
        <v>503</v>
      </c>
      <c r="H153" s="177" t="s">
        <v>1</v>
      </c>
      <c r="I153" s="179"/>
      <c r="J153" s="179"/>
      <c r="M153" s="175"/>
      <c r="N153" s="180"/>
      <c r="O153" s="181"/>
      <c r="P153" s="181"/>
      <c r="Q153" s="181"/>
      <c r="R153" s="181"/>
      <c r="S153" s="181"/>
      <c r="T153" s="181"/>
      <c r="U153" s="181"/>
      <c r="V153" s="181"/>
      <c r="W153" s="181"/>
      <c r="X153" s="182"/>
      <c r="AT153" s="177" t="s">
        <v>172</v>
      </c>
      <c r="AU153" s="177" t="s">
        <v>83</v>
      </c>
      <c r="AV153" s="13" t="s">
        <v>81</v>
      </c>
      <c r="AW153" s="13" t="s">
        <v>4</v>
      </c>
      <c r="AX153" s="13" t="s">
        <v>73</v>
      </c>
      <c r="AY153" s="177" t="s">
        <v>163</v>
      </c>
    </row>
    <row r="154" spans="2:51" s="14" customFormat="1" ht="12">
      <c r="B154" s="183"/>
      <c r="D154" s="176" t="s">
        <v>172</v>
      </c>
      <c r="E154" s="184" t="s">
        <v>1</v>
      </c>
      <c r="F154" s="185" t="s">
        <v>508</v>
      </c>
      <c r="H154" s="186">
        <v>3</v>
      </c>
      <c r="I154" s="187"/>
      <c r="J154" s="187"/>
      <c r="M154" s="183"/>
      <c r="N154" s="188"/>
      <c r="O154" s="189"/>
      <c r="P154" s="189"/>
      <c r="Q154" s="189"/>
      <c r="R154" s="189"/>
      <c r="S154" s="189"/>
      <c r="T154" s="189"/>
      <c r="U154" s="189"/>
      <c r="V154" s="189"/>
      <c r="W154" s="189"/>
      <c r="X154" s="190"/>
      <c r="AT154" s="184" t="s">
        <v>172</v>
      </c>
      <c r="AU154" s="184" t="s">
        <v>83</v>
      </c>
      <c r="AV154" s="14" t="s">
        <v>83</v>
      </c>
      <c r="AW154" s="14" t="s">
        <v>4</v>
      </c>
      <c r="AX154" s="14" t="s">
        <v>81</v>
      </c>
      <c r="AY154" s="184" t="s">
        <v>163</v>
      </c>
    </row>
    <row r="155" spans="1:65" s="2" customFormat="1" ht="16.5" customHeight="1">
      <c r="A155" s="31"/>
      <c r="B155" s="160"/>
      <c r="C155" s="161" t="s">
        <v>235</v>
      </c>
      <c r="D155" s="161" t="s">
        <v>165</v>
      </c>
      <c r="E155" s="162" t="s">
        <v>509</v>
      </c>
      <c r="F155" s="163" t="s">
        <v>510</v>
      </c>
      <c r="G155" s="164" t="s">
        <v>499</v>
      </c>
      <c r="H155" s="165">
        <v>9</v>
      </c>
      <c r="I155" s="166"/>
      <c r="J155" s="166"/>
      <c r="K155" s="167">
        <f>ROUND(P155*H155,2)</f>
        <v>0</v>
      </c>
      <c r="L155" s="163" t="s">
        <v>1</v>
      </c>
      <c r="M155" s="32"/>
      <c r="N155" s="168" t="s">
        <v>1</v>
      </c>
      <c r="O155" s="169" t="s">
        <v>38</v>
      </c>
      <c r="P155" s="170">
        <f>I155+J155</f>
        <v>0</v>
      </c>
      <c r="Q155" s="170">
        <f>ROUND(I155*H155,2)</f>
        <v>0</v>
      </c>
      <c r="R155" s="170">
        <f>ROUND(J155*H155,2)</f>
        <v>0</v>
      </c>
      <c r="S155" s="55"/>
      <c r="T155" s="171">
        <f>S155*H155</f>
        <v>0</v>
      </c>
      <c r="U155" s="171">
        <v>0</v>
      </c>
      <c r="V155" s="171">
        <f>U155*H155</f>
        <v>0</v>
      </c>
      <c r="W155" s="171">
        <v>0</v>
      </c>
      <c r="X155" s="172">
        <f>W155*H155</f>
        <v>0</v>
      </c>
      <c r="Y155" s="31"/>
      <c r="Z155" s="31"/>
      <c r="AA155" s="31"/>
      <c r="AB155" s="31"/>
      <c r="AC155" s="31"/>
      <c r="AD155" s="31"/>
      <c r="AE155" s="31"/>
      <c r="AR155" s="173" t="s">
        <v>170</v>
      </c>
      <c r="AT155" s="173" t="s">
        <v>165</v>
      </c>
      <c r="AU155" s="173" t="s">
        <v>83</v>
      </c>
      <c r="AY155" s="17" t="s">
        <v>163</v>
      </c>
      <c r="BE155" s="174">
        <f>IF(O155="základní",K155,0)</f>
        <v>0</v>
      </c>
      <c r="BF155" s="174">
        <f>IF(O155="snížená",K155,0)</f>
        <v>0</v>
      </c>
      <c r="BG155" s="174">
        <f>IF(O155="zákl. přenesená",K155,0)</f>
        <v>0</v>
      </c>
      <c r="BH155" s="174">
        <f>IF(O155="sníž. přenesená",K155,0)</f>
        <v>0</v>
      </c>
      <c r="BI155" s="174">
        <f>IF(O155="nulová",K155,0)</f>
        <v>0</v>
      </c>
      <c r="BJ155" s="17" t="s">
        <v>81</v>
      </c>
      <c r="BK155" s="174">
        <f>ROUND(P155*H155,2)</f>
        <v>0</v>
      </c>
      <c r="BL155" s="17" t="s">
        <v>170</v>
      </c>
      <c r="BM155" s="173" t="s">
        <v>511</v>
      </c>
    </row>
    <row r="156" spans="1:47" s="2" customFormat="1" ht="29.25">
      <c r="A156" s="31"/>
      <c r="B156" s="32"/>
      <c r="C156" s="31"/>
      <c r="D156" s="176" t="s">
        <v>345</v>
      </c>
      <c r="E156" s="31"/>
      <c r="F156" s="199" t="s">
        <v>512</v>
      </c>
      <c r="G156" s="31"/>
      <c r="H156" s="31"/>
      <c r="I156" s="95"/>
      <c r="J156" s="95"/>
      <c r="K156" s="31"/>
      <c r="L156" s="31"/>
      <c r="M156" s="32"/>
      <c r="N156" s="200"/>
      <c r="O156" s="201"/>
      <c r="P156" s="55"/>
      <c r="Q156" s="55"/>
      <c r="R156" s="55"/>
      <c r="S156" s="55"/>
      <c r="T156" s="55"/>
      <c r="U156" s="55"/>
      <c r="V156" s="55"/>
      <c r="W156" s="55"/>
      <c r="X156" s="56"/>
      <c r="Y156" s="31"/>
      <c r="Z156" s="31"/>
      <c r="AA156" s="31"/>
      <c r="AB156" s="31"/>
      <c r="AC156" s="31"/>
      <c r="AD156" s="31"/>
      <c r="AE156" s="31"/>
      <c r="AT156" s="17" t="s">
        <v>345</v>
      </c>
      <c r="AU156" s="17" t="s">
        <v>83</v>
      </c>
    </row>
    <row r="157" spans="2:51" s="13" customFormat="1" ht="12">
      <c r="B157" s="175"/>
      <c r="D157" s="176" t="s">
        <v>172</v>
      </c>
      <c r="E157" s="177" t="s">
        <v>1</v>
      </c>
      <c r="F157" s="178" t="s">
        <v>502</v>
      </c>
      <c r="H157" s="177" t="s">
        <v>1</v>
      </c>
      <c r="I157" s="179"/>
      <c r="J157" s="179"/>
      <c r="M157" s="175"/>
      <c r="N157" s="180"/>
      <c r="O157" s="181"/>
      <c r="P157" s="181"/>
      <c r="Q157" s="181"/>
      <c r="R157" s="181"/>
      <c r="S157" s="181"/>
      <c r="T157" s="181"/>
      <c r="U157" s="181"/>
      <c r="V157" s="181"/>
      <c r="W157" s="181"/>
      <c r="X157" s="182"/>
      <c r="AT157" s="177" t="s">
        <v>172</v>
      </c>
      <c r="AU157" s="177" t="s">
        <v>83</v>
      </c>
      <c r="AV157" s="13" t="s">
        <v>81</v>
      </c>
      <c r="AW157" s="13" t="s">
        <v>4</v>
      </c>
      <c r="AX157" s="13" t="s">
        <v>73</v>
      </c>
      <c r="AY157" s="177" t="s">
        <v>163</v>
      </c>
    </row>
    <row r="158" spans="2:51" s="14" customFormat="1" ht="12">
      <c r="B158" s="183"/>
      <c r="D158" s="176" t="s">
        <v>172</v>
      </c>
      <c r="E158" s="184" t="s">
        <v>1</v>
      </c>
      <c r="F158" s="185" t="s">
        <v>127</v>
      </c>
      <c r="H158" s="186">
        <v>3</v>
      </c>
      <c r="I158" s="187"/>
      <c r="J158" s="187"/>
      <c r="M158" s="183"/>
      <c r="N158" s="188"/>
      <c r="O158" s="189"/>
      <c r="P158" s="189"/>
      <c r="Q158" s="189"/>
      <c r="R158" s="189"/>
      <c r="S158" s="189"/>
      <c r="T158" s="189"/>
      <c r="U158" s="189"/>
      <c r="V158" s="189"/>
      <c r="W158" s="189"/>
      <c r="X158" s="190"/>
      <c r="AT158" s="184" t="s">
        <v>172</v>
      </c>
      <c r="AU158" s="184" t="s">
        <v>83</v>
      </c>
      <c r="AV158" s="14" t="s">
        <v>83</v>
      </c>
      <c r="AW158" s="14" t="s">
        <v>4</v>
      </c>
      <c r="AX158" s="14" t="s">
        <v>73</v>
      </c>
      <c r="AY158" s="184" t="s">
        <v>163</v>
      </c>
    </row>
    <row r="159" spans="2:51" s="13" customFormat="1" ht="12">
      <c r="B159" s="175"/>
      <c r="D159" s="176" t="s">
        <v>172</v>
      </c>
      <c r="E159" s="177" t="s">
        <v>1</v>
      </c>
      <c r="F159" s="178" t="s">
        <v>503</v>
      </c>
      <c r="H159" s="177" t="s">
        <v>1</v>
      </c>
      <c r="I159" s="179"/>
      <c r="J159" s="179"/>
      <c r="M159" s="175"/>
      <c r="N159" s="180"/>
      <c r="O159" s="181"/>
      <c r="P159" s="181"/>
      <c r="Q159" s="181"/>
      <c r="R159" s="181"/>
      <c r="S159" s="181"/>
      <c r="T159" s="181"/>
      <c r="U159" s="181"/>
      <c r="V159" s="181"/>
      <c r="W159" s="181"/>
      <c r="X159" s="182"/>
      <c r="AT159" s="177" t="s">
        <v>172</v>
      </c>
      <c r="AU159" s="177" t="s">
        <v>83</v>
      </c>
      <c r="AV159" s="13" t="s">
        <v>81</v>
      </c>
      <c r="AW159" s="13" t="s">
        <v>4</v>
      </c>
      <c r="AX159" s="13" t="s">
        <v>73</v>
      </c>
      <c r="AY159" s="177" t="s">
        <v>163</v>
      </c>
    </row>
    <row r="160" spans="2:51" s="14" customFormat="1" ht="12">
      <c r="B160" s="183"/>
      <c r="D160" s="176" t="s">
        <v>172</v>
      </c>
      <c r="E160" s="184" t="s">
        <v>1</v>
      </c>
      <c r="F160" s="185" t="s">
        <v>513</v>
      </c>
      <c r="H160" s="186">
        <v>9</v>
      </c>
      <c r="I160" s="187"/>
      <c r="J160" s="187"/>
      <c r="M160" s="183"/>
      <c r="N160" s="188"/>
      <c r="O160" s="189"/>
      <c r="P160" s="189"/>
      <c r="Q160" s="189"/>
      <c r="R160" s="189"/>
      <c r="S160" s="189"/>
      <c r="T160" s="189"/>
      <c r="U160" s="189"/>
      <c r="V160" s="189"/>
      <c r="W160" s="189"/>
      <c r="X160" s="190"/>
      <c r="AT160" s="184" t="s">
        <v>172</v>
      </c>
      <c r="AU160" s="184" t="s">
        <v>83</v>
      </c>
      <c r="AV160" s="14" t="s">
        <v>83</v>
      </c>
      <c r="AW160" s="14" t="s">
        <v>4</v>
      </c>
      <c r="AX160" s="14" t="s">
        <v>81</v>
      </c>
      <c r="AY160" s="184" t="s">
        <v>163</v>
      </c>
    </row>
    <row r="161" spans="1:65" s="2" customFormat="1" ht="16.5" customHeight="1">
      <c r="A161" s="31"/>
      <c r="B161" s="160"/>
      <c r="C161" s="161" t="s">
        <v>243</v>
      </c>
      <c r="D161" s="161" t="s">
        <v>165</v>
      </c>
      <c r="E161" s="162" t="s">
        <v>514</v>
      </c>
      <c r="F161" s="163" t="s">
        <v>515</v>
      </c>
      <c r="G161" s="164" t="s">
        <v>499</v>
      </c>
      <c r="H161" s="165">
        <v>9</v>
      </c>
      <c r="I161" s="166"/>
      <c r="J161" s="166"/>
      <c r="K161" s="167">
        <f>ROUND(P161*H161,2)</f>
        <v>0</v>
      </c>
      <c r="L161" s="163" t="s">
        <v>1</v>
      </c>
      <c r="M161" s="32"/>
      <c r="N161" s="168" t="s">
        <v>1</v>
      </c>
      <c r="O161" s="169" t="s">
        <v>38</v>
      </c>
      <c r="P161" s="170">
        <f>I161+J161</f>
        <v>0</v>
      </c>
      <c r="Q161" s="170">
        <f>ROUND(I161*H161,2)</f>
        <v>0</v>
      </c>
      <c r="R161" s="170">
        <f>ROUND(J161*H161,2)</f>
        <v>0</v>
      </c>
      <c r="S161" s="55"/>
      <c r="T161" s="171">
        <f>S161*H161</f>
        <v>0</v>
      </c>
      <c r="U161" s="171">
        <v>0</v>
      </c>
      <c r="V161" s="171">
        <f>U161*H161</f>
        <v>0</v>
      </c>
      <c r="W161" s="171">
        <v>0</v>
      </c>
      <c r="X161" s="172">
        <f>W161*H161</f>
        <v>0</v>
      </c>
      <c r="Y161" s="31"/>
      <c r="Z161" s="31"/>
      <c r="AA161" s="31"/>
      <c r="AB161" s="31"/>
      <c r="AC161" s="31"/>
      <c r="AD161" s="31"/>
      <c r="AE161" s="31"/>
      <c r="AR161" s="173" t="s">
        <v>170</v>
      </c>
      <c r="AT161" s="173" t="s">
        <v>165</v>
      </c>
      <c r="AU161" s="173" t="s">
        <v>83</v>
      </c>
      <c r="AY161" s="17" t="s">
        <v>163</v>
      </c>
      <c r="BE161" s="174">
        <f>IF(O161="základní",K161,0)</f>
        <v>0</v>
      </c>
      <c r="BF161" s="174">
        <f>IF(O161="snížená",K161,0)</f>
        <v>0</v>
      </c>
      <c r="BG161" s="174">
        <f>IF(O161="zákl. přenesená",K161,0)</f>
        <v>0</v>
      </c>
      <c r="BH161" s="174">
        <f>IF(O161="sníž. přenesená",K161,0)</f>
        <v>0</v>
      </c>
      <c r="BI161" s="174">
        <f>IF(O161="nulová",K161,0)</f>
        <v>0</v>
      </c>
      <c r="BJ161" s="17" t="s">
        <v>81</v>
      </c>
      <c r="BK161" s="174">
        <f>ROUND(P161*H161,2)</f>
        <v>0</v>
      </c>
      <c r="BL161" s="17" t="s">
        <v>170</v>
      </c>
      <c r="BM161" s="173" t="s">
        <v>516</v>
      </c>
    </row>
    <row r="162" spans="1:47" s="2" customFormat="1" ht="29.25">
      <c r="A162" s="31"/>
      <c r="B162" s="32"/>
      <c r="C162" s="31"/>
      <c r="D162" s="176" t="s">
        <v>345</v>
      </c>
      <c r="E162" s="31"/>
      <c r="F162" s="199" t="s">
        <v>496</v>
      </c>
      <c r="G162" s="31"/>
      <c r="H162" s="31"/>
      <c r="I162" s="95"/>
      <c r="J162" s="95"/>
      <c r="K162" s="31"/>
      <c r="L162" s="31"/>
      <c r="M162" s="32"/>
      <c r="N162" s="200"/>
      <c r="O162" s="201"/>
      <c r="P162" s="55"/>
      <c r="Q162" s="55"/>
      <c r="R162" s="55"/>
      <c r="S162" s="55"/>
      <c r="T162" s="55"/>
      <c r="U162" s="55"/>
      <c r="V162" s="55"/>
      <c r="W162" s="55"/>
      <c r="X162" s="56"/>
      <c r="Y162" s="31"/>
      <c r="Z162" s="31"/>
      <c r="AA162" s="31"/>
      <c r="AB162" s="31"/>
      <c r="AC162" s="31"/>
      <c r="AD162" s="31"/>
      <c r="AE162" s="31"/>
      <c r="AT162" s="17" t="s">
        <v>345</v>
      </c>
      <c r="AU162" s="17" t="s">
        <v>83</v>
      </c>
    </row>
    <row r="163" spans="2:51" s="13" customFormat="1" ht="12">
      <c r="B163" s="175"/>
      <c r="D163" s="176" t="s">
        <v>172</v>
      </c>
      <c r="E163" s="177" t="s">
        <v>1</v>
      </c>
      <c r="F163" s="178" t="s">
        <v>502</v>
      </c>
      <c r="H163" s="177" t="s">
        <v>1</v>
      </c>
      <c r="I163" s="179"/>
      <c r="J163" s="179"/>
      <c r="M163" s="175"/>
      <c r="N163" s="180"/>
      <c r="O163" s="181"/>
      <c r="P163" s="181"/>
      <c r="Q163" s="181"/>
      <c r="R163" s="181"/>
      <c r="S163" s="181"/>
      <c r="T163" s="181"/>
      <c r="U163" s="181"/>
      <c r="V163" s="181"/>
      <c r="W163" s="181"/>
      <c r="X163" s="182"/>
      <c r="AT163" s="177" t="s">
        <v>172</v>
      </c>
      <c r="AU163" s="177" t="s">
        <v>83</v>
      </c>
      <c r="AV163" s="13" t="s">
        <v>81</v>
      </c>
      <c r="AW163" s="13" t="s">
        <v>4</v>
      </c>
      <c r="AX163" s="13" t="s">
        <v>73</v>
      </c>
      <c r="AY163" s="177" t="s">
        <v>163</v>
      </c>
    </row>
    <row r="164" spans="2:51" s="14" customFormat="1" ht="12">
      <c r="B164" s="183"/>
      <c r="D164" s="176" t="s">
        <v>172</v>
      </c>
      <c r="E164" s="184" t="s">
        <v>1</v>
      </c>
      <c r="F164" s="185" t="s">
        <v>127</v>
      </c>
      <c r="H164" s="186">
        <v>3</v>
      </c>
      <c r="I164" s="187"/>
      <c r="J164" s="187"/>
      <c r="M164" s="183"/>
      <c r="N164" s="188"/>
      <c r="O164" s="189"/>
      <c r="P164" s="189"/>
      <c r="Q164" s="189"/>
      <c r="R164" s="189"/>
      <c r="S164" s="189"/>
      <c r="T164" s="189"/>
      <c r="U164" s="189"/>
      <c r="V164" s="189"/>
      <c r="W164" s="189"/>
      <c r="X164" s="190"/>
      <c r="AT164" s="184" t="s">
        <v>172</v>
      </c>
      <c r="AU164" s="184" t="s">
        <v>83</v>
      </c>
      <c r="AV164" s="14" t="s">
        <v>83</v>
      </c>
      <c r="AW164" s="14" t="s">
        <v>4</v>
      </c>
      <c r="AX164" s="14" t="s">
        <v>73</v>
      </c>
      <c r="AY164" s="184" t="s">
        <v>163</v>
      </c>
    </row>
    <row r="165" spans="2:51" s="13" customFormat="1" ht="12">
      <c r="B165" s="175"/>
      <c r="D165" s="176" t="s">
        <v>172</v>
      </c>
      <c r="E165" s="177" t="s">
        <v>1</v>
      </c>
      <c r="F165" s="178" t="s">
        <v>503</v>
      </c>
      <c r="H165" s="177" t="s">
        <v>1</v>
      </c>
      <c r="I165" s="179"/>
      <c r="J165" s="179"/>
      <c r="M165" s="175"/>
      <c r="N165" s="180"/>
      <c r="O165" s="181"/>
      <c r="P165" s="181"/>
      <c r="Q165" s="181"/>
      <c r="R165" s="181"/>
      <c r="S165" s="181"/>
      <c r="T165" s="181"/>
      <c r="U165" s="181"/>
      <c r="V165" s="181"/>
      <c r="W165" s="181"/>
      <c r="X165" s="182"/>
      <c r="AT165" s="177" t="s">
        <v>172</v>
      </c>
      <c r="AU165" s="177" t="s">
        <v>83</v>
      </c>
      <c r="AV165" s="13" t="s">
        <v>81</v>
      </c>
      <c r="AW165" s="13" t="s">
        <v>4</v>
      </c>
      <c r="AX165" s="13" t="s">
        <v>73</v>
      </c>
      <c r="AY165" s="177" t="s">
        <v>163</v>
      </c>
    </row>
    <row r="166" spans="2:51" s="14" customFormat="1" ht="12">
      <c r="B166" s="183"/>
      <c r="D166" s="176" t="s">
        <v>172</v>
      </c>
      <c r="E166" s="184" t="s">
        <v>1</v>
      </c>
      <c r="F166" s="185" t="s">
        <v>513</v>
      </c>
      <c r="H166" s="186">
        <v>9</v>
      </c>
      <c r="I166" s="187"/>
      <c r="J166" s="187"/>
      <c r="M166" s="183"/>
      <c r="N166" s="188"/>
      <c r="O166" s="189"/>
      <c r="P166" s="189"/>
      <c r="Q166" s="189"/>
      <c r="R166" s="189"/>
      <c r="S166" s="189"/>
      <c r="T166" s="189"/>
      <c r="U166" s="189"/>
      <c r="V166" s="189"/>
      <c r="W166" s="189"/>
      <c r="X166" s="190"/>
      <c r="AT166" s="184" t="s">
        <v>172</v>
      </c>
      <c r="AU166" s="184" t="s">
        <v>83</v>
      </c>
      <c r="AV166" s="14" t="s">
        <v>83</v>
      </c>
      <c r="AW166" s="14" t="s">
        <v>4</v>
      </c>
      <c r="AX166" s="14" t="s">
        <v>81</v>
      </c>
      <c r="AY166" s="184" t="s">
        <v>163</v>
      </c>
    </row>
    <row r="167" spans="1:65" s="2" customFormat="1" ht="16.5" customHeight="1">
      <c r="A167" s="31"/>
      <c r="B167" s="160"/>
      <c r="C167" s="161" t="s">
        <v>249</v>
      </c>
      <c r="D167" s="161" t="s">
        <v>165</v>
      </c>
      <c r="E167" s="162" t="s">
        <v>517</v>
      </c>
      <c r="F167" s="163" t="s">
        <v>518</v>
      </c>
      <c r="G167" s="164" t="s">
        <v>499</v>
      </c>
      <c r="H167" s="165">
        <v>6</v>
      </c>
      <c r="I167" s="166"/>
      <c r="J167" s="166"/>
      <c r="K167" s="167">
        <f>ROUND(P167*H167,2)</f>
        <v>0</v>
      </c>
      <c r="L167" s="163" t="s">
        <v>1</v>
      </c>
      <c r="M167" s="32"/>
      <c r="N167" s="168" t="s">
        <v>1</v>
      </c>
      <c r="O167" s="169" t="s">
        <v>38</v>
      </c>
      <c r="P167" s="170">
        <f>I167+J167</f>
        <v>0</v>
      </c>
      <c r="Q167" s="170">
        <f>ROUND(I167*H167,2)</f>
        <v>0</v>
      </c>
      <c r="R167" s="170">
        <f>ROUND(J167*H167,2)</f>
        <v>0</v>
      </c>
      <c r="S167" s="55"/>
      <c r="T167" s="171">
        <f>S167*H167</f>
        <v>0</v>
      </c>
      <c r="U167" s="171">
        <v>0</v>
      </c>
      <c r="V167" s="171">
        <f>U167*H167</f>
        <v>0</v>
      </c>
      <c r="W167" s="171">
        <v>0</v>
      </c>
      <c r="X167" s="172">
        <f>W167*H167</f>
        <v>0</v>
      </c>
      <c r="Y167" s="31"/>
      <c r="Z167" s="31"/>
      <c r="AA167" s="31"/>
      <c r="AB167" s="31"/>
      <c r="AC167" s="31"/>
      <c r="AD167" s="31"/>
      <c r="AE167" s="31"/>
      <c r="AR167" s="173" t="s">
        <v>170</v>
      </c>
      <c r="AT167" s="173" t="s">
        <v>165</v>
      </c>
      <c r="AU167" s="173" t="s">
        <v>83</v>
      </c>
      <c r="AY167" s="17" t="s">
        <v>163</v>
      </c>
      <c r="BE167" s="174">
        <f>IF(O167="základní",K167,0)</f>
        <v>0</v>
      </c>
      <c r="BF167" s="174">
        <f>IF(O167="snížená",K167,0)</f>
        <v>0</v>
      </c>
      <c r="BG167" s="174">
        <f>IF(O167="zákl. přenesená",K167,0)</f>
        <v>0</v>
      </c>
      <c r="BH167" s="174">
        <f>IF(O167="sníž. přenesená",K167,0)</f>
        <v>0</v>
      </c>
      <c r="BI167" s="174">
        <f>IF(O167="nulová",K167,0)</f>
        <v>0</v>
      </c>
      <c r="BJ167" s="17" t="s">
        <v>81</v>
      </c>
      <c r="BK167" s="174">
        <f>ROUND(P167*H167,2)</f>
        <v>0</v>
      </c>
      <c r="BL167" s="17" t="s">
        <v>170</v>
      </c>
      <c r="BM167" s="173" t="s">
        <v>519</v>
      </c>
    </row>
    <row r="168" spans="1:47" s="2" customFormat="1" ht="29.25">
      <c r="A168" s="31"/>
      <c r="B168" s="32"/>
      <c r="C168" s="31"/>
      <c r="D168" s="176" t="s">
        <v>345</v>
      </c>
      <c r="E168" s="31"/>
      <c r="F168" s="199" t="s">
        <v>520</v>
      </c>
      <c r="G168" s="31"/>
      <c r="H168" s="31"/>
      <c r="I168" s="95"/>
      <c r="J168" s="95"/>
      <c r="K168" s="31"/>
      <c r="L168" s="31"/>
      <c r="M168" s="32"/>
      <c r="N168" s="200"/>
      <c r="O168" s="201"/>
      <c r="P168" s="55"/>
      <c r="Q168" s="55"/>
      <c r="R168" s="55"/>
      <c r="S168" s="55"/>
      <c r="T168" s="55"/>
      <c r="U168" s="55"/>
      <c r="V168" s="55"/>
      <c r="W168" s="55"/>
      <c r="X168" s="56"/>
      <c r="Y168" s="31"/>
      <c r="Z168" s="31"/>
      <c r="AA168" s="31"/>
      <c r="AB168" s="31"/>
      <c r="AC168" s="31"/>
      <c r="AD168" s="31"/>
      <c r="AE168" s="31"/>
      <c r="AT168" s="17" t="s">
        <v>345</v>
      </c>
      <c r="AU168" s="17" t="s">
        <v>83</v>
      </c>
    </row>
    <row r="169" spans="2:51" s="13" customFormat="1" ht="12">
      <c r="B169" s="175"/>
      <c r="D169" s="176" t="s">
        <v>172</v>
      </c>
      <c r="E169" s="177" t="s">
        <v>1</v>
      </c>
      <c r="F169" s="178" t="s">
        <v>502</v>
      </c>
      <c r="H169" s="177" t="s">
        <v>1</v>
      </c>
      <c r="I169" s="179"/>
      <c r="J169" s="179"/>
      <c r="M169" s="175"/>
      <c r="N169" s="180"/>
      <c r="O169" s="181"/>
      <c r="P169" s="181"/>
      <c r="Q169" s="181"/>
      <c r="R169" s="181"/>
      <c r="S169" s="181"/>
      <c r="T169" s="181"/>
      <c r="U169" s="181"/>
      <c r="V169" s="181"/>
      <c r="W169" s="181"/>
      <c r="X169" s="182"/>
      <c r="AT169" s="177" t="s">
        <v>172</v>
      </c>
      <c r="AU169" s="177" t="s">
        <v>83</v>
      </c>
      <c r="AV169" s="13" t="s">
        <v>81</v>
      </c>
      <c r="AW169" s="13" t="s">
        <v>4</v>
      </c>
      <c r="AX169" s="13" t="s">
        <v>73</v>
      </c>
      <c r="AY169" s="177" t="s">
        <v>163</v>
      </c>
    </row>
    <row r="170" spans="2:51" s="14" customFormat="1" ht="12">
      <c r="B170" s="183"/>
      <c r="D170" s="176" t="s">
        <v>172</v>
      </c>
      <c r="E170" s="184" t="s">
        <v>1</v>
      </c>
      <c r="F170" s="185" t="s">
        <v>83</v>
      </c>
      <c r="H170" s="186">
        <v>2</v>
      </c>
      <c r="I170" s="187"/>
      <c r="J170" s="187"/>
      <c r="M170" s="183"/>
      <c r="N170" s="188"/>
      <c r="O170" s="189"/>
      <c r="P170" s="189"/>
      <c r="Q170" s="189"/>
      <c r="R170" s="189"/>
      <c r="S170" s="189"/>
      <c r="T170" s="189"/>
      <c r="U170" s="189"/>
      <c r="V170" s="189"/>
      <c r="W170" s="189"/>
      <c r="X170" s="190"/>
      <c r="AT170" s="184" t="s">
        <v>172</v>
      </c>
      <c r="AU170" s="184" t="s">
        <v>83</v>
      </c>
      <c r="AV170" s="14" t="s">
        <v>83</v>
      </c>
      <c r="AW170" s="14" t="s">
        <v>4</v>
      </c>
      <c r="AX170" s="14" t="s">
        <v>73</v>
      </c>
      <c r="AY170" s="184" t="s">
        <v>163</v>
      </c>
    </row>
    <row r="171" spans="2:51" s="13" customFormat="1" ht="12">
      <c r="B171" s="175"/>
      <c r="D171" s="176" t="s">
        <v>172</v>
      </c>
      <c r="E171" s="177" t="s">
        <v>1</v>
      </c>
      <c r="F171" s="178" t="s">
        <v>503</v>
      </c>
      <c r="H171" s="177" t="s">
        <v>1</v>
      </c>
      <c r="I171" s="179"/>
      <c r="J171" s="179"/>
      <c r="M171" s="175"/>
      <c r="N171" s="180"/>
      <c r="O171" s="181"/>
      <c r="P171" s="181"/>
      <c r="Q171" s="181"/>
      <c r="R171" s="181"/>
      <c r="S171" s="181"/>
      <c r="T171" s="181"/>
      <c r="U171" s="181"/>
      <c r="V171" s="181"/>
      <c r="W171" s="181"/>
      <c r="X171" s="182"/>
      <c r="AT171" s="177" t="s">
        <v>172</v>
      </c>
      <c r="AU171" s="177" t="s">
        <v>83</v>
      </c>
      <c r="AV171" s="13" t="s">
        <v>81</v>
      </c>
      <c r="AW171" s="13" t="s">
        <v>4</v>
      </c>
      <c r="AX171" s="13" t="s">
        <v>73</v>
      </c>
      <c r="AY171" s="177" t="s">
        <v>163</v>
      </c>
    </row>
    <row r="172" spans="2:51" s="14" customFormat="1" ht="12">
      <c r="B172" s="183"/>
      <c r="D172" s="176" t="s">
        <v>172</v>
      </c>
      <c r="E172" s="184" t="s">
        <v>1</v>
      </c>
      <c r="F172" s="185" t="s">
        <v>504</v>
      </c>
      <c r="H172" s="186">
        <v>6</v>
      </c>
      <c r="I172" s="187"/>
      <c r="J172" s="187"/>
      <c r="M172" s="183"/>
      <c r="N172" s="188"/>
      <c r="O172" s="189"/>
      <c r="P172" s="189"/>
      <c r="Q172" s="189"/>
      <c r="R172" s="189"/>
      <c r="S172" s="189"/>
      <c r="T172" s="189"/>
      <c r="U172" s="189"/>
      <c r="V172" s="189"/>
      <c r="W172" s="189"/>
      <c r="X172" s="190"/>
      <c r="AT172" s="184" t="s">
        <v>172</v>
      </c>
      <c r="AU172" s="184" t="s">
        <v>83</v>
      </c>
      <c r="AV172" s="14" t="s">
        <v>83</v>
      </c>
      <c r="AW172" s="14" t="s">
        <v>4</v>
      </c>
      <c r="AX172" s="14" t="s">
        <v>81</v>
      </c>
      <c r="AY172" s="184" t="s">
        <v>163</v>
      </c>
    </row>
    <row r="173" spans="1:65" s="2" customFormat="1" ht="16.5" customHeight="1">
      <c r="A173" s="31"/>
      <c r="B173" s="160"/>
      <c r="C173" s="161" t="s">
        <v>256</v>
      </c>
      <c r="D173" s="161" t="s">
        <v>165</v>
      </c>
      <c r="E173" s="162" t="s">
        <v>521</v>
      </c>
      <c r="F173" s="163" t="s">
        <v>522</v>
      </c>
      <c r="G173" s="164" t="s">
        <v>454</v>
      </c>
      <c r="H173" s="165">
        <v>50</v>
      </c>
      <c r="I173" s="166"/>
      <c r="J173" s="166"/>
      <c r="K173" s="167">
        <f>ROUND(P173*H173,2)</f>
        <v>0</v>
      </c>
      <c r="L173" s="163" t="s">
        <v>1</v>
      </c>
      <c r="M173" s="32"/>
      <c r="N173" s="168" t="s">
        <v>1</v>
      </c>
      <c r="O173" s="169" t="s">
        <v>38</v>
      </c>
      <c r="P173" s="170">
        <f>I173+J173</f>
        <v>0</v>
      </c>
      <c r="Q173" s="170">
        <f>ROUND(I173*H173,2)</f>
        <v>0</v>
      </c>
      <c r="R173" s="170">
        <f>ROUND(J173*H173,2)</f>
        <v>0</v>
      </c>
      <c r="S173" s="55"/>
      <c r="T173" s="171">
        <f>S173*H173</f>
        <v>0</v>
      </c>
      <c r="U173" s="171">
        <v>0</v>
      </c>
      <c r="V173" s="171">
        <f>U173*H173</f>
        <v>0</v>
      </c>
      <c r="W173" s="171">
        <v>0</v>
      </c>
      <c r="X173" s="172">
        <f>W173*H173</f>
        <v>0</v>
      </c>
      <c r="Y173" s="31"/>
      <c r="Z173" s="31"/>
      <c r="AA173" s="31"/>
      <c r="AB173" s="31"/>
      <c r="AC173" s="31"/>
      <c r="AD173" s="31"/>
      <c r="AE173" s="31"/>
      <c r="AR173" s="173" t="s">
        <v>170</v>
      </c>
      <c r="AT173" s="173" t="s">
        <v>165</v>
      </c>
      <c r="AU173" s="173" t="s">
        <v>83</v>
      </c>
      <c r="AY173" s="17" t="s">
        <v>163</v>
      </c>
      <c r="BE173" s="174">
        <f>IF(O173="základní",K173,0)</f>
        <v>0</v>
      </c>
      <c r="BF173" s="174">
        <f>IF(O173="snížená",K173,0)</f>
        <v>0</v>
      </c>
      <c r="BG173" s="174">
        <f>IF(O173="zákl. přenesená",K173,0)</f>
        <v>0</v>
      </c>
      <c r="BH173" s="174">
        <f>IF(O173="sníž. přenesená",K173,0)</f>
        <v>0</v>
      </c>
      <c r="BI173" s="174">
        <f>IF(O173="nulová",K173,0)</f>
        <v>0</v>
      </c>
      <c r="BJ173" s="17" t="s">
        <v>81</v>
      </c>
      <c r="BK173" s="174">
        <f>ROUND(P173*H173,2)</f>
        <v>0</v>
      </c>
      <c r="BL173" s="17" t="s">
        <v>170</v>
      </c>
      <c r="BM173" s="173" t="s">
        <v>523</v>
      </c>
    </row>
    <row r="174" spans="1:47" s="2" customFormat="1" ht="29.25">
      <c r="A174" s="31"/>
      <c r="B174" s="32"/>
      <c r="C174" s="31"/>
      <c r="D174" s="176" t="s">
        <v>345</v>
      </c>
      <c r="E174" s="31"/>
      <c r="F174" s="199" t="s">
        <v>524</v>
      </c>
      <c r="G174" s="31"/>
      <c r="H174" s="31"/>
      <c r="I174" s="95"/>
      <c r="J174" s="95"/>
      <c r="K174" s="31"/>
      <c r="L174" s="31"/>
      <c r="M174" s="32"/>
      <c r="N174" s="200"/>
      <c r="O174" s="201"/>
      <c r="P174" s="55"/>
      <c r="Q174" s="55"/>
      <c r="R174" s="55"/>
      <c r="S174" s="55"/>
      <c r="T174" s="55"/>
      <c r="U174" s="55"/>
      <c r="V174" s="55"/>
      <c r="W174" s="55"/>
      <c r="X174" s="56"/>
      <c r="Y174" s="31"/>
      <c r="Z174" s="31"/>
      <c r="AA174" s="31"/>
      <c r="AB174" s="31"/>
      <c r="AC174" s="31"/>
      <c r="AD174" s="31"/>
      <c r="AE174" s="31"/>
      <c r="AT174" s="17" t="s">
        <v>345</v>
      </c>
      <c r="AU174" s="17" t="s">
        <v>83</v>
      </c>
    </row>
    <row r="175" spans="2:51" s="14" customFormat="1" ht="12">
      <c r="B175" s="183"/>
      <c r="D175" s="176" t="s">
        <v>172</v>
      </c>
      <c r="E175" s="184" t="s">
        <v>1</v>
      </c>
      <c r="F175" s="185" t="s">
        <v>471</v>
      </c>
      <c r="H175" s="186">
        <v>50</v>
      </c>
      <c r="I175" s="187"/>
      <c r="J175" s="187"/>
      <c r="M175" s="183"/>
      <c r="N175" s="188"/>
      <c r="O175" s="189"/>
      <c r="P175" s="189"/>
      <c r="Q175" s="189"/>
      <c r="R175" s="189"/>
      <c r="S175" s="189"/>
      <c r="T175" s="189"/>
      <c r="U175" s="189"/>
      <c r="V175" s="189"/>
      <c r="W175" s="189"/>
      <c r="X175" s="190"/>
      <c r="AT175" s="184" t="s">
        <v>172</v>
      </c>
      <c r="AU175" s="184" t="s">
        <v>83</v>
      </c>
      <c r="AV175" s="14" t="s">
        <v>83</v>
      </c>
      <c r="AW175" s="14" t="s">
        <v>4</v>
      </c>
      <c r="AX175" s="14" t="s">
        <v>81</v>
      </c>
      <c r="AY175" s="184" t="s">
        <v>163</v>
      </c>
    </row>
    <row r="176" spans="2:63" s="12" customFormat="1" ht="22.9" customHeight="1">
      <c r="B176" s="146"/>
      <c r="D176" s="147" t="s">
        <v>72</v>
      </c>
      <c r="E176" s="158" t="s">
        <v>457</v>
      </c>
      <c r="F176" s="158" t="s">
        <v>458</v>
      </c>
      <c r="I176" s="149"/>
      <c r="J176" s="149"/>
      <c r="K176" s="159">
        <f>BK176</f>
        <v>0</v>
      </c>
      <c r="M176" s="146"/>
      <c r="N176" s="151"/>
      <c r="O176" s="152"/>
      <c r="P176" s="152"/>
      <c r="Q176" s="153">
        <f>Q177</f>
        <v>0</v>
      </c>
      <c r="R176" s="153">
        <f>R177</f>
        <v>0</v>
      </c>
      <c r="S176" s="152"/>
      <c r="T176" s="154">
        <f>T177</f>
        <v>0</v>
      </c>
      <c r="U176" s="152"/>
      <c r="V176" s="154">
        <f>V177</f>
        <v>0</v>
      </c>
      <c r="W176" s="152"/>
      <c r="X176" s="155">
        <f>X177</f>
        <v>0</v>
      </c>
      <c r="AR176" s="147" t="s">
        <v>81</v>
      </c>
      <c r="AT176" s="156" t="s">
        <v>72</v>
      </c>
      <c r="AU176" s="156" t="s">
        <v>81</v>
      </c>
      <c r="AY176" s="147" t="s">
        <v>163</v>
      </c>
      <c r="BK176" s="157">
        <f>BK177</f>
        <v>0</v>
      </c>
    </row>
    <row r="177" spans="1:65" s="2" customFormat="1" ht="36" customHeight="1">
      <c r="A177" s="31"/>
      <c r="B177" s="160"/>
      <c r="C177" s="161" t="s">
        <v>287</v>
      </c>
      <c r="D177" s="161" t="s">
        <v>165</v>
      </c>
      <c r="E177" s="162" t="s">
        <v>525</v>
      </c>
      <c r="F177" s="163" t="s">
        <v>526</v>
      </c>
      <c r="G177" s="164" t="s">
        <v>343</v>
      </c>
      <c r="H177" s="165">
        <v>0.13</v>
      </c>
      <c r="I177" s="166"/>
      <c r="J177" s="166"/>
      <c r="K177" s="167">
        <f>ROUND(P177*H177,2)</f>
        <v>0</v>
      </c>
      <c r="L177" s="163" t="s">
        <v>169</v>
      </c>
      <c r="M177" s="32"/>
      <c r="N177" s="215" t="s">
        <v>1</v>
      </c>
      <c r="O177" s="216" t="s">
        <v>38</v>
      </c>
      <c r="P177" s="217">
        <f>I177+J177</f>
        <v>0</v>
      </c>
      <c r="Q177" s="217">
        <f>ROUND(I177*H177,2)</f>
        <v>0</v>
      </c>
      <c r="R177" s="217">
        <f>ROUND(J177*H177,2)</f>
        <v>0</v>
      </c>
      <c r="S177" s="218"/>
      <c r="T177" s="219">
        <f>S177*H177</f>
        <v>0</v>
      </c>
      <c r="U177" s="219">
        <v>0</v>
      </c>
      <c r="V177" s="219">
        <f>U177*H177</f>
        <v>0</v>
      </c>
      <c r="W177" s="219">
        <v>0</v>
      </c>
      <c r="X177" s="220">
        <f>W177*H177</f>
        <v>0</v>
      </c>
      <c r="Y177" s="31"/>
      <c r="Z177" s="31"/>
      <c r="AA177" s="31"/>
      <c r="AB177" s="31"/>
      <c r="AC177" s="31"/>
      <c r="AD177" s="31"/>
      <c r="AE177" s="31"/>
      <c r="AR177" s="173" t="s">
        <v>170</v>
      </c>
      <c r="AT177" s="173" t="s">
        <v>165</v>
      </c>
      <c r="AU177" s="173" t="s">
        <v>83</v>
      </c>
      <c r="AY177" s="17" t="s">
        <v>163</v>
      </c>
      <c r="BE177" s="174">
        <f>IF(O177="základní",K177,0)</f>
        <v>0</v>
      </c>
      <c r="BF177" s="174">
        <f>IF(O177="snížená",K177,0)</f>
        <v>0</v>
      </c>
      <c r="BG177" s="174">
        <f>IF(O177="zákl. přenesená",K177,0)</f>
        <v>0</v>
      </c>
      <c r="BH177" s="174">
        <f>IF(O177="sníž. přenesená",K177,0)</f>
        <v>0</v>
      </c>
      <c r="BI177" s="174">
        <f>IF(O177="nulová",K177,0)</f>
        <v>0</v>
      </c>
      <c r="BJ177" s="17" t="s">
        <v>81</v>
      </c>
      <c r="BK177" s="174">
        <f>ROUND(P177*H177,2)</f>
        <v>0</v>
      </c>
      <c r="BL177" s="17" t="s">
        <v>170</v>
      </c>
      <c r="BM177" s="173" t="s">
        <v>527</v>
      </c>
    </row>
    <row r="178" spans="1:31" s="2" customFormat="1" ht="6.95" customHeight="1">
      <c r="A178" s="31"/>
      <c r="B178" s="45"/>
      <c r="C178" s="46"/>
      <c r="D178" s="46"/>
      <c r="E178" s="46"/>
      <c r="F178" s="46"/>
      <c r="G178" s="46"/>
      <c r="H178" s="46"/>
      <c r="I178" s="116"/>
      <c r="J178" s="116"/>
      <c r="K178" s="46"/>
      <c r="L178" s="46"/>
      <c r="M178" s="32"/>
      <c r="N178" s="31"/>
      <c r="P178" s="31"/>
      <c r="Q178" s="31"/>
      <c r="R178" s="31"/>
      <c r="S178" s="31"/>
      <c r="T178" s="31"/>
      <c r="U178" s="31"/>
      <c r="V178" s="31"/>
      <c r="W178" s="31"/>
      <c r="X178" s="31"/>
      <c r="Y178" s="31"/>
      <c r="Z178" s="31"/>
      <c r="AA178" s="31"/>
      <c r="AB178" s="31"/>
      <c r="AC178" s="31"/>
      <c r="AD178" s="31"/>
      <c r="AE178" s="31"/>
    </row>
  </sheetData>
  <autoFilter ref="C118:L177"/>
  <mergeCells count="9">
    <mergeCell ref="E87:H87"/>
    <mergeCell ref="E109:H109"/>
    <mergeCell ref="E111:H111"/>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0"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48"/>
  <sheetViews>
    <sheetView showGridLines="0" workbookViewId="0" topLeftCell="A1">
      <selection activeCell="I71" sqref="I7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10" width="20.140625" style="91" customWidth="1"/>
    <col min="11" max="11" width="20.1406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91"/>
      <c r="J2" s="91"/>
      <c r="M2" s="237" t="s">
        <v>6</v>
      </c>
      <c r="N2" s="238"/>
      <c r="O2" s="238"/>
      <c r="P2" s="238"/>
      <c r="Q2" s="238"/>
      <c r="R2" s="238"/>
      <c r="S2" s="238"/>
      <c r="T2" s="238"/>
      <c r="U2" s="238"/>
      <c r="V2" s="238"/>
      <c r="W2" s="238"/>
      <c r="X2" s="238"/>
      <c r="Y2" s="238"/>
      <c r="Z2" s="238"/>
      <c r="AT2" s="17" t="s">
        <v>89</v>
      </c>
      <c r="AZ2" s="92" t="s">
        <v>528</v>
      </c>
      <c r="BA2" s="92" t="s">
        <v>1</v>
      </c>
      <c r="BB2" s="92" t="s">
        <v>1</v>
      </c>
      <c r="BC2" s="92" t="s">
        <v>529</v>
      </c>
      <c r="BD2" s="92" t="s">
        <v>83</v>
      </c>
    </row>
    <row r="3" spans="2:56" s="1" customFormat="1" ht="6.95" customHeight="1">
      <c r="B3" s="18"/>
      <c r="C3" s="19"/>
      <c r="D3" s="19"/>
      <c r="E3" s="19"/>
      <c r="F3" s="19"/>
      <c r="G3" s="19"/>
      <c r="H3" s="19"/>
      <c r="I3" s="93"/>
      <c r="J3" s="93"/>
      <c r="K3" s="19"/>
      <c r="L3" s="19"/>
      <c r="M3" s="20"/>
      <c r="AT3" s="17" t="s">
        <v>83</v>
      </c>
      <c r="AZ3" s="92" t="s">
        <v>530</v>
      </c>
      <c r="BA3" s="92" t="s">
        <v>1</v>
      </c>
      <c r="BB3" s="92" t="s">
        <v>1</v>
      </c>
      <c r="BC3" s="92" t="s">
        <v>531</v>
      </c>
      <c r="BD3" s="92" t="s">
        <v>83</v>
      </c>
    </row>
    <row r="4" spans="2:46" s="1" customFormat="1" ht="24.95" customHeight="1">
      <c r="B4" s="20"/>
      <c r="D4" s="21" t="s">
        <v>100</v>
      </c>
      <c r="I4" s="91"/>
      <c r="J4" s="91"/>
      <c r="M4" s="20"/>
      <c r="N4" s="94" t="s">
        <v>11</v>
      </c>
      <c r="AT4" s="17" t="s">
        <v>3</v>
      </c>
    </row>
    <row r="5" spans="2:13" s="1" customFormat="1" ht="6.95" customHeight="1">
      <c r="B5" s="20"/>
      <c r="I5" s="91"/>
      <c r="J5" s="91"/>
      <c r="M5" s="20"/>
    </row>
    <row r="6" spans="2:13" s="1" customFormat="1" ht="12" customHeight="1">
      <c r="B6" s="20"/>
      <c r="D6" s="27" t="s">
        <v>17</v>
      </c>
      <c r="I6" s="91"/>
      <c r="J6" s="91"/>
      <c r="M6" s="20"/>
    </row>
    <row r="7" spans="2:13" s="1" customFormat="1" ht="16.5" customHeight="1">
      <c r="B7" s="20"/>
      <c r="E7" s="273" t="str">
        <f>'Rekapitulace stavby'!K6</f>
        <v>Revitalizace Rychtářského potoka, km 1,100 - 5,200, k.ú. Budišov nad Budišovkou - I. etapa</v>
      </c>
      <c r="F7" s="274"/>
      <c r="G7" s="274"/>
      <c r="H7" s="274"/>
      <c r="I7" s="91"/>
      <c r="J7" s="91"/>
      <c r="M7" s="20"/>
    </row>
    <row r="8" spans="1:31" s="2" customFormat="1" ht="12" customHeight="1">
      <c r="A8" s="31"/>
      <c r="B8" s="32"/>
      <c r="C8" s="31"/>
      <c r="D8" s="27" t="s">
        <v>109</v>
      </c>
      <c r="E8" s="31"/>
      <c r="F8" s="31"/>
      <c r="G8" s="31"/>
      <c r="H8" s="31"/>
      <c r="I8" s="95"/>
      <c r="J8" s="95"/>
      <c r="K8" s="31"/>
      <c r="L8" s="31"/>
      <c r="M8" s="41"/>
      <c r="S8" s="31"/>
      <c r="T8" s="31"/>
      <c r="U8" s="31"/>
      <c r="V8" s="31"/>
      <c r="W8" s="31"/>
      <c r="X8" s="31"/>
      <c r="Y8" s="31"/>
      <c r="Z8" s="31"/>
      <c r="AA8" s="31"/>
      <c r="AB8" s="31"/>
      <c r="AC8" s="31"/>
      <c r="AD8" s="31"/>
      <c r="AE8" s="31"/>
    </row>
    <row r="9" spans="1:31" s="2" customFormat="1" ht="16.5" customHeight="1">
      <c r="A9" s="31"/>
      <c r="B9" s="32"/>
      <c r="C9" s="31"/>
      <c r="D9" s="31"/>
      <c r="E9" s="245" t="s">
        <v>532</v>
      </c>
      <c r="F9" s="272"/>
      <c r="G9" s="272"/>
      <c r="H9" s="272"/>
      <c r="I9" s="95"/>
      <c r="J9" s="95"/>
      <c r="K9" s="31"/>
      <c r="L9" s="31"/>
      <c r="M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95"/>
      <c r="J10" s="95"/>
      <c r="K10" s="31"/>
      <c r="L10" s="31"/>
      <c r="M10" s="41"/>
      <c r="S10" s="31"/>
      <c r="T10" s="31"/>
      <c r="U10" s="31"/>
      <c r="V10" s="31"/>
      <c r="W10" s="31"/>
      <c r="X10" s="31"/>
      <c r="Y10" s="31"/>
      <c r="Z10" s="31"/>
      <c r="AA10" s="31"/>
      <c r="AB10" s="31"/>
      <c r="AC10" s="31"/>
      <c r="AD10" s="31"/>
      <c r="AE10" s="31"/>
    </row>
    <row r="11" spans="1:31" s="2" customFormat="1" ht="12" customHeight="1">
      <c r="A11" s="31"/>
      <c r="B11" s="32"/>
      <c r="C11" s="31"/>
      <c r="D11" s="27" t="s">
        <v>18</v>
      </c>
      <c r="E11" s="31"/>
      <c r="F11" s="25" t="s">
        <v>1</v>
      </c>
      <c r="G11" s="31"/>
      <c r="H11" s="31"/>
      <c r="I11" s="96" t="s">
        <v>19</v>
      </c>
      <c r="J11" s="97" t="s">
        <v>1</v>
      </c>
      <c r="K11" s="31"/>
      <c r="L11" s="31"/>
      <c r="M11" s="41"/>
      <c r="S11" s="31"/>
      <c r="T11" s="31"/>
      <c r="U11" s="31"/>
      <c r="V11" s="31"/>
      <c r="W11" s="31"/>
      <c r="X11" s="31"/>
      <c r="Y11" s="31"/>
      <c r="Z11" s="31"/>
      <c r="AA11" s="31"/>
      <c r="AB11" s="31"/>
      <c r="AC11" s="31"/>
      <c r="AD11" s="31"/>
      <c r="AE11" s="31"/>
    </row>
    <row r="12" spans="1:31" s="2" customFormat="1" ht="12" customHeight="1">
      <c r="A12" s="31"/>
      <c r="B12" s="32"/>
      <c r="C12" s="31"/>
      <c r="D12" s="27" t="s">
        <v>20</v>
      </c>
      <c r="E12" s="31"/>
      <c r="F12" s="25" t="s">
        <v>21</v>
      </c>
      <c r="G12" s="31"/>
      <c r="H12" s="31"/>
      <c r="I12" s="96" t="s">
        <v>22</v>
      </c>
      <c r="J12" s="98">
        <f>'Rekapitulace stavby'!AN8</f>
        <v>0</v>
      </c>
      <c r="K12" s="31"/>
      <c r="L12" s="31"/>
      <c r="M12" s="41"/>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95"/>
      <c r="J13" s="95"/>
      <c r="K13" s="31"/>
      <c r="L13" s="31"/>
      <c r="M13" s="41"/>
      <c r="S13" s="31"/>
      <c r="T13" s="31"/>
      <c r="U13" s="31"/>
      <c r="V13" s="31"/>
      <c r="W13" s="31"/>
      <c r="X13" s="31"/>
      <c r="Y13" s="31"/>
      <c r="Z13" s="31"/>
      <c r="AA13" s="31"/>
      <c r="AB13" s="31"/>
      <c r="AC13" s="31"/>
      <c r="AD13" s="31"/>
      <c r="AE13" s="31"/>
    </row>
    <row r="14" spans="1:31" s="2" customFormat="1" ht="12" customHeight="1">
      <c r="A14" s="31"/>
      <c r="B14" s="32"/>
      <c r="C14" s="31"/>
      <c r="D14" s="27" t="s">
        <v>23</v>
      </c>
      <c r="E14" s="31"/>
      <c r="F14" s="31"/>
      <c r="G14" s="31"/>
      <c r="H14" s="31"/>
      <c r="I14" s="96" t="s">
        <v>24</v>
      </c>
      <c r="J14" s="97" t="s">
        <v>1</v>
      </c>
      <c r="K14" s="31"/>
      <c r="L14" s="31"/>
      <c r="M14" s="41"/>
      <c r="S14" s="31"/>
      <c r="T14" s="31"/>
      <c r="U14" s="31"/>
      <c r="V14" s="31"/>
      <c r="W14" s="31"/>
      <c r="X14" s="31"/>
      <c r="Y14" s="31"/>
      <c r="Z14" s="31"/>
      <c r="AA14" s="31"/>
      <c r="AB14" s="31"/>
      <c r="AC14" s="31"/>
      <c r="AD14" s="31"/>
      <c r="AE14" s="31"/>
    </row>
    <row r="15" spans="1:31" s="2" customFormat="1" ht="18" customHeight="1">
      <c r="A15" s="31"/>
      <c r="B15" s="32"/>
      <c r="C15" s="31"/>
      <c r="D15" s="31"/>
      <c r="E15" s="25" t="s">
        <v>25</v>
      </c>
      <c r="F15" s="31"/>
      <c r="G15" s="31"/>
      <c r="H15" s="31"/>
      <c r="I15" s="96" t="s">
        <v>26</v>
      </c>
      <c r="J15" s="97" t="s">
        <v>1</v>
      </c>
      <c r="K15" s="31"/>
      <c r="L15" s="31"/>
      <c r="M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95"/>
      <c r="J16" s="95"/>
      <c r="K16" s="31"/>
      <c r="L16" s="31"/>
      <c r="M16" s="41"/>
      <c r="S16" s="31"/>
      <c r="T16" s="31"/>
      <c r="U16" s="31"/>
      <c r="V16" s="31"/>
      <c r="W16" s="31"/>
      <c r="X16" s="31"/>
      <c r="Y16" s="31"/>
      <c r="Z16" s="31"/>
      <c r="AA16" s="31"/>
      <c r="AB16" s="31"/>
      <c r="AC16" s="31"/>
      <c r="AD16" s="31"/>
      <c r="AE16" s="31"/>
    </row>
    <row r="17" spans="1:31" s="2" customFormat="1" ht="12" customHeight="1">
      <c r="A17" s="31"/>
      <c r="B17" s="32"/>
      <c r="C17" s="31"/>
      <c r="D17" s="27" t="s">
        <v>27</v>
      </c>
      <c r="E17" s="31"/>
      <c r="F17" s="31"/>
      <c r="G17" s="31"/>
      <c r="H17" s="31"/>
      <c r="I17" s="96" t="s">
        <v>24</v>
      </c>
      <c r="J17" s="28">
        <f>'Rekapitulace stavby'!AN13</f>
        <v>0</v>
      </c>
      <c r="K17" s="31"/>
      <c r="L17" s="31"/>
      <c r="M17" s="41"/>
      <c r="S17" s="31"/>
      <c r="T17" s="31"/>
      <c r="U17" s="31"/>
      <c r="V17" s="31"/>
      <c r="W17" s="31"/>
      <c r="X17" s="31"/>
      <c r="Y17" s="31"/>
      <c r="Z17" s="31"/>
      <c r="AA17" s="31"/>
      <c r="AB17" s="31"/>
      <c r="AC17" s="31"/>
      <c r="AD17" s="31"/>
      <c r="AE17" s="31"/>
    </row>
    <row r="18" spans="1:31" s="2" customFormat="1" ht="18" customHeight="1">
      <c r="A18" s="31"/>
      <c r="B18" s="32"/>
      <c r="C18" s="31"/>
      <c r="D18" s="31"/>
      <c r="E18" s="275">
        <f>'Rekapitulace stavby'!E14</f>
        <v>0</v>
      </c>
      <c r="F18" s="248"/>
      <c r="G18" s="248"/>
      <c r="H18" s="248"/>
      <c r="I18" s="96" t="s">
        <v>26</v>
      </c>
      <c r="J18" s="28">
        <f>'Rekapitulace stavby'!AN14</f>
        <v>0</v>
      </c>
      <c r="K18" s="31"/>
      <c r="L18" s="31"/>
      <c r="M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95"/>
      <c r="J19" s="95"/>
      <c r="K19" s="31"/>
      <c r="L19" s="31"/>
      <c r="M19" s="41"/>
      <c r="S19" s="31"/>
      <c r="T19" s="31"/>
      <c r="U19" s="31"/>
      <c r="V19" s="31"/>
      <c r="W19" s="31"/>
      <c r="X19" s="31"/>
      <c r="Y19" s="31"/>
      <c r="Z19" s="31"/>
      <c r="AA19" s="31"/>
      <c r="AB19" s="31"/>
      <c r="AC19" s="31"/>
      <c r="AD19" s="31"/>
      <c r="AE19" s="31"/>
    </row>
    <row r="20" spans="1:31" s="2" customFormat="1" ht="12" customHeight="1">
      <c r="A20" s="31"/>
      <c r="B20" s="32"/>
      <c r="C20" s="31"/>
      <c r="D20" s="27" t="s">
        <v>28</v>
      </c>
      <c r="E20" s="31"/>
      <c r="F20" s="31"/>
      <c r="G20" s="31"/>
      <c r="H20" s="31"/>
      <c r="I20" s="96" t="s">
        <v>24</v>
      </c>
      <c r="J20" s="97" t="s">
        <v>1</v>
      </c>
      <c r="K20" s="31"/>
      <c r="L20" s="31"/>
      <c r="M20" s="41"/>
      <c r="S20" s="31"/>
      <c r="T20" s="31"/>
      <c r="U20" s="31"/>
      <c r="V20" s="31"/>
      <c r="W20" s="31"/>
      <c r="X20" s="31"/>
      <c r="Y20" s="31"/>
      <c r="Z20" s="31"/>
      <c r="AA20" s="31"/>
      <c r="AB20" s="31"/>
      <c r="AC20" s="31"/>
      <c r="AD20" s="31"/>
      <c r="AE20" s="31"/>
    </row>
    <row r="21" spans="1:31" s="2" customFormat="1" ht="18" customHeight="1">
      <c r="A21" s="31"/>
      <c r="B21" s="32"/>
      <c r="C21" s="31"/>
      <c r="D21" s="31"/>
      <c r="E21" s="25" t="s">
        <v>29</v>
      </c>
      <c r="F21" s="31"/>
      <c r="G21" s="31"/>
      <c r="H21" s="31"/>
      <c r="I21" s="96" t="s">
        <v>26</v>
      </c>
      <c r="J21" s="97" t="s">
        <v>1</v>
      </c>
      <c r="K21" s="31"/>
      <c r="L21" s="31"/>
      <c r="M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95"/>
      <c r="J22" s="95"/>
      <c r="K22" s="31"/>
      <c r="L22" s="31"/>
      <c r="M22" s="41"/>
      <c r="S22" s="31"/>
      <c r="T22" s="31"/>
      <c r="U22" s="31"/>
      <c r="V22" s="31"/>
      <c r="W22" s="31"/>
      <c r="X22" s="31"/>
      <c r="Y22" s="31"/>
      <c r="Z22" s="31"/>
      <c r="AA22" s="31"/>
      <c r="AB22" s="31"/>
      <c r="AC22" s="31"/>
      <c r="AD22" s="31"/>
      <c r="AE22" s="31"/>
    </row>
    <row r="23" spans="1:31" s="2" customFormat="1" ht="12" customHeight="1">
      <c r="A23" s="31"/>
      <c r="B23" s="32"/>
      <c r="C23" s="31"/>
      <c r="D23" s="27" t="s">
        <v>30</v>
      </c>
      <c r="E23" s="31"/>
      <c r="F23" s="31"/>
      <c r="G23" s="31"/>
      <c r="H23" s="31"/>
      <c r="I23" s="96" t="s">
        <v>24</v>
      </c>
      <c r="J23" s="97" t="s">
        <v>1</v>
      </c>
      <c r="K23" s="31"/>
      <c r="L23" s="31"/>
      <c r="M23" s="41"/>
      <c r="S23" s="31"/>
      <c r="T23" s="31"/>
      <c r="U23" s="31"/>
      <c r="V23" s="31"/>
      <c r="W23" s="31"/>
      <c r="X23" s="31"/>
      <c r="Y23" s="31"/>
      <c r="Z23" s="31"/>
      <c r="AA23" s="31"/>
      <c r="AB23" s="31"/>
      <c r="AC23" s="31"/>
      <c r="AD23" s="31"/>
      <c r="AE23" s="31"/>
    </row>
    <row r="24" spans="1:31" s="2" customFormat="1" ht="18" customHeight="1">
      <c r="A24" s="31"/>
      <c r="B24" s="32"/>
      <c r="C24" s="31"/>
      <c r="D24" s="31"/>
      <c r="E24" s="25" t="s">
        <v>31</v>
      </c>
      <c r="F24" s="31"/>
      <c r="G24" s="31"/>
      <c r="H24" s="31"/>
      <c r="I24" s="96" t="s">
        <v>26</v>
      </c>
      <c r="J24" s="97" t="s">
        <v>1</v>
      </c>
      <c r="K24" s="31"/>
      <c r="L24" s="31"/>
      <c r="M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95"/>
      <c r="J25" s="95"/>
      <c r="K25" s="31"/>
      <c r="L25" s="31"/>
      <c r="M25" s="41"/>
      <c r="S25" s="31"/>
      <c r="T25" s="31"/>
      <c r="U25" s="31"/>
      <c r="V25" s="31"/>
      <c r="W25" s="31"/>
      <c r="X25" s="31"/>
      <c r="Y25" s="31"/>
      <c r="Z25" s="31"/>
      <c r="AA25" s="31"/>
      <c r="AB25" s="31"/>
      <c r="AC25" s="31"/>
      <c r="AD25" s="31"/>
      <c r="AE25" s="31"/>
    </row>
    <row r="26" spans="1:31" s="2" customFormat="1" ht="12" customHeight="1">
      <c r="A26" s="31"/>
      <c r="B26" s="32"/>
      <c r="C26" s="31"/>
      <c r="D26" s="27" t="s">
        <v>32</v>
      </c>
      <c r="E26" s="31"/>
      <c r="F26" s="31"/>
      <c r="G26" s="31"/>
      <c r="H26" s="31"/>
      <c r="I26" s="95"/>
      <c r="J26" s="95"/>
      <c r="K26" s="31"/>
      <c r="L26" s="31"/>
      <c r="M26" s="41"/>
      <c r="S26" s="31"/>
      <c r="T26" s="31"/>
      <c r="U26" s="31"/>
      <c r="V26" s="31"/>
      <c r="W26" s="31"/>
      <c r="X26" s="31"/>
      <c r="Y26" s="31"/>
      <c r="Z26" s="31"/>
      <c r="AA26" s="31"/>
      <c r="AB26" s="31"/>
      <c r="AC26" s="31"/>
      <c r="AD26" s="31"/>
      <c r="AE26" s="31"/>
    </row>
    <row r="27" spans="1:31" s="8" customFormat="1" ht="16.5" customHeight="1">
      <c r="A27" s="99"/>
      <c r="B27" s="100"/>
      <c r="C27" s="99"/>
      <c r="D27" s="99"/>
      <c r="E27" s="252" t="s">
        <v>1</v>
      </c>
      <c r="F27" s="252"/>
      <c r="G27" s="252"/>
      <c r="H27" s="252"/>
      <c r="I27" s="101"/>
      <c r="J27" s="101"/>
      <c r="K27" s="99"/>
      <c r="L27" s="99"/>
      <c r="M27" s="102"/>
      <c r="S27" s="99"/>
      <c r="T27" s="99"/>
      <c r="U27" s="99"/>
      <c r="V27" s="99"/>
      <c r="W27" s="99"/>
      <c r="X27" s="99"/>
      <c r="Y27" s="99"/>
      <c r="Z27" s="99"/>
      <c r="AA27" s="99"/>
      <c r="AB27" s="99"/>
      <c r="AC27" s="99"/>
      <c r="AD27" s="99"/>
      <c r="AE27" s="99"/>
    </row>
    <row r="28" spans="1:31" s="2" customFormat="1" ht="6.95" customHeight="1">
      <c r="A28" s="31"/>
      <c r="B28" s="32"/>
      <c r="C28" s="31"/>
      <c r="D28" s="31"/>
      <c r="E28" s="31"/>
      <c r="F28" s="31"/>
      <c r="G28" s="31"/>
      <c r="H28" s="31"/>
      <c r="I28" s="95"/>
      <c r="J28" s="95"/>
      <c r="K28" s="31"/>
      <c r="L28" s="31"/>
      <c r="M28" s="41"/>
      <c r="S28" s="31"/>
      <c r="T28" s="31"/>
      <c r="U28" s="31"/>
      <c r="V28" s="31"/>
      <c r="W28" s="31"/>
      <c r="X28" s="31"/>
      <c r="Y28" s="31"/>
      <c r="Z28" s="31"/>
      <c r="AA28" s="31"/>
      <c r="AB28" s="31"/>
      <c r="AC28" s="31"/>
      <c r="AD28" s="31"/>
      <c r="AE28" s="31"/>
    </row>
    <row r="29" spans="1:31" s="2" customFormat="1" ht="6.95" customHeight="1">
      <c r="A29" s="31"/>
      <c r="B29" s="32"/>
      <c r="C29" s="31"/>
      <c r="D29" s="63"/>
      <c r="E29" s="63"/>
      <c r="F29" s="63"/>
      <c r="G29" s="63"/>
      <c r="H29" s="63"/>
      <c r="I29" s="103"/>
      <c r="J29" s="103"/>
      <c r="K29" s="63"/>
      <c r="L29" s="63"/>
      <c r="M29" s="41"/>
      <c r="S29" s="31"/>
      <c r="T29" s="31"/>
      <c r="U29" s="31"/>
      <c r="V29" s="31"/>
      <c r="W29" s="31"/>
      <c r="X29" s="31"/>
      <c r="Y29" s="31"/>
      <c r="Z29" s="31"/>
      <c r="AA29" s="31"/>
      <c r="AB29" s="31"/>
      <c r="AC29" s="31"/>
      <c r="AD29" s="31"/>
      <c r="AE29" s="31"/>
    </row>
    <row r="30" spans="1:31" s="2" customFormat="1" ht="12.75">
      <c r="A30" s="31"/>
      <c r="B30" s="32"/>
      <c r="C30" s="31"/>
      <c r="D30" s="31"/>
      <c r="E30" s="27" t="s">
        <v>130</v>
      </c>
      <c r="F30" s="31"/>
      <c r="G30" s="31"/>
      <c r="H30" s="31"/>
      <c r="I30" s="95"/>
      <c r="J30" s="95"/>
      <c r="K30" s="104">
        <f>I96</f>
        <v>0</v>
      </c>
      <c r="L30" s="31"/>
      <c r="M30" s="41"/>
      <c r="S30" s="31"/>
      <c r="T30" s="31"/>
      <c r="U30" s="31"/>
      <c r="V30" s="31"/>
      <c r="W30" s="31"/>
      <c r="X30" s="31"/>
      <c r="Y30" s="31"/>
      <c r="Z30" s="31"/>
      <c r="AA30" s="31"/>
      <c r="AB30" s="31"/>
      <c r="AC30" s="31"/>
      <c r="AD30" s="31"/>
      <c r="AE30" s="31"/>
    </row>
    <row r="31" spans="1:31" s="2" customFormat="1" ht="12.75">
      <c r="A31" s="31"/>
      <c r="B31" s="32"/>
      <c r="C31" s="31"/>
      <c r="D31" s="31"/>
      <c r="E31" s="27" t="s">
        <v>131</v>
      </c>
      <c r="F31" s="31"/>
      <c r="G31" s="31"/>
      <c r="H31" s="31"/>
      <c r="I31" s="95"/>
      <c r="J31" s="95"/>
      <c r="K31" s="104">
        <f>J96</f>
        <v>0</v>
      </c>
      <c r="L31" s="31"/>
      <c r="M31" s="41"/>
      <c r="S31" s="31"/>
      <c r="T31" s="31"/>
      <c r="U31" s="31"/>
      <c r="V31" s="31"/>
      <c r="W31" s="31"/>
      <c r="X31" s="31"/>
      <c r="Y31" s="31"/>
      <c r="Z31" s="31"/>
      <c r="AA31" s="31"/>
      <c r="AB31" s="31"/>
      <c r="AC31" s="31"/>
      <c r="AD31" s="31"/>
      <c r="AE31" s="31"/>
    </row>
    <row r="32" spans="1:31" s="2" customFormat="1" ht="25.35" customHeight="1">
      <c r="A32" s="31"/>
      <c r="B32" s="32"/>
      <c r="C32" s="31"/>
      <c r="D32" s="105" t="s">
        <v>33</v>
      </c>
      <c r="E32" s="31"/>
      <c r="F32" s="31"/>
      <c r="G32" s="31"/>
      <c r="H32" s="31"/>
      <c r="I32" s="95"/>
      <c r="J32" s="95"/>
      <c r="K32" s="68">
        <f>ROUND(K121,2)</f>
        <v>0</v>
      </c>
      <c r="L32" s="31"/>
      <c r="M32" s="41"/>
      <c r="S32" s="31"/>
      <c r="T32" s="31"/>
      <c r="U32" s="31"/>
      <c r="V32" s="31"/>
      <c r="W32" s="31"/>
      <c r="X32" s="31"/>
      <c r="Y32" s="31"/>
      <c r="Z32" s="31"/>
      <c r="AA32" s="31"/>
      <c r="AB32" s="31"/>
      <c r="AC32" s="31"/>
      <c r="AD32" s="31"/>
      <c r="AE32" s="31"/>
    </row>
    <row r="33" spans="1:31" s="2" customFormat="1" ht="6.95" customHeight="1">
      <c r="A33" s="31"/>
      <c r="B33" s="32"/>
      <c r="C33" s="31"/>
      <c r="D33" s="63"/>
      <c r="E33" s="63"/>
      <c r="F33" s="63"/>
      <c r="G33" s="63"/>
      <c r="H33" s="63"/>
      <c r="I33" s="103"/>
      <c r="J33" s="103"/>
      <c r="K33" s="63"/>
      <c r="L33" s="63"/>
      <c r="M33" s="41"/>
      <c r="S33" s="31"/>
      <c r="T33" s="31"/>
      <c r="U33" s="31"/>
      <c r="V33" s="31"/>
      <c r="W33" s="31"/>
      <c r="X33" s="31"/>
      <c r="Y33" s="31"/>
      <c r="Z33" s="31"/>
      <c r="AA33" s="31"/>
      <c r="AB33" s="31"/>
      <c r="AC33" s="31"/>
      <c r="AD33" s="31"/>
      <c r="AE33" s="31"/>
    </row>
    <row r="34" spans="1:31" s="2" customFormat="1" ht="14.45" customHeight="1">
      <c r="A34" s="31"/>
      <c r="B34" s="32"/>
      <c r="C34" s="31"/>
      <c r="D34" s="31"/>
      <c r="E34" s="31"/>
      <c r="F34" s="35" t="s">
        <v>35</v>
      </c>
      <c r="G34" s="31"/>
      <c r="H34" s="31"/>
      <c r="I34" s="106" t="s">
        <v>34</v>
      </c>
      <c r="J34" s="95"/>
      <c r="K34" s="35" t="s">
        <v>36</v>
      </c>
      <c r="L34" s="31"/>
      <c r="M34" s="41"/>
      <c r="S34" s="31"/>
      <c r="T34" s="31"/>
      <c r="U34" s="31"/>
      <c r="V34" s="31"/>
      <c r="W34" s="31"/>
      <c r="X34" s="31"/>
      <c r="Y34" s="31"/>
      <c r="Z34" s="31"/>
      <c r="AA34" s="31"/>
      <c r="AB34" s="31"/>
      <c r="AC34" s="31"/>
      <c r="AD34" s="31"/>
      <c r="AE34" s="31"/>
    </row>
    <row r="35" spans="1:31" s="2" customFormat="1" ht="14.45" customHeight="1">
      <c r="A35" s="31"/>
      <c r="B35" s="32"/>
      <c r="C35" s="31"/>
      <c r="D35" s="107" t="s">
        <v>37</v>
      </c>
      <c r="E35" s="27" t="s">
        <v>38</v>
      </c>
      <c r="F35" s="104">
        <f>ROUND((SUM(BE121:BE247)),2)</f>
        <v>0</v>
      </c>
      <c r="G35" s="31"/>
      <c r="H35" s="31"/>
      <c r="I35" s="108">
        <v>0.21</v>
      </c>
      <c r="J35" s="95"/>
      <c r="K35" s="104">
        <f>ROUND(((SUM(BE121:BE247))*I35),2)</f>
        <v>0</v>
      </c>
      <c r="L35" s="31"/>
      <c r="M35" s="41"/>
      <c r="S35" s="31"/>
      <c r="T35" s="31"/>
      <c r="U35" s="31"/>
      <c r="V35" s="31"/>
      <c r="W35" s="31"/>
      <c r="X35" s="31"/>
      <c r="Y35" s="31"/>
      <c r="Z35" s="31"/>
      <c r="AA35" s="31"/>
      <c r="AB35" s="31"/>
      <c r="AC35" s="31"/>
      <c r="AD35" s="31"/>
      <c r="AE35" s="31"/>
    </row>
    <row r="36" spans="1:31" s="2" customFormat="1" ht="14.45" customHeight="1">
      <c r="A36" s="31"/>
      <c r="B36" s="32"/>
      <c r="C36" s="31"/>
      <c r="D36" s="31"/>
      <c r="E36" s="27" t="s">
        <v>39</v>
      </c>
      <c r="F36" s="104">
        <f>ROUND((SUM(BF121:BF247)),2)</f>
        <v>0</v>
      </c>
      <c r="G36" s="31"/>
      <c r="H36" s="31"/>
      <c r="I36" s="108">
        <v>0.15</v>
      </c>
      <c r="J36" s="95"/>
      <c r="K36" s="104">
        <f>ROUND(((SUM(BF121:BF247))*I36),2)</f>
        <v>0</v>
      </c>
      <c r="L36" s="31"/>
      <c r="M36" s="41"/>
      <c r="S36" s="31"/>
      <c r="T36" s="31"/>
      <c r="U36" s="31"/>
      <c r="V36" s="31"/>
      <c r="W36" s="31"/>
      <c r="X36" s="31"/>
      <c r="Y36" s="31"/>
      <c r="Z36" s="31"/>
      <c r="AA36" s="31"/>
      <c r="AB36" s="31"/>
      <c r="AC36" s="31"/>
      <c r="AD36" s="31"/>
      <c r="AE36" s="31"/>
    </row>
    <row r="37" spans="1:31" s="2" customFormat="1" ht="14.45" customHeight="1" hidden="1">
      <c r="A37" s="31"/>
      <c r="B37" s="32"/>
      <c r="C37" s="31"/>
      <c r="D37" s="31"/>
      <c r="E37" s="27" t="s">
        <v>40</v>
      </c>
      <c r="F37" s="104">
        <f>ROUND((SUM(BG121:BG247)),2)</f>
        <v>0</v>
      </c>
      <c r="G37" s="31"/>
      <c r="H37" s="31"/>
      <c r="I37" s="108">
        <v>0.21</v>
      </c>
      <c r="J37" s="95"/>
      <c r="K37" s="104">
        <f>0</f>
        <v>0</v>
      </c>
      <c r="L37" s="31"/>
      <c r="M37" s="41"/>
      <c r="S37" s="31"/>
      <c r="T37" s="31"/>
      <c r="U37" s="31"/>
      <c r="V37" s="31"/>
      <c r="W37" s="31"/>
      <c r="X37" s="31"/>
      <c r="Y37" s="31"/>
      <c r="Z37" s="31"/>
      <c r="AA37" s="31"/>
      <c r="AB37" s="31"/>
      <c r="AC37" s="31"/>
      <c r="AD37" s="31"/>
      <c r="AE37" s="31"/>
    </row>
    <row r="38" spans="1:31" s="2" customFormat="1" ht="14.45" customHeight="1" hidden="1">
      <c r="A38" s="31"/>
      <c r="B38" s="32"/>
      <c r="C38" s="31"/>
      <c r="D38" s="31"/>
      <c r="E38" s="27" t="s">
        <v>41</v>
      </c>
      <c r="F38" s="104">
        <f>ROUND((SUM(BH121:BH247)),2)</f>
        <v>0</v>
      </c>
      <c r="G38" s="31"/>
      <c r="H38" s="31"/>
      <c r="I38" s="108">
        <v>0.15</v>
      </c>
      <c r="J38" s="95"/>
      <c r="K38" s="104">
        <f>0</f>
        <v>0</v>
      </c>
      <c r="L38" s="31"/>
      <c r="M38" s="41"/>
      <c r="S38" s="31"/>
      <c r="T38" s="31"/>
      <c r="U38" s="31"/>
      <c r="V38" s="31"/>
      <c r="W38" s="31"/>
      <c r="X38" s="31"/>
      <c r="Y38" s="31"/>
      <c r="Z38" s="31"/>
      <c r="AA38" s="31"/>
      <c r="AB38" s="31"/>
      <c r="AC38" s="31"/>
      <c r="AD38" s="31"/>
      <c r="AE38" s="31"/>
    </row>
    <row r="39" spans="1:31" s="2" customFormat="1" ht="14.45" customHeight="1" hidden="1">
      <c r="A39" s="31"/>
      <c r="B39" s="32"/>
      <c r="C39" s="31"/>
      <c r="D39" s="31"/>
      <c r="E39" s="27" t="s">
        <v>42</v>
      </c>
      <c r="F39" s="104">
        <f>ROUND((SUM(BI121:BI247)),2)</f>
        <v>0</v>
      </c>
      <c r="G39" s="31"/>
      <c r="H39" s="31"/>
      <c r="I39" s="108">
        <v>0</v>
      </c>
      <c r="J39" s="95"/>
      <c r="K39" s="104">
        <f>0</f>
        <v>0</v>
      </c>
      <c r="L39" s="31"/>
      <c r="M39" s="41"/>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95"/>
      <c r="J40" s="95"/>
      <c r="K40" s="31"/>
      <c r="L40" s="31"/>
      <c r="M40" s="41"/>
      <c r="S40" s="31"/>
      <c r="T40" s="31"/>
      <c r="U40" s="31"/>
      <c r="V40" s="31"/>
      <c r="W40" s="31"/>
      <c r="X40" s="31"/>
      <c r="Y40" s="31"/>
      <c r="Z40" s="31"/>
      <c r="AA40" s="31"/>
      <c r="AB40" s="31"/>
      <c r="AC40" s="31"/>
      <c r="AD40" s="31"/>
      <c r="AE40" s="31"/>
    </row>
    <row r="41" spans="1:31" s="2" customFormat="1" ht="25.35" customHeight="1">
      <c r="A41" s="31"/>
      <c r="B41" s="32"/>
      <c r="C41" s="109"/>
      <c r="D41" s="110" t="s">
        <v>43</v>
      </c>
      <c r="E41" s="57"/>
      <c r="F41" s="57"/>
      <c r="G41" s="111" t="s">
        <v>44</v>
      </c>
      <c r="H41" s="112" t="s">
        <v>45</v>
      </c>
      <c r="I41" s="113"/>
      <c r="J41" s="113"/>
      <c r="K41" s="114">
        <f>SUM(K32:K39)</f>
        <v>0</v>
      </c>
      <c r="L41" s="115"/>
      <c r="M41" s="41"/>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95"/>
      <c r="J42" s="95"/>
      <c r="K42" s="31"/>
      <c r="L42" s="31"/>
      <c r="M42" s="41"/>
      <c r="S42" s="31"/>
      <c r="T42" s="31"/>
      <c r="U42" s="31"/>
      <c r="V42" s="31"/>
      <c r="W42" s="31"/>
      <c r="X42" s="31"/>
      <c r="Y42" s="31"/>
      <c r="Z42" s="31"/>
      <c r="AA42" s="31"/>
      <c r="AB42" s="31"/>
      <c r="AC42" s="31"/>
      <c r="AD42" s="31"/>
      <c r="AE42" s="31"/>
    </row>
    <row r="43" spans="2:13" s="1" customFormat="1" ht="14.45" customHeight="1">
      <c r="B43" s="20"/>
      <c r="I43" s="91"/>
      <c r="J43" s="91"/>
      <c r="M43" s="20"/>
    </row>
    <row r="44" spans="2:13" s="1" customFormat="1" ht="14.45" customHeight="1">
      <c r="B44" s="20"/>
      <c r="I44" s="91"/>
      <c r="J44" s="91"/>
      <c r="M44" s="20"/>
    </row>
    <row r="45" spans="2:13" s="1" customFormat="1" ht="14.45" customHeight="1">
      <c r="B45" s="20"/>
      <c r="I45" s="91"/>
      <c r="J45" s="91"/>
      <c r="M45" s="20"/>
    </row>
    <row r="46" spans="2:13" s="1" customFormat="1" ht="14.45" customHeight="1">
      <c r="B46" s="20"/>
      <c r="I46" s="91"/>
      <c r="J46" s="91"/>
      <c r="M46" s="20"/>
    </row>
    <row r="47" spans="2:13" s="1" customFormat="1" ht="14.45" customHeight="1">
      <c r="B47" s="20"/>
      <c r="I47" s="91"/>
      <c r="J47" s="91"/>
      <c r="M47" s="20"/>
    </row>
    <row r="48" spans="2:13" s="1" customFormat="1" ht="14.45" customHeight="1">
      <c r="B48" s="20"/>
      <c r="D48" s="221"/>
      <c r="E48" s="221"/>
      <c r="F48" s="221"/>
      <c r="G48" s="221"/>
      <c r="H48" s="221"/>
      <c r="I48" s="222"/>
      <c r="J48" s="222"/>
      <c r="K48" s="221"/>
      <c r="L48" s="229"/>
      <c r="M48" s="20"/>
    </row>
    <row r="49" spans="2:13" s="1" customFormat="1" ht="14.45" customHeight="1">
      <c r="B49" s="20"/>
      <c r="D49" s="221"/>
      <c r="E49" s="221"/>
      <c r="F49" s="221"/>
      <c r="G49" s="221"/>
      <c r="H49" s="221"/>
      <c r="I49" s="222"/>
      <c r="J49" s="222"/>
      <c r="K49" s="221"/>
      <c r="L49" s="229"/>
      <c r="M49" s="20"/>
    </row>
    <row r="50" spans="2:13" s="2" customFormat="1" ht="14.45" customHeight="1">
      <c r="B50" s="41"/>
      <c r="D50" s="223"/>
      <c r="E50" s="201"/>
      <c r="F50" s="201"/>
      <c r="G50" s="223"/>
      <c r="H50" s="201"/>
      <c r="I50" s="224"/>
      <c r="J50" s="224"/>
      <c r="K50" s="201"/>
      <c r="L50" s="230"/>
      <c r="M50" s="41"/>
    </row>
    <row r="51" spans="2:13" ht="12">
      <c r="B51" s="20"/>
      <c r="D51" s="221"/>
      <c r="E51" s="221"/>
      <c r="F51" s="221"/>
      <c r="G51" s="221"/>
      <c r="H51" s="221"/>
      <c r="I51" s="222"/>
      <c r="J51" s="222"/>
      <c r="K51" s="221"/>
      <c r="L51" s="229"/>
      <c r="M51" s="20"/>
    </row>
    <row r="52" spans="2:13" ht="12">
      <c r="B52" s="20"/>
      <c r="D52" s="221"/>
      <c r="E52" s="221"/>
      <c r="F52" s="221"/>
      <c r="G52" s="221"/>
      <c r="H52" s="221"/>
      <c r="I52" s="222"/>
      <c r="J52" s="222"/>
      <c r="K52" s="221"/>
      <c r="L52" s="229"/>
      <c r="M52" s="20"/>
    </row>
    <row r="53" spans="2:13" ht="12">
      <c r="B53" s="20"/>
      <c r="D53" s="221"/>
      <c r="E53" s="221"/>
      <c r="F53" s="221"/>
      <c r="G53" s="221"/>
      <c r="H53" s="221"/>
      <c r="I53" s="222"/>
      <c r="J53" s="222"/>
      <c r="K53" s="221"/>
      <c r="L53" s="229"/>
      <c r="M53" s="20"/>
    </row>
    <row r="54" spans="2:13" ht="12">
      <c r="B54" s="20"/>
      <c r="D54" s="221"/>
      <c r="E54" s="221"/>
      <c r="F54" s="221"/>
      <c r="G54" s="221"/>
      <c r="H54" s="221"/>
      <c r="I54" s="222"/>
      <c r="J54" s="222"/>
      <c r="K54" s="221"/>
      <c r="L54" s="229"/>
      <c r="M54" s="20"/>
    </row>
    <row r="55" spans="2:13" ht="12">
      <c r="B55" s="20"/>
      <c r="D55" s="221"/>
      <c r="E55" s="221"/>
      <c r="F55" s="221"/>
      <c r="G55" s="221"/>
      <c r="H55" s="221"/>
      <c r="I55" s="222"/>
      <c r="J55" s="222"/>
      <c r="K55" s="221"/>
      <c r="L55" s="229"/>
      <c r="M55" s="20"/>
    </row>
    <row r="56" spans="2:13" ht="12">
      <c r="B56" s="20"/>
      <c r="D56" s="221"/>
      <c r="E56" s="221"/>
      <c r="F56" s="221"/>
      <c r="G56" s="221"/>
      <c r="H56" s="221"/>
      <c r="I56" s="222"/>
      <c r="J56" s="222"/>
      <c r="K56" s="221"/>
      <c r="L56" s="229"/>
      <c r="M56" s="20"/>
    </row>
    <row r="57" spans="2:13" ht="12">
      <c r="B57" s="20"/>
      <c r="D57" s="221"/>
      <c r="E57" s="221"/>
      <c r="F57" s="221"/>
      <c r="G57" s="221"/>
      <c r="H57" s="221"/>
      <c r="I57" s="222"/>
      <c r="J57" s="222"/>
      <c r="K57" s="221"/>
      <c r="L57" s="229"/>
      <c r="M57" s="20"/>
    </row>
    <row r="58" spans="2:13" ht="12">
      <c r="B58" s="20"/>
      <c r="D58" s="221"/>
      <c r="E58" s="221"/>
      <c r="F58" s="221"/>
      <c r="G58" s="221"/>
      <c r="H58" s="221"/>
      <c r="I58" s="222"/>
      <c r="J58" s="222"/>
      <c r="K58" s="221"/>
      <c r="L58" s="229"/>
      <c r="M58" s="20"/>
    </row>
    <row r="59" spans="2:13" ht="12">
      <c r="B59" s="20"/>
      <c r="D59" s="221"/>
      <c r="E59" s="221"/>
      <c r="F59" s="221"/>
      <c r="G59" s="221"/>
      <c r="H59" s="221"/>
      <c r="I59" s="222"/>
      <c r="J59" s="222"/>
      <c r="K59" s="221"/>
      <c r="L59" s="229"/>
      <c r="M59" s="20"/>
    </row>
    <row r="60" spans="2:13" ht="12">
      <c r="B60" s="20"/>
      <c r="D60" s="221"/>
      <c r="E60" s="221"/>
      <c r="F60" s="221"/>
      <c r="G60" s="221"/>
      <c r="H60" s="221"/>
      <c r="I60" s="222"/>
      <c r="J60" s="222"/>
      <c r="K60" s="221"/>
      <c r="L60" s="229"/>
      <c r="M60" s="20"/>
    </row>
    <row r="61" spans="1:31" s="2" customFormat="1" ht="12.75">
      <c r="A61" s="31"/>
      <c r="B61" s="32"/>
      <c r="C61" s="31"/>
      <c r="D61" s="225"/>
      <c r="E61" s="55"/>
      <c r="F61" s="226"/>
      <c r="G61" s="225"/>
      <c r="H61" s="55"/>
      <c r="I61" s="227"/>
      <c r="J61" s="228"/>
      <c r="K61" s="55"/>
      <c r="L61" s="231"/>
      <c r="M61" s="41"/>
      <c r="S61" s="31"/>
      <c r="T61" s="31"/>
      <c r="U61" s="31"/>
      <c r="V61" s="31"/>
      <c r="W61" s="31"/>
      <c r="X61" s="31"/>
      <c r="Y61" s="31"/>
      <c r="Z61" s="31"/>
      <c r="AA61" s="31"/>
      <c r="AB61" s="31"/>
      <c r="AC61" s="31"/>
      <c r="AD61" s="31"/>
      <c r="AE61" s="31"/>
    </row>
    <row r="62" spans="2:13" ht="12">
      <c r="B62" s="20"/>
      <c r="D62" s="221"/>
      <c r="E62" s="221"/>
      <c r="F62" s="221"/>
      <c r="G62" s="221"/>
      <c r="H62" s="221"/>
      <c r="I62" s="222"/>
      <c r="J62" s="222"/>
      <c r="K62" s="221"/>
      <c r="L62" s="229"/>
      <c r="M62" s="20"/>
    </row>
    <row r="63" spans="2:13" ht="12">
      <c r="B63" s="20"/>
      <c r="D63" s="221"/>
      <c r="E63" s="221"/>
      <c r="F63" s="221"/>
      <c r="G63" s="221"/>
      <c r="H63" s="221"/>
      <c r="I63" s="222"/>
      <c r="J63" s="222"/>
      <c r="K63" s="221"/>
      <c r="L63" s="229"/>
      <c r="M63" s="20"/>
    </row>
    <row r="64" spans="2:13" ht="12">
      <c r="B64" s="20"/>
      <c r="D64" s="221"/>
      <c r="E64" s="221"/>
      <c r="F64" s="221"/>
      <c r="G64" s="221"/>
      <c r="H64" s="221"/>
      <c r="I64" s="222"/>
      <c r="J64" s="222"/>
      <c r="K64" s="221"/>
      <c r="L64" s="229"/>
      <c r="M64" s="20"/>
    </row>
    <row r="65" spans="1:31" s="2" customFormat="1" ht="12.75">
      <c r="A65" s="31"/>
      <c r="B65" s="32"/>
      <c r="C65" s="31"/>
      <c r="D65" s="223"/>
      <c r="E65" s="55"/>
      <c r="F65" s="55"/>
      <c r="G65" s="223"/>
      <c r="H65" s="55"/>
      <c r="I65" s="227"/>
      <c r="J65" s="227"/>
      <c r="K65" s="55"/>
      <c r="L65" s="231"/>
      <c r="M65" s="41"/>
      <c r="S65" s="31"/>
      <c r="T65" s="31"/>
      <c r="U65" s="31"/>
      <c r="V65" s="31"/>
      <c r="W65" s="31"/>
      <c r="X65" s="31"/>
      <c r="Y65" s="31"/>
      <c r="Z65" s="31"/>
      <c r="AA65" s="31"/>
      <c r="AB65" s="31"/>
      <c r="AC65" s="31"/>
      <c r="AD65" s="31"/>
      <c r="AE65" s="31"/>
    </row>
    <row r="66" spans="2:13" ht="12">
      <c r="B66" s="20"/>
      <c r="D66" s="221"/>
      <c r="E66" s="221"/>
      <c r="F66" s="221"/>
      <c r="G66" s="221"/>
      <c r="H66" s="221"/>
      <c r="I66" s="222"/>
      <c r="J66" s="222"/>
      <c r="K66" s="221"/>
      <c r="L66" s="229"/>
      <c r="M66" s="20"/>
    </row>
    <row r="67" spans="2:13" ht="12">
      <c r="B67" s="20"/>
      <c r="D67" s="221"/>
      <c r="E67" s="221"/>
      <c r="F67" s="221"/>
      <c r="G67" s="221"/>
      <c r="H67" s="221"/>
      <c r="I67" s="222"/>
      <c r="J67" s="222"/>
      <c r="K67" s="221"/>
      <c r="L67" s="229"/>
      <c r="M67" s="20"/>
    </row>
    <row r="68" spans="2:13" ht="12">
      <c r="B68" s="20"/>
      <c r="D68" s="221"/>
      <c r="E68" s="221"/>
      <c r="F68" s="221"/>
      <c r="G68" s="221"/>
      <c r="H68" s="221"/>
      <c r="I68" s="222"/>
      <c r="J68" s="222"/>
      <c r="K68" s="221"/>
      <c r="L68" s="229"/>
      <c r="M68" s="20"/>
    </row>
    <row r="69" spans="2:13" ht="12">
      <c r="B69" s="20"/>
      <c r="D69" s="221"/>
      <c r="E69" s="221"/>
      <c r="F69" s="221"/>
      <c r="G69" s="221"/>
      <c r="H69" s="221"/>
      <c r="I69" s="222"/>
      <c r="J69" s="222"/>
      <c r="K69" s="221"/>
      <c r="L69" s="229"/>
      <c r="M69" s="20"/>
    </row>
    <row r="70" spans="2:13" ht="12">
      <c r="B70" s="20"/>
      <c r="D70" s="221"/>
      <c r="E70" s="221"/>
      <c r="F70" s="221"/>
      <c r="G70" s="221"/>
      <c r="H70" s="221"/>
      <c r="I70" s="222"/>
      <c r="J70" s="222"/>
      <c r="K70" s="221"/>
      <c r="L70" s="229"/>
      <c r="M70" s="20"/>
    </row>
    <row r="71" spans="2:13" ht="12">
      <c r="B71" s="20"/>
      <c r="D71" s="221"/>
      <c r="E71" s="221"/>
      <c r="F71" s="221"/>
      <c r="G71" s="221"/>
      <c r="H71" s="221"/>
      <c r="I71" s="222"/>
      <c r="J71" s="222"/>
      <c r="K71" s="221"/>
      <c r="L71" s="229"/>
      <c r="M71" s="20"/>
    </row>
    <row r="72" spans="2:13" ht="12">
      <c r="B72" s="20"/>
      <c r="D72" s="221"/>
      <c r="E72" s="221"/>
      <c r="F72" s="221"/>
      <c r="G72" s="221"/>
      <c r="H72" s="221"/>
      <c r="I72" s="222"/>
      <c r="J72" s="222"/>
      <c r="K72" s="221"/>
      <c r="L72" s="229"/>
      <c r="M72" s="20"/>
    </row>
    <row r="73" spans="2:13" ht="12">
      <c r="B73" s="20"/>
      <c r="D73" s="221"/>
      <c r="E73" s="221"/>
      <c r="F73" s="221"/>
      <c r="G73" s="221"/>
      <c r="H73" s="221"/>
      <c r="I73" s="222"/>
      <c r="J73" s="222"/>
      <c r="K73" s="221"/>
      <c r="L73" s="229"/>
      <c r="M73" s="20"/>
    </row>
    <row r="74" spans="2:13" ht="12">
      <c r="B74" s="20"/>
      <c r="D74" s="221"/>
      <c r="E74" s="221"/>
      <c r="F74" s="221"/>
      <c r="G74" s="221"/>
      <c r="H74" s="221"/>
      <c r="I74" s="222"/>
      <c r="J74" s="222"/>
      <c r="K74" s="221"/>
      <c r="L74" s="229"/>
      <c r="M74" s="20"/>
    </row>
    <row r="75" spans="2:13" ht="12">
      <c r="B75" s="20"/>
      <c r="D75" s="221"/>
      <c r="E75" s="221"/>
      <c r="F75" s="221"/>
      <c r="G75" s="221"/>
      <c r="H75" s="221"/>
      <c r="I75" s="222"/>
      <c r="J75" s="222"/>
      <c r="K75" s="221"/>
      <c r="L75" s="229"/>
      <c r="M75" s="20"/>
    </row>
    <row r="76" spans="1:31" s="2" customFormat="1" ht="12.75">
      <c r="A76" s="31"/>
      <c r="B76" s="32"/>
      <c r="C76" s="31"/>
      <c r="D76" s="225"/>
      <c r="E76" s="55"/>
      <c r="F76" s="226"/>
      <c r="G76" s="225"/>
      <c r="H76" s="55"/>
      <c r="I76" s="227"/>
      <c r="J76" s="228"/>
      <c r="K76" s="55"/>
      <c r="L76" s="231"/>
      <c r="M76" s="41"/>
      <c r="S76" s="31"/>
      <c r="T76" s="31"/>
      <c r="U76" s="31"/>
      <c r="V76" s="31"/>
      <c r="W76" s="31"/>
      <c r="X76" s="31"/>
      <c r="Y76" s="31"/>
      <c r="Z76" s="31"/>
      <c r="AA76" s="31"/>
      <c r="AB76" s="31"/>
      <c r="AC76" s="31"/>
      <c r="AD76" s="31"/>
      <c r="AE76" s="31"/>
    </row>
    <row r="77" spans="1:31" s="2" customFormat="1" ht="14.45" customHeight="1">
      <c r="A77" s="31"/>
      <c r="B77" s="45"/>
      <c r="C77" s="46"/>
      <c r="D77" s="46"/>
      <c r="E77" s="46"/>
      <c r="F77" s="46"/>
      <c r="G77" s="46"/>
      <c r="H77" s="46"/>
      <c r="I77" s="116"/>
      <c r="J77" s="116"/>
      <c r="K77" s="46"/>
      <c r="L77" s="232"/>
      <c r="M77" s="41"/>
      <c r="S77" s="31"/>
      <c r="T77" s="31"/>
      <c r="U77" s="31"/>
      <c r="V77" s="31"/>
      <c r="W77" s="31"/>
      <c r="X77" s="31"/>
      <c r="Y77" s="31"/>
      <c r="Z77" s="31"/>
      <c r="AA77" s="31"/>
      <c r="AB77" s="31"/>
      <c r="AC77" s="31"/>
      <c r="AD77" s="31"/>
      <c r="AE77" s="31"/>
    </row>
    <row r="81" spans="1:31" s="2" customFormat="1" ht="6.95" customHeight="1">
      <c r="A81" s="31"/>
      <c r="B81" s="47"/>
      <c r="C81" s="48"/>
      <c r="D81" s="48"/>
      <c r="E81" s="48"/>
      <c r="F81" s="48"/>
      <c r="G81" s="48"/>
      <c r="H81" s="48"/>
      <c r="I81" s="117"/>
      <c r="J81" s="117"/>
      <c r="K81" s="48"/>
      <c r="L81" s="48"/>
      <c r="M81" s="41"/>
      <c r="S81" s="31"/>
      <c r="T81" s="31"/>
      <c r="U81" s="31"/>
      <c r="V81" s="31"/>
      <c r="W81" s="31"/>
      <c r="X81" s="31"/>
      <c r="Y81" s="31"/>
      <c r="Z81" s="31"/>
      <c r="AA81" s="31"/>
      <c r="AB81" s="31"/>
      <c r="AC81" s="31"/>
      <c r="AD81" s="31"/>
      <c r="AE81" s="31"/>
    </row>
    <row r="82" spans="1:31" s="2" customFormat="1" ht="24.95" customHeight="1">
      <c r="A82" s="31"/>
      <c r="B82" s="32"/>
      <c r="C82" s="21" t="s">
        <v>132</v>
      </c>
      <c r="D82" s="31"/>
      <c r="E82" s="31"/>
      <c r="F82" s="31"/>
      <c r="G82" s="31"/>
      <c r="H82" s="31"/>
      <c r="I82" s="95"/>
      <c r="J82" s="95"/>
      <c r="K82" s="31"/>
      <c r="L82" s="31"/>
      <c r="M82" s="41"/>
      <c r="S82" s="31"/>
      <c r="T82" s="31"/>
      <c r="U82" s="31"/>
      <c r="V82" s="31"/>
      <c r="W82" s="31"/>
      <c r="X82" s="31"/>
      <c r="Y82" s="31"/>
      <c r="Z82" s="31"/>
      <c r="AA82" s="31"/>
      <c r="AB82" s="31"/>
      <c r="AC82" s="31"/>
      <c r="AD82" s="31"/>
      <c r="AE82" s="31"/>
    </row>
    <row r="83" spans="1:31" s="2" customFormat="1" ht="6.95" customHeight="1">
      <c r="A83" s="31"/>
      <c r="B83" s="32"/>
      <c r="C83" s="31"/>
      <c r="D83" s="31"/>
      <c r="E83" s="31"/>
      <c r="F83" s="31"/>
      <c r="G83" s="31"/>
      <c r="H83" s="31"/>
      <c r="I83" s="95"/>
      <c r="J83" s="95"/>
      <c r="K83" s="31"/>
      <c r="L83" s="31"/>
      <c r="M83" s="41"/>
      <c r="S83" s="31"/>
      <c r="T83" s="31"/>
      <c r="U83" s="31"/>
      <c r="V83" s="31"/>
      <c r="W83" s="31"/>
      <c r="X83" s="31"/>
      <c r="Y83" s="31"/>
      <c r="Z83" s="31"/>
      <c r="AA83" s="31"/>
      <c r="AB83" s="31"/>
      <c r="AC83" s="31"/>
      <c r="AD83" s="31"/>
      <c r="AE83" s="31"/>
    </row>
    <row r="84" spans="1:31" s="2" customFormat="1" ht="12" customHeight="1">
      <c r="A84" s="31"/>
      <c r="B84" s="32"/>
      <c r="C84" s="27" t="s">
        <v>17</v>
      </c>
      <c r="D84" s="31"/>
      <c r="E84" s="31"/>
      <c r="F84" s="31"/>
      <c r="G84" s="31"/>
      <c r="H84" s="31"/>
      <c r="I84" s="95"/>
      <c r="J84" s="95"/>
      <c r="K84" s="31"/>
      <c r="L84" s="31"/>
      <c r="M84" s="41"/>
      <c r="S84" s="31"/>
      <c r="T84" s="31"/>
      <c r="U84" s="31"/>
      <c r="V84" s="31"/>
      <c r="W84" s="31"/>
      <c r="X84" s="31"/>
      <c r="Y84" s="31"/>
      <c r="Z84" s="31"/>
      <c r="AA84" s="31"/>
      <c r="AB84" s="31"/>
      <c r="AC84" s="31"/>
      <c r="AD84" s="31"/>
      <c r="AE84" s="31"/>
    </row>
    <row r="85" spans="1:31" s="2" customFormat="1" ht="16.5" customHeight="1">
      <c r="A85" s="31"/>
      <c r="B85" s="32"/>
      <c r="C85" s="31"/>
      <c r="D85" s="31"/>
      <c r="E85" s="273" t="str">
        <f>E7</f>
        <v>Revitalizace Rychtářského potoka, km 1,100 - 5,200, k.ú. Budišov nad Budišovkou - I. etapa</v>
      </c>
      <c r="F85" s="274"/>
      <c r="G85" s="274"/>
      <c r="H85" s="274"/>
      <c r="I85" s="95"/>
      <c r="J85" s="95"/>
      <c r="K85" s="31"/>
      <c r="L85" s="31"/>
      <c r="M85" s="41"/>
      <c r="S85" s="31"/>
      <c r="T85" s="31"/>
      <c r="U85" s="31"/>
      <c r="V85" s="31"/>
      <c r="W85" s="31"/>
      <c r="X85" s="31"/>
      <c r="Y85" s="31"/>
      <c r="Z85" s="31"/>
      <c r="AA85" s="31"/>
      <c r="AB85" s="31"/>
      <c r="AC85" s="31"/>
      <c r="AD85" s="31"/>
      <c r="AE85" s="31"/>
    </row>
    <row r="86" spans="1:31" s="2" customFormat="1" ht="12" customHeight="1">
      <c r="A86" s="31"/>
      <c r="B86" s="32"/>
      <c r="C86" s="27" t="s">
        <v>109</v>
      </c>
      <c r="D86" s="31"/>
      <c r="E86" s="31"/>
      <c r="F86" s="31"/>
      <c r="G86" s="31"/>
      <c r="H86" s="31"/>
      <c r="I86" s="95"/>
      <c r="J86" s="95"/>
      <c r="K86" s="31"/>
      <c r="L86" s="31"/>
      <c r="M86" s="41"/>
      <c r="S86" s="31"/>
      <c r="T86" s="31"/>
      <c r="U86" s="31"/>
      <c r="V86" s="31"/>
      <c r="W86" s="31"/>
      <c r="X86" s="31"/>
      <c r="Y86" s="31"/>
      <c r="Z86" s="31"/>
      <c r="AA86" s="31"/>
      <c r="AB86" s="31"/>
      <c r="AC86" s="31"/>
      <c r="AD86" s="31"/>
      <c r="AE86" s="31"/>
    </row>
    <row r="87" spans="1:31" s="2" customFormat="1" ht="16.5" customHeight="1">
      <c r="A87" s="31"/>
      <c r="B87" s="32"/>
      <c r="C87" s="31"/>
      <c r="D87" s="31"/>
      <c r="E87" s="245" t="str">
        <f>E9</f>
        <v>42404_03 - Přípravné a dokončovací práce</v>
      </c>
      <c r="F87" s="272"/>
      <c r="G87" s="272"/>
      <c r="H87" s="272"/>
      <c r="I87" s="95"/>
      <c r="J87" s="95"/>
      <c r="K87" s="31"/>
      <c r="L87" s="31"/>
      <c r="M87" s="41"/>
      <c r="S87" s="31"/>
      <c r="T87" s="31"/>
      <c r="U87" s="31"/>
      <c r="V87" s="31"/>
      <c r="W87" s="31"/>
      <c r="X87" s="31"/>
      <c r="Y87" s="31"/>
      <c r="Z87" s="31"/>
      <c r="AA87" s="31"/>
      <c r="AB87" s="31"/>
      <c r="AC87" s="31"/>
      <c r="AD87" s="31"/>
      <c r="AE87" s="31"/>
    </row>
    <row r="88" spans="1:31" s="2" customFormat="1" ht="6.95" customHeight="1">
      <c r="A88" s="31"/>
      <c r="B88" s="32"/>
      <c r="C88" s="31"/>
      <c r="D88" s="31"/>
      <c r="E88" s="31"/>
      <c r="F88" s="31"/>
      <c r="G88" s="31"/>
      <c r="H88" s="31"/>
      <c r="I88" s="95"/>
      <c r="J88" s="95"/>
      <c r="K88" s="31"/>
      <c r="L88" s="31"/>
      <c r="M88" s="41"/>
      <c r="S88" s="31"/>
      <c r="T88" s="31"/>
      <c r="U88" s="31"/>
      <c r="V88" s="31"/>
      <c r="W88" s="31"/>
      <c r="X88" s="31"/>
      <c r="Y88" s="31"/>
      <c r="Z88" s="31"/>
      <c r="AA88" s="31"/>
      <c r="AB88" s="31"/>
      <c r="AC88" s="31"/>
      <c r="AD88" s="31"/>
      <c r="AE88" s="31"/>
    </row>
    <row r="89" spans="1:31" s="2" customFormat="1" ht="12" customHeight="1">
      <c r="A89" s="31"/>
      <c r="B89" s="32"/>
      <c r="C89" s="27" t="s">
        <v>20</v>
      </c>
      <c r="D89" s="31"/>
      <c r="E89" s="31"/>
      <c r="F89" s="25" t="str">
        <f>F12</f>
        <v>Budišov nad Budišovkou</v>
      </c>
      <c r="G89" s="31"/>
      <c r="H89" s="31"/>
      <c r="I89" s="96" t="s">
        <v>22</v>
      </c>
      <c r="J89" s="98">
        <f>IF(J12="","",J12)</f>
        <v>0</v>
      </c>
      <c r="K89" s="31"/>
      <c r="L89" s="31"/>
      <c r="M89" s="41"/>
      <c r="S89" s="31"/>
      <c r="T89" s="31"/>
      <c r="U89" s="31"/>
      <c r="V89" s="31"/>
      <c r="W89" s="31"/>
      <c r="X89" s="31"/>
      <c r="Y89" s="31"/>
      <c r="Z89" s="31"/>
      <c r="AA89" s="31"/>
      <c r="AB89" s="31"/>
      <c r="AC89" s="31"/>
      <c r="AD89" s="31"/>
      <c r="AE89" s="31"/>
    </row>
    <row r="90" spans="1:31" s="2" customFormat="1" ht="6.95" customHeight="1">
      <c r="A90" s="31"/>
      <c r="B90" s="32"/>
      <c r="C90" s="31"/>
      <c r="D90" s="31"/>
      <c r="E90" s="31"/>
      <c r="F90" s="31"/>
      <c r="G90" s="31"/>
      <c r="H90" s="31"/>
      <c r="I90" s="95"/>
      <c r="J90" s="95"/>
      <c r="K90" s="31"/>
      <c r="L90" s="31"/>
      <c r="M90" s="41"/>
      <c r="S90" s="31"/>
      <c r="T90" s="31"/>
      <c r="U90" s="31"/>
      <c r="V90" s="31"/>
      <c r="W90" s="31"/>
      <c r="X90" s="31"/>
      <c r="Y90" s="31"/>
      <c r="Z90" s="31"/>
      <c r="AA90" s="31"/>
      <c r="AB90" s="31"/>
      <c r="AC90" s="31"/>
      <c r="AD90" s="31"/>
      <c r="AE90" s="31"/>
    </row>
    <row r="91" spans="1:31" s="2" customFormat="1" ht="27.95" customHeight="1">
      <c r="A91" s="31"/>
      <c r="B91" s="32"/>
      <c r="C91" s="27" t="s">
        <v>23</v>
      </c>
      <c r="D91" s="31"/>
      <c r="E91" s="31"/>
      <c r="F91" s="25" t="str">
        <f>E15</f>
        <v>Povodí Odry, státní podnik</v>
      </c>
      <c r="G91" s="31"/>
      <c r="H91" s="31"/>
      <c r="I91" s="96" t="s">
        <v>28</v>
      </c>
      <c r="J91" s="118" t="str">
        <f>E21</f>
        <v>Lesprojekt Krnov s.r.o.</v>
      </c>
      <c r="K91" s="31"/>
      <c r="L91" s="31"/>
      <c r="M91" s="41"/>
      <c r="S91" s="31"/>
      <c r="T91" s="31"/>
      <c r="U91" s="31"/>
      <c r="V91" s="31"/>
      <c r="W91" s="31"/>
      <c r="X91" s="31"/>
      <c r="Y91" s="31"/>
      <c r="Z91" s="31"/>
      <c r="AA91" s="31"/>
      <c r="AB91" s="31"/>
      <c r="AC91" s="31"/>
      <c r="AD91" s="31"/>
      <c r="AE91" s="31"/>
    </row>
    <row r="92" spans="1:31" s="2" customFormat="1" ht="27.95" customHeight="1">
      <c r="A92" s="31"/>
      <c r="B92" s="32"/>
      <c r="C92" s="27" t="s">
        <v>27</v>
      </c>
      <c r="D92" s="31"/>
      <c r="E92" s="31"/>
      <c r="F92" s="25">
        <f>IF(E18="","",E18)</f>
        <v>0</v>
      </c>
      <c r="G92" s="31"/>
      <c r="H92" s="31"/>
      <c r="I92" s="96" t="s">
        <v>30</v>
      </c>
      <c r="J92" s="118" t="str">
        <f>E24</f>
        <v>Ing. Vlasta Horáková</v>
      </c>
      <c r="K92" s="31"/>
      <c r="L92" s="31"/>
      <c r="M92" s="41"/>
      <c r="S92" s="31"/>
      <c r="T92" s="31"/>
      <c r="U92" s="31"/>
      <c r="V92" s="31"/>
      <c r="W92" s="31"/>
      <c r="X92" s="31"/>
      <c r="Y92" s="31"/>
      <c r="Z92" s="31"/>
      <c r="AA92" s="31"/>
      <c r="AB92" s="31"/>
      <c r="AC92" s="31"/>
      <c r="AD92" s="31"/>
      <c r="AE92" s="31"/>
    </row>
    <row r="93" spans="1:31" s="2" customFormat="1" ht="10.35" customHeight="1">
      <c r="A93" s="31"/>
      <c r="B93" s="32"/>
      <c r="C93" s="31"/>
      <c r="D93" s="31"/>
      <c r="E93" s="31"/>
      <c r="F93" s="31"/>
      <c r="G93" s="31"/>
      <c r="H93" s="31"/>
      <c r="I93" s="95"/>
      <c r="J93" s="95"/>
      <c r="K93" s="31"/>
      <c r="L93" s="31"/>
      <c r="M93" s="41"/>
      <c r="S93" s="31"/>
      <c r="T93" s="31"/>
      <c r="U93" s="31"/>
      <c r="V93" s="31"/>
      <c r="W93" s="31"/>
      <c r="X93" s="31"/>
      <c r="Y93" s="31"/>
      <c r="Z93" s="31"/>
      <c r="AA93" s="31"/>
      <c r="AB93" s="31"/>
      <c r="AC93" s="31"/>
      <c r="AD93" s="31"/>
      <c r="AE93" s="31"/>
    </row>
    <row r="94" spans="1:31" s="2" customFormat="1" ht="29.25" customHeight="1">
      <c r="A94" s="31"/>
      <c r="B94" s="32"/>
      <c r="C94" s="119" t="s">
        <v>133</v>
      </c>
      <c r="D94" s="109"/>
      <c r="E94" s="109"/>
      <c r="F94" s="109"/>
      <c r="G94" s="109"/>
      <c r="H94" s="109"/>
      <c r="I94" s="120" t="s">
        <v>134</v>
      </c>
      <c r="J94" s="120" t="s">
        <v>135</v>
      </c>
      <c r="K94" s="121" t="s">
        <v>136</v>
      </c>
      <c r="L94" s="109"/>
      <c r="M94" s="41"/>
      <c r="S94" s="31"/>
      <c r="T94" s="31"/>
      <c r="U94" s="31"/>
      <c r="V94" s="31"/>
      <c r="W94" s="31"/>
      <c r="X94" s="31"/>
      <c r="Y94" s="31"/>
      <c r="Z94" s="31"/>
      <c r="AA94" s="31"/>
      <c r="AB94" s="31"/>
      <c r="AC94" s="31"/>
      <c r="AD94" s="31"/>
      <c r="AE94" s="31"/>
    </row>
    <row r="95" spans="1:31" s="2" customFormat="1" ht="10.35" customHeight="1">
      <c r="A95" s="31"/>
      <c r="B95" s="32"/>
      <c r="C95" s="31"/>
      <c r="D95" s="31"/>
      <c r="E95" s="31"/>
      <c r="F95" s="31"/>
      <c r="G95" s="31"/>
      <c r="H95" s="31"/>
      <c r="I95" s="95"/>
      <c r="J95" s="95"/>
      <c r="K95" s="31"/>
      <c r="L95" s="31"/>
      <c r="M95" s="41"/>
      <c r="S95" s="31"/>
      <c r="T95" s="31"/>
      <c r="U95" s="31"/>
      <c r="V95" s="31"/>
      <c r="W95" s="31"/>
      <c r="X95" s="31"/>
      <c r="Y95" s="31"/>
      <c r="Z95" s="31"/>
      <c r="AA95" s="31"/>
      <c r="AB95" s="31"/>
      <c r="AC95" s="31"/>
      <c r="AD95" s="31"/>
      <c r="AE95" s="31"/>
    </row>
    <row r="96" spans="1:47" s="2" customFormat="1" ht="22.9" customHeight="1">
      <c r="A96" s="31"/>
      <c r="B96" s="32"/>
      <c r="C96" s="122" t="s">
        <v>137</v>
      </c>
      <c r="D96" s="31"/>
      <c r="E96" s="31"/>
      <c r="F96" s="31"/>
      <c r="G96" s="31"/>
      <c r="H96" s="31"/>
      <c r="I96" s="123">
        <f aca="true" t="shared" si="0" ref="I96:J98">Q121</f>
        <v>0</v>
      </c>
      <c r="J96" s="123">
        <f t="shared" si="0"/>
        <v>0</v>
      </c>
      <c r="K96" s="68">
        <f>K121</f>
        <v>0</v>
      </c>
      <c r="L96" s="31"/>
      <c r="M96" s="41"/>
      <c r="S96" s="31"/>
      <c r="T96" s="31"/>
      <c r="U96" s="31"/>
      <c r="V96" s="31"/>
      <c r="W96" s="31"/>
      <c r="X96" s="31"/>
      <c r="Y96" s="31"/>
      <c r="Z96" s="31"/>
      <c r="AA96" s="31"/>
      <c r="AB96" s="31"/>
      <c r="AC96" s="31"/>
      <c r="AD96" s="31"/>
      <c r="AE96" s="31"/>
      <c r="AU96" s="17" t="s">
        <v>138</v>
      </c>
    </row>
    <row r="97" spans="2:13" s="9" customFormat="1" ht="24.95" customHeight="1">
      <c r="B97" s="124"/>
      <c r="D97" s="125" t="s">
        <v>139</v>
      </c>
      <c r="E97" s="126"/>
      <c r="F97" s="126"/>
      <c r="G97" s="126"/>
      <c r="H97" s="126"/>
      <c r="I97" s="127">
        <f t="shared" si="0"/>
        <v>0</v>
      </c>
      <c r="J97" s="127">
        <f t="shared" si="0"/>
        <v>0</v>
      </c>
      <c r="K97" s="128">
        <f>K122</f>
        <v>0</v>
      </c>
      <c r="M97" s="124"/>
    </row>
    <row r="98" spans="2:13" s="10" customFormat="1" ht="19.9" customHeight="1">
      <c r="B98" s="129"/>
      <c r="D98" s="130" t="s">
        <v>140</v>
      </c>
      <c r="E98" s="131"/>
      <c r="F98" s="131"/>
      <c r="G98" s="131"/>
      <c r="H98" s="131"/>
      <c r="I98" s="132">
        <f t="shared" si="0"/>
        <v>0</v>
      </c>
      <c r="J98" s="132">
        <f t="shared" si="0"/>
        <v>0</v>
      </c>
      <c r="K98" s="133">
        <f>K123</f>
        <v>0</v>
      </c>
      <c r="M98" s="129"/>
    </row>
    <row r="99" spans="2:13" s="10" customFormat="1" ht="19.9" customHeight="1">
      <c r="B99" s="129"/>
      <c r="D99" s="130" t="s">
        <v>141</v>
      </c>
      <c r="E99" s="131"/>
      <c r="F99" s="131"/>
      <c r="G99" s="131"/>
      <c r="H99" s="131"/>
      <c r="I99" s="132">
        <f>Q239</f>
        <v>0</v>
      </c>
      <c r="J99" s="132">
        <f>R239</f>
        <v>0</v>
      </c>
      <c r="K99" s="133">
        <f>K239</f>
        <v>0</v>
      </c>
      <c r="M99" s="129"/>
    </row>
    <row r="100" spans="2:13" s="10" customFormat="1" ht="19.9" customHeight="1">
      <c r="B100" s="129"/>
      <c r="D100" s="130" t="s">
        <v>142</v>
      </c>
      <c r="E100" s="131"/>
      <c r="F100" s="131"/>
      <c r="G100" s="131"/>
      <c r="H100" s="131"/>
      <c r="I100" s="132">
        <f>Q245</f>
        <v>0</v>
      </c>
      <c r="J100" s="132">
        <f>R245</f>
        <v>0</v>
      </c>
      <c r="K100" s="133">
        <f>K245</f>
        <v>0</v>
      </c>
      <c r="M100" s="129"/>
    </row>
    <row r="101" spans="2:13" s="10" customFormat="1" ht="19.9" customHeight="1">
      <c r="B101" s="129"/>
      <c r="D101" s="130" t="s">
        <v>143</v>
      </c>
      <c r="E101" s="131"/>
      <c r="F101" s="131"/>
      <c r="G101" s="131"/>
      <c r="H101" s="131"/>
      <c r="I101" s="132">
        <f>Q246</f>
        <v>0</v>
      </c>
      <c r="J101" s="132">
        <f>R246</f>
        <v>0</v>
      </c>
      <c r="K101" s="133">
        <f>K246</f>
        <v>0</v>
      </c>
      <c r="M101" s="129"/>
    </row>
    <row r="102" spans="1:31" s="2" customFormat="1" ht="21.75" customHeight="1">
      <c r="A102" s="31"/>
      <c r="B102" s="32"/>
      <c r="C102" s="31"/>
      <c r="D102" s="31"/>
      <c r="E102" s="31"/>
      <c r="F102" s="31"/>
      <c r="G102" s="31"/>
      <c r="H102" s="31"/>
      <c r="I102" s="95"/>
      <c r="J102" s="95"/>
      <c r="K102" s="31"/>
      <c r="L102" s="31"/>
      <c r="M102" s="41"/>
      <c r="S102" s="31"/>
      <c r="T102" s="31"/>
      <c r="U102" s="31"/>
      <c r="V102" s="31"/>
      <c r="W102" s="31"/>
      <c r="X102" s="31"/>
      <c r="Y102" s="31"/>
      <c r="Z102" s="31"/>
      <c r="AA102" s="31"/>
      <c r="AB102" s="31"/>
      <c r="AC102" s="31"/>
      <c r="AD102" s="31"/>
      <c r="AE102" s="31"/>
    </row>
    <row r="103" spans="1:31" s="2" customFormat="1" ht="6.95" customHeight="1">
      <c r="A103" s="31"/>
      <c r="B103" s="45"/>
      <c r="C103" s="46"/>
      <c r="D103" s="46"/>
      <c r="E103" s="46"/>
      <c r="F103" s="46"/>
      <c r="G103" s="46"/>
      <c r="H103" s="46"/>
      <c r="I103" s="116"/>
      <c r="J103" s="116"/>
      <c r="K103" s="46"/>
      <c r="L103" s="46"/>
      <c r="M103" s="41"/>
      <c r="S103" s="31"/>
      <c r="T103" s="31"/>
      <c r="U103" s="31"/>
      <c r="V103" s="31"/>
      <c r="W103" s="31"/>
      <c r="X103" s="31"/>
      <c r="Y103" s="31"/>
      <c r="Z103" s="31"/>
      <c r="AA103" s="31"/>
      <c r="AB103" s="31"/>
      <c r="AC103" s="31"/>
      <c r="AD103" s="31"/>
      <c r="AE103" s="31"/>
    </row>
    <row r="107" spans="1:31" s="2" customFormat="1" ht="6.95" customHeight="1">
      <c r="A107" s="31"/>
      <c r="B107" s="47"/>
      <c r="C107" s="48"/>
      <c r="D107" s="48"/>
      <c r="E107" s="48"/>
      <c r="F107" s="48"/>
      <c r="G107" s="48"/>
      <c r="H107" s="48"/>
      <c r="I107" s="117"/>
      <c r="J107" s="117"/>
      <c r="K107" s="48"/>
      <c r="L107" s="48"/>
      <c r="M107" s="41"/>
      <c r="S107" s="31"/>
      <c r="T107" s="31"/>
      <c r="U107" s="31"/>
      <c r="V107" s="31"/>
      <c r="W107" s="31"/>
      <c r="X107" s="31"/>
      <c r="Y107" s="31"/>
      <c r="Z107" s="31"/>
      <c r="AA107" s="31"/>
      <c r="AB107" s="31"/>
      <c r="AC107" s="31"/>
      <c r="AD107" s="31"/>
      <c r="AE107" s="31"/>
    </row>
    <row r="108" spans="1:31" s="2" customFormat="1" ht="24.95" customHeight="1">
      <c r="A108" s="31"/>
      <c r="B108" s="32"/>
      <c r="C108" s="21" t="s">
        <v>144</v>
      </c>
      <c r="D108" s="31"/>
      <c r="E108" s="31"/>
      <c r="F108" s="31"/>
      <c r="G108" s="31"/>
      <c r="H108" s="31"/>
      <c r="I108" s="95"/>
      <c r="J108" s="95"/>
      <c r="K108" s="31"/>
      <c r="L108" s="31"/>
      <c r="M108" s="41"/>
      <c r="S108" s="31"/>
      <c r="T108" s="31"/>
      <c r="U108" s="31"/>
      <c r="V108" s="31"/>
      <c r="W108" s="31"/>
      <c r="X108" s="31"/>
      <c r="Y108" s="31"/>
      <c r="Z108" s="31"/>
      <c r="AA108" s="31"/>
      <c r="AB108" s="31"/>
      <c r="AC108" s="31"/>
      <c r="AD108" s="31"/>
      <c r="AE108" s="31"/>
    </row>
    <row r="109" spans="1:31" s="2" customFormat="1" ht="6.95" customHeight="1">
      <c r="A109" s="31"/>
      <c r="B109" s="32"/>
      <c r="C109" s="31"/>
      <c r="D109" s="31"/>
      <c r="E109" s="31"/>
      <c r="F109" s="31"/>
      <c r="G109" s="31"/>
      <c r="H109" s="31"/>
      <c r="I109" s="95"/>
      <c r="J109" s="95"/>
      <c r="K109" s="31"/>
      <c r="L109" s="31"/>
      <c r="M109" s="41"/>
      <c r="S109" s="31"/>
      <c r="T109" s="31"/>
      <c r="U109" s="31"/>
      <c r="V109" s="31"/>
      <c r="W109" s="31"/>
      <c r="X109" s="31"/>
      <c r="Y109" s="31"/>
      <c r="Z109" s="31"/>
      <c r="AA109" s="31"/>
      <c r="AB109" s="31"/>
      <c r="AC109" s="31"/>
      <c r="AD109" s="31"/>
      <c r="AE109" s="31"/>
    </row>
    <row r="110" spans="1:31" s="2" customFormat="1" ht="12" customHeight="1">
      <c r="A110" s="31"/>
      <c r="B110" s="32"/>
      <c r="C110" s="27" t="s">
        <v>17</v>
      </c>
      <c r="D110" s="31"/>
      <c r="E110" s="31"/>
      <c r="F110" s="31"/>
      <c r="G110" s="31"/>
      <c r="H110" s="31"/>
      <c r="I110" s="95"/>
      <c r="J110" s="95"/>
      <c r="K110" s="31"/>
      <c r="L110" s="31"/>
      <c r="M110" s="41"/>
      <c r="S110" s="31"/>
      <c r="T110" s="31"/>
      <c r="U110" s="31"/>
      <c r="V110" s="31"/>
      <c r="W110" s="31"/>
      <c r="X110" s="31"/>
      <c r="Y110" s="31"/>
      <c r="Z110" s="31"/>
      <c r="AA110" s="31"/>
      <c r="AB110" s="31"/>
      <c r="AC110" s="31"/>
      <c r="AD110" s="31"/>
      <c r="AE110" s="31"/>
    </row>
    <row r="111" spans="1:31" s="2" customFormat="1" ht="16.5" customHeight="1">
      <c r="A111" s="31"/>
      <c r="B111" s="32"/>
      <c r="C111" s="31"/>
      <c r="D111" s="31"/>
      <c r="E111" s="273" t="str">
        <f>E7</f>
        <v>Revitalizace Rychtářského potoka, km 1,100 - 5,200, k.ú. Budišov nad Budišovkou - I. etapa</v>
      </c>
      <c r="F111" s="274"/>
      <c r="G111" s="274"/>
      <c r="H111" s="274"/>
      <c r="I111" s="95"/>
      <c r="J111" s="95"/>
      <c r="K111" s="31"/>
      <c r="L111" s="31"/>
      <c r="M111" s="41"/>
      <c r="S111" s="31"/>
      <c r="T111" s="31"/>
      <c r="U111" s="31"/>
      <c r="V111" s="31"/>
      <c r="W111" s="31"/>
      <c r="X111" s="31"/>
      <c r="Y111" s="31"/>
      <c r="Z111" s="31"/>
      <c r="AA111" s="31"/>
      <c r="AB111" s="31"/>
      <c r="AC111" s="31"/>
      <c r="AD111" s="31"/>
      <c r="AE111" s="31"/>
    </row>
    <row r="112" spans="1:31" s="2" customFormat="1" ht="12" customHeight="1">
      <c r="A112" s="31"/>
      <c r="B112" s="32"/>
      <c r="C112" s="27" t="s">
        <v>109</v>
      </c>
      <c r="D112" s="31"/>
      <c r="E112" s="31"/>
      <c r="F112" s="31"/>
      <c r="G112" s="31"/>
      <c r="H112" s="31"/>
      <c r="I112" s="95"/>
      <c r="J112" s="95"/>
      <c r="K112" s="31"/>
      <c r="L112" s="31"/>
      <c r="M112" s="41"/>
      <c r="S112" s="31"/>
      <c r="T112" s="31"/>
      <c r="U112" s="31"/>
      <c r="V112" s="31"/>
      <c r="W112" s="31"/>
      <c r="X112" s="31"/>
      <c r="Y112" s="31"/>
      <c r="Z112" s="31"/>
      <c r="AA112" s="31"/>
      <c r="AB112" s="31"/>
      <c r="AC112" s="31"/>
      <c r="AD112" s="31"/>
      <c r="AE112" s="31"/>
    </row>
    <row r="113" spans="1:31" s="2" customFormat="1" ht="16.5" customHeight="1">
      <c r="A113" s="31"/>
      <c r="B113" s="32"/>
      <c r="C113" s="31"/>
      <c r="D113" s="31"/>
      <c r="E113" s="245" t="str">
        <f>E9</f>
        <v>42404_03 - Přípravné a dokončovací práce</v>
      </c>
      <c r="F113" s="272"/>
      <c r="G113" s="272"/>
      <c r="H113" s="272"/>
      <c r="I113" s="95"/>
      <c r="J113" s="95"/>
      <c r="K113" s="31"/>
      <c r="L113" s="31"/>
      <c r="M113" s="41"/>
      <c r="S113" s="31"/>
      <c r="T113" s="31"/>
      <c r="U113" s="31"/>
      <c r="V113" s="31"/>
      <c r="W113" s="31"/>
      <c r="X113" s="31"/>
      <c r="Y113" s="31"/>
      <c r="Z113" s="31"/>
      <c r="AA113" s="31"/>
      <c r="AB113" s="31"/>
      <c r="AC113" s="31"/>
      <c r="AD113" s="31"/>
      <c r="AE113" s="31"/>
    </row>
    <row r="114" spans="1:31" s="2" customFormat="1" ht="6.95" customHeight="1">
      <c r="A114" s="31"/>
      <c r="B114" s="32"/>
      <c r="C114" s="31"/>
      <c r="D114" s="31"/>
      <c r="E114" s="31"/>
      <c r="F114" s="31"/>
      <c r="G114" s="31"/>
      <c r="H114" s="31"/>
      <c r="I114" s="95"/>
      <c r="J114" s="95"/>
      <c r="K114" s="31"/>
      <c r="L114" s="31"/>
      <c r="M114" s="41"/>
      <c r="S114" s="31"/>
      <c r="T114" s="31"/>
      <c r="U114" s="31"/>
      <c r="V114" s="31"/>
      <c r="W114" s="31"/>
      <c r="X114" s="31"/>
      <c r="Y114" s="31"/>
      <c r="Z114" s="31"/>
      <c r="AA114" s="31"/>
      <c r="AB114" s="31"/>
      <c r="AC114" s="31"/>
      <c r="AD114" s="31"/>
      <c r="AE114" s="31"/>
    </row>
    <row r="115" spans="1:31" s="2" customFormat="1" ht="12" customHeight="1">
      <c r="A115" s="31"/>
      <c r="B115" s="32"/>
      <c r="C115" s="27" t="s">
        <v>20</v>
      </c>
      <c r="D115" s="31"/>
      <c r="E115" s="31"/>
      <c r="F115" s="25" t="str">
        <f>F12</f>
        <v>Budišov nad Budišovkou</v>
      </c>
      <c r="G115" s="31"/>
      <c r="H115" s="31"/>
      <c r="I115" s="96" t="s">
        <v>22</v>
      </c>
      <c r="J115" s="98">
        <f>IF(J12="","",J12)</f>
        <v>0</v>
      </c>
      <c r="K115" s="31"/>
      <c r="L115" s="31"/>
      <c r="M115" s="41"/>
      <c r="S115" s="31"/>
      <c r="T115" s="31"/>
      <c r="U115" s="31"/>
      <c r="V115" s="31"/>
      <c r="W115" s="31"/>
      <c r="X115" s="31"/>
      <c r="Y115" s="31"/>
      <c r="Z115" s="31"/>
      <c r="AA115" s="31"/>
      <c r="AB115" s="31"/>
      <c r="AC115" s="31"/>
      <c r="AD115" s="31"/>
      <c r="AE115" s="31"/>
    </row>
    <row r="116" spans="1:31" s="2" customFormat="1" ht="6.95" customHeight="1">
      <c r="A116" s="31"/>
      <c r="B116" s="32"/>
      <c r="C116" s="31"/>
      <c r="D116" s="31"/>
      <c r="E116" s="31"/>
      <c r="F116" s="31"/>
      <c r="G116" s="31"/>
      <c r="H116" s="31"/>
      <c r="I116" s="95"/>
      <c r="J116" s="95"/>
      <c r="K116" s="31"/>
      <c r="L116" s="31"/>
      <c r="M116" s="41"/>
      <c r="S116" s="31"/>
      <c r="T116" s="31"/>
      <c r="U116" s="31"/>
      <c r="V116" s="31"/>
      <c r="W116" s="31"/>
      <c r="X116" s="31"/>
      <c r="Y116" s="31"/>
      <c r="Z116" s="31"/>
      <c r="AA116" s="31"/>
      <c r="AB116" s="31"/>
      <c r="AC116" s="31"/>
      <c r="AD116" s="31"/>
      <c r="AE116" s="31"/>
    </row>
    <row r="117" spans="1:31" s="2" customFormat="1" ht="27.95" customHeight="1">
      <c r="A117" s="31"/>
      <c r="B117" s="32"/>
      <c r="C117" s="27" t="s">
        <v>23</v>
      </c>
      <c r="D117" s="31"/>
      <c r="E117" s="31"/>
      <c r="F117" s="25" t="str">
        <f>E15</f>
        <v>Povodí Odry, státní podnik</v>
      </c>
      <c r="G117" s="31"/>
      <c r="H117" s="31"/>
      <c r="I117" s="96" t="s">
        <v>28</v>
      </c>
      <c r="J117" s="118" t="str">
        <f>E21</f>
        <v>Lesprojekt Krnov s.r.o.</v>
      </c>
      <c r="K117" s="31"/>
      <c r="L117" s="31"/>
      <c r="M117" s="41"/>
      <c r="S117" s="31"/>
      <c r="T117" s="31"/>
      <c r="U117" s="31"/>
      <c r="V117" s="31"/>
      <c r="W117" s="31"/>
      <c r="X117" s="31"/>
      <c r="Y117" s="31"/>
      <c r="Z117" s="31"/>
      <c r="AA117" s="31"/>
      <c r="AB117" s="31"/>
      <c r="AC117" s="31"/>
      <c r="AD117" s="31"/>
      <c r="AE117" s="31"/>
    </row>
    <row r="118" spans="1:31" s="2" customFormat="1" ht="27.95" customHeight="1">
      <c r="A118" s="31"/>
      <c r="B118" s="32"/>
      <c r="C118" s="27" t="s">
        <v>27</v>
      </c>
      <c r="D118" s="31"/>
      <c r="E118" s="31"/>
      <c r="F118" s="25">
        <f>IF(E18="","",E18)</f>
        <v>0</v>
      </c>
      <c r="G118" s="31"/>
      <c r="H118" s="31"/>
      <c r="I118" s="96" t="s">
        <v>30</v>
      </c>
      <c r="J118" s="118" t="str">
        <f>E24</f>
        <v>Ing. Vlasta Horáková</v>
      </c>
      <c r="K118" s="31"/>
      <c r="L118" s="31"/>
      <c r="M118" s="41"/>
      <c r="S118" s="31"/>
      <c r="T118" s="31"/>
      <c r="U118" s="31"/>
      <c r="V118" s="31"/>
      <c r="W118" s="31"/>
      <c r="X118" s="31"/>
      <c r="Y118" s="31"/>
      <c r="Z118" s="31"/>
      <c r="AA118" s="31"/>
      <c r="AB118" s="31"/>
      <c r="AC118" s="31"/>
      <c r="AD118" s="31"/>
      <c r="AE118" s="31"/>
    </row>
    <row r="119" spans="1:31" s="2" customFormat="1" ht="10.35" customHeight="1">
      <c r="A119" s="31"/>
      <c r="B119" s="32"/>
      <c r="C119" s="31"/>
      <c r="D119" s="31"/>
      <c r="E119" s="31"/>
      <c r="F119" s="31"/>
      <c r="G119" s="31"/>
      <c r="H119" s="31"/>
      <c r="I119" s="95"/>
      <c r="J119" s="95"/>
      <c r="K119" s="31"/>
      <c r="L119" s="31"/>
      <c r="M119" s="41"/>
      <c r="S119" s="31"/>
      <c r="T119" s="31"/>
      <c r="U119" s="31"/>
      <c r="V119" s="31"/>
      <c r="W119" s="31"/>
      <c r="X119" s="31"/>
      <c r="Y119" s="31"/>
      <c r="Z119" s="31"/>
      <c r="AA119" s="31"/>
      <c r="AB119" s="31"/>
      <c r="AC119" s="31"/>
      <c r="AD119" s="31"/>
      <c r="AE119" s="31"/>
    </row>
    <row r="120" spans="1:31" s="11" customFormat="1" ht="29.25" customHeight="1">
      <c r="A120" s="134"/>
      <c r="B120" s="135"/>
      <c r="C120" s="136" t="s">
        <v>145</v>
      </c>
      <c r="D120" s="137" t="s">
        <v>56</v>
      </c>
      <c r="E120" s="137" t="s">
        <v>52</v>
      </c>
      <c r="F120" s="137" t="s">
        <v>53</v>
      </c>
      <c r="G120" s="137" t="s">
        <v>146</v>
      </c>
      <c r="H120" s="137" t="s">
        <v>147</v>
      </c>
      <c r="I120" s="138" t="s">
        <v>148</v>
      </c>
      <c r="J120" s="138" t="s">
        <v>149</v>
      </c>
      <c r="K120" s="137" t="s">
        <v>136</v>
      </c>
      <c r="L120" s="139" t="s">
        <v>150</v>
      </c>
      <c r="M120" s="140"/>
      <c r="N120" s="59" t="s">
        <v>1</v>
      </c>
      <c r="O120" s="60" t="s">
        <v>37</v>
      </c>
      <c r="P120" s="60" t="s">
        <v>151</v>
      </c>
      <c r="Q120" s="60" t="s">
        <v>152</v>
      </c>
      <c r="R120" s="60" t="s">
        <v>153</v>
      </c>
      <c r="S120" s="60" t="s">
        <v>154</v>
      </c>
      <c r="T120" s="60" t="s">
        <v>155</v>
      </c>
      <c r="U120" s="60" t="s">
        <v>156</v>
      </c>
      <c r="V120" s="60" t="s">
        <v>157</v>
      </c>
      <c r="W120" s="60" t="s">
        <v>158</v>
      </c>
      <c r="X120" s="61" t="s">
        <v>159</v>
      </c>
      <c r="Y120" s="134"/>
      <c r="Z120" s="134"/>
      <c r="AA120" s="134"/>
      <c r="AB120" s="134"/>
      <c r="AC120" s="134"/>
      <c r="AD120" s="134"/>
      <c r="AE120" s="134"/>
    </row>
    <row r="121" spans="1:63" s="2" customFormat="1" ht="22.9" customHeight="1">
      <c r="A121" s="31"/>
      <c r="B121" s="32"/>
      <c r="C121" s="66" t="s">
        <v>160</v>
      </c>
      <c r="D121" s="31"/>
      <c r="E121" s="31"/>
      <c r="F121" s="31"/>
      <c r="G121" s="31"/>
      <c r="H121" s="31"/>
      <c r="I121" s="95"/>
      <c r="J121" s="95"/>
      <c r="K121" s="141">
        <f>BK121</f>
        <v>0</v>
      </c>
      <c r="L121" s="31"/>
      <c r="M121" s="32"/>
      <c r="N121" s="62"/>
      <c r="O121" s="53"/>
      <c r="P121" s="63"/>
      <c r="Q121" s="142">
        <f>Q122</f>
        <v>0</v>
      </c>
      <c r="R121" s="142">
        <f>R122</f>
        <v>0</v>
      </c>
      <c r="S121" s="63"/>
      <c r="T121" s="143">
        <f>T122</f>
        <v>0</v>
      </c>
      <c r="U121" s="63"/>
      <c r="V121" s="143">
        <f>V122</f>
        <v>0.054344</v>
      </c>
      <c r="W121" s="63"/>
      <c r="X121" s="144">
        <f>X122</f>
        <v>0</v>
      </c>
      <c r="Y121" s="31"/>
      <c r="Z121" s="31"/>
      <c r="AA121" s="31"/>
      <c r="AB121" s="31"/>
      <c r="AC121" s="31"/>
      <c r="AD121" s="31"/>
      <c r="AE121" s="31"/>
      <c r="AT121" s="17" t="s">
        <v>72</v>
      </c>
      <c r="AU121" s="17" t="s">
        <v>138</v>
      </c>
      <c r="BK121" s="145">
        <f>BK122</f>
        <v>0</v>
      </c>
    </row>
    <row r="122" spans="2:63" s="12" customFormat="1" ht="25.9" customHeight="1">
      <c r="B122" s="146"/>
      <c r="D122" s="147" t="s">
        <v>72</v>
      </c>
      <c r="E122" s="148" t="s">
        <v>161</v>
      </c>
      <c r="F122" s="148" t="s">
        <v>162</v>
      </c>
      <c r="I122" s="149"/>
      <c r="J122" s="149"/>
      <c r="K122" s="150">
        <f>BK122</f>
        <v>0</v>
      </c>
      <c r="M122" s="146"/>
      <c r="N122" s="151"/>
      <c r="O122" s="152"/>
      <c r="P122" s="152"/>
      <c r="Q122" s="153">
        <f>Q123+Q239+Q245+Q246</f>
        <v>0</v>
      </c>
      <c r="R122" s="153">
        <f>R123+R239+R245+R246</f>
        <v>0</v>
      </c>
      <c r="S122" s="152"/>
      <c r="T122" s="154">
        <f>T123+T239+T245+T246</f>
        <v>0</v>
      </c>
      <c r="U122" s="152"/>
      <c r="V122" s="154">
        <f>V123+V239+V245+V246</f>
        <v>0.054344</v>
      </c>
      <c r="W122" s="152"/>
      <c r="X122" s="155">
        <f>X123+X239+X245+X246</f>
        <v>0</v>
      </c>
      <c r="AR122" s="147" t="s">
        <v>81</v>
      </c>
      <c r="AT122" s="156" t="s">
        <v>72</v>
      </c>
      <c r="AU122" s="156" t="s">
        <v>73</v>
      </c>
      <c r="AY122" s="147" t="s">
        <v>163</v>
      </c>
      <c r="BK122" s="157">
        <f>BK123+BK239+BK245+BK246</f>
        <v>0</v>
      </c>
    </row>
    <row r="123" spans="2:63" s="12" customFormat="1" ht="22.9" customHeight="1">
      <c r="B123" s="146"/>
      <c r="D123" s="147" t="s">
        <v>72</v>
      </c>
      <c r="E123" s="158" t="s">
        <v>81</v>
      </c>
      <c r="F123" s="158" t="s">
        <v>164</v>
      </c>
      <c r="I123" s="149"/>
      <c r="J123" s="149"/>
      <c r="K123" s="159">
        <f>BK123</f>
        <v>0</v>
      </c>
      <c r="M123" s="146"/>
      <c r="N123" s="151"/>
      <c r="O123" s="152"/>
      <c r="P123" s="152"/>
      <c r="Q123" s="153">
        <f>SUM(Q124:Q238)</f>
        <v>0</v>
      </c>
      <c r="R123" s="153">
        <f>SUM(R124:R238)</f>
        <v>0</v>
      </c>
      <c r="S123" s="152"/>
      <c r="T123" s="154">
        <f>SUM(T124:T238)</f>
        <v>0</v>
      </c>
      <c r="U123" s="152"/>
      <c r="V123" s="154">
        <f>SUM(V124:V238)</f>
        <v>0.0004</v>
      </c>
      <c r="W123" s="152"/>
      <c r="X123" s="155">
        <f>SUM(X124:X238)</f>
        <v>0</v>
      </c>
      <c r="AR123" s="147" t="s">
        <v>81</v>
      </c>
      <c r="AT123" s="156" t="s">
        <v>72</v>
      </c>
      <c r="AU123" s="156" t="s">
        <v>81</v>
      </c>
      <c r="AY123" s="147" t="s">
        <v>163</v>
      </c>
      <c r="BK123" s="157">
        <f>SUM(BK124:BK238)</f>
        <v>0</v>
      </c>
    </row>
    <row r="124" spans="1:65" s="2" customFormat="1" ht="24" customHeight="1">
      <c r="A124" s="31"/>
      <c r="B124" s="160"/>
      <c r="C124" s="161" t="s">
        <v>81</v>
      </c>
      <c r="D124" s="161" t="s">
        <v>165</v>
      </c>
      <c r="E124" s="162" t="s">
        <v>533</v>
      </c>
      <c r="F124" s="163" t="s">
        <v>534</v>
      </c>
      <c r="G124" s="164" t="s">
        <v>535</v>
      </c>
      <c r="H124" s="165">
        <v>2.915</v>
      </c>
      <c r="I124" s="166"/>
      <c r="J124" s="166"/>
      <c r="K124" s="167">
        <f>ROUND(P124*H124,2)</f>
        <v>0</v>
      </c>
      <c r="L124" s="163" t="s">
        <v>169</v>
      </c>
      <c r="M124" s="32"/>
      <c r="N124" s="168" t="s">
        <v>1</v>
      </c>
      <c r="O124" s="169" t="s">
        <v>38</v>
      </c>
      <c r="P124" s="170">
        <f>I124+J124</f>
        <v>0</v>
      </c>
      <c r="Q124" s="170">
        <f>ROUND(I124*H124,2)</f>
        <v>0</v>
      </c>
      <c r="R124" s="170">
        <f>ROUND(J124*H124,2)</f>
        <v>0</v>
      </c>
      <c r="S124" s="55"/>
      <c r="T124" s="171">
        <f>S124*H124</f>
        <v>0</v>
      </c>
      <c r="U124" s="171">
        <v>0</v>
      </c>
      <c r="V124" s="171">
        <f>U124*H124</f>
        <v>0</v>
      </c>
      <c r="W124" s="171">
        <v>0</v>
      </c>
      <c r="X124" s="172">
        <f>W124*H124</f>
        <v>0</v>
      </c>
      <c r="Y124" s="31"/>
      <c r="Z124" s="31"/>
      <c r="AA124" s="31"/>
      <c r="AB124" s="31"/>
      <c r="AC124" s="31"/>
      <c r="AD124" s="31"/>
      <c r="AE124" s="31"/>
      <c r="AR124" s="173" t="s">
        <v>170</v>
      </c>
      <c r="AT124" s="173" t="s">
        <v>165</v>
      </c>
      <c r="AU124" s="173" t="s">
        <v>83</v>
      </c>
      <c r="AY124" s="17" t="s">
        <v>163</v>
      </c>
      <c r="BE124" s="174">
        <f>IF(O124="základní",K124,0)</f>
        <v>0</v>
      </c>
      <c r="BF124" s="174">
        <f>IF(O124="snížená",K124,0)</f>
        <v>0</v>
      </c>
      <c r="BG124" s="174">
        <f>IF(O124="zákl. přenesená",K124,0)</f>
        <v>0</v>
      </c>
      <c r="BH124" s="174">
        <f>IF(O124="sníž. přenesená",K124,0)</f>
        <v>0</v>
      </c>
      <c r="BI124" s="174">
        <f>IF(O124="nulová",K124,0)</f>
        <v>0</v>
      </c>
      <c r="BJ124" s="17" t="s">
        <v>81</v>
      </c>
      <c r="BK124" s="174">
        <f>ROUND(P124*H124,2)</f>
        <v>0</v>
      </c>
      <c r="BL124" s="17" t="s">
        <v>170</v>
      </c>
      <c r="BM124" s="173" t="s">
        <v>536</v>
      </c>
    </row>
    <row r="125" spans="2:51" s="13" customFormat="1" ht="12">
      <c r="B125" s="175"/>
      <c r="D125" s="176" t="s">
        <v>172</v>
      </c>
      <c r="E125" s="177" t="s">
        <v>1</v>
      </c>
      <c r="F125" s="178" t="s">
        <v>537</v>
      </c>
      <c r="H125" s="177" t="s">
        <v>1</v>
      </c>
      <c r="I125" s="179"/>
      <c r="J125" s="179"/>
      <c r="M125" s="175"/>
      <c r="N125" s="180"/>
      <c r="O125" s="181"/>
      <c r="P125" s="181"/>
      <c r="Q125" s="181"/>
      <c r="R125" s="181"/>
      <c r="S125" s="181"/>
      <c r="T125" s="181"/>
      <c r="U125" s="181"/>
      <c r="V125" s="181"/>
      <c r="W125" s="181"/>
      <c r="X125" s="182"/>
      <c r="AT125" s="177" t="s">
        <v>172</v>
      </c>
      <c r="AU125" s="177" t="s">
        <v>83</v>
      </c>
      <c r="AV125" s="13" t="s">
        <v>81</v>
      </c>
      <c r="AW125" s="13" t="s">
        <v>4</v>
      </c>
      <c r="AX125" s="13" t="s">
        <v>73</v>
      </c>
      <c r="AY125" s="177" t="s">
        <v>163</v>
      </c>
    </row>
    <row r="126" spans="2:51" s="14" customFormat="1" ht="12">
      <c r="B126" s="183"/>
      <c r="D126" s="176" t="s">
        <v>172</v>
      </c>
      <c r="E126" s="184" t="s">
        <v>1</v>
      </c>
      <c r="F126" s="185" t="s">
        <v>538</v>
      </c>
      <c r="H126" s="186">
        <v>8719</v>
      </c>
      <c r="I126" s="187"/>
      <c r="J126" s="187"/>
      <c r="M126" s="183"/>
      <c r="N126" s="188"/>
      <c r="O126" s="189"/>
      <c r="P126" s="189"/>
      <c r="Q126" s="189"/>
      <c r="R126" s="189"/>
      <c r="S126" s="189"/>
      <c r="T126" s="189"/>
      <c r="U126" s="189"/>
      <c r="V126" s="189"/>
      <c r="W126" s="189"/>
      <c r="X126" s="190"/>
      <c r="AT126" s="184" t="s">
        <v>172</v>
      </c>
      <c r="AU126" s="184" t="s">
        <v>83</v>
      </c>
      <c r="AV126" s="14" t="s">
        <v>83</v>
      </c>
      <c r="AW126" s="14" t="s">
        <v>4</v>
      </c>
      <c r="AX126" s="14" t="s">
        <v>73</v>
      </c>
      <c r="AY126" s="184" t="s">
        <v>163</v>
      </c>
    </row>
    <row r="127" spans="2:51" s="13" customFormat="1" ht="12">
      <c r="B127" s="175"/>
      <c r="D127" s="176" t="s">
        <v>172</v>
      </c>
      <c r="E127" s="177" t="s">
        <v>1</v>
      </c>
      <c r="F127" s="178" t="s">
        <v>539</v>
      </c>
      <c r="H127" s="177" t="s">
        <v>1</v>
      </c>
      <c r="I127" s="179"/>
      <c r="J127" s="179"/>
      <c r="M127" s="175"/>
      <c r="N127" s="180"/>
      <c r="O127" s="181"/>
      <c r="P127" s="181"/>
      <c r="Q127" s="181"/>
      <c r="R127" s="181"/>
      <c r="S127" s="181"/>
      <c r="T127" s="181"/>
      <c r="U127" s="181"/>
      <c r="V127" s="181"/>
      <c r="W127" s="181"/>
      <c r="X127" s="182"/>
      <c r="AT127" s="177" t="s">
        <v>172</v>
      </c>
      <c r="AU127" s="177" t="s">
        <v>83</v>
      </c>
      <c r="AV127" s="13" t="s">
        <v>81</v>
      </c>
      <c r="AW127" s="13" t="s">
        <v>4</v>
      </c>
      <c r="AX127" s="13" t="s">
        <v>73</v>
      </c>
      <c r="AY127" s="177" t="s">
        <v>163</v>
      </c>
    </row>
    <row r="128" spans="2:51" s="14" customFormat="1" ht="12">
      <c r="B128" s="183"/>
      <c r="D128" s="176" t="s">
        <v>172</v>
      </c>
      <c r="E128" s="184" t="s">
        <v>1</v>
      </c>
      <c r="F128" s="185" t="s">
        <v>540</v>
      </c>
      <c r="H128" s="186">
        <v>1088</v>
      </c>
      <c r="I128" s="187"/>
      <c r="J128" s="187"/>
      <c r="M128" s="183"/>
      <c r="N128" s="188"/>
      <c r="O128" s="189"/>
      <c r="P128" s="189"/>
      <c r="Q128" s="189"/>
      <c r="R128" s="189"/>
      <c r="S128" s="189"/>
      <c r="T128" s="189"/>
      <c r="U128" s="189"/>
      <c r="V128" s="189"/>
      <c r="W128" s="189"/>
      <c r="X128" s="190"/>
      <c r="AT128" s="184" t="s">
        <v>172</v>
      </c>
      <c r="AU128" s="184" t="s">
        <v>83</v>
      </c>
      <c r="AV128" s="14" t="s">
        <v>83</v>
      </c>
      <c r="AW128" s="14" t="s">
        <v>4</v>
      </c>
      <c r="AX128" s="14" t="s">
        <v>73</v>
      </c>
      <c r="AY128" s="184" t="s">
        <v>163</v>
      </c>
    </row>
    <row r="129" spans="2:51" s="13" customFormat="1" ht="12">
      <c r="B129" s="175"/>
      <c r="D129" s="176" t="s">
        <v>172</v>
      </c>
      <c r="E129" s="177" t="s">
        <v>1</v>
      </c>
      <c r="F129" s="178" t="s">
        <v>541</v>
      </c>
      <c r="H129" s="177" t="s">
        <v>1</v>
      </c>
      <c r="I129" s="179"/>
      <c r="J129" s="179"/>
      <c r="M129" s="175"/>
      <c r="N129" s="180"/>
      <c r="O129" s="181"/>
      <c r="P129" s="181"/>
      <c r="Q129" s="181"/>
      <c r="R129" s="181"/>
      <c r="S129" s="181"/>
      <c r="T129" s="181"/>
      <c r="U129" s="181"/>
      <c r="V129" s="181"/>
      <c r="W129" s="181"/>
      <c r="X129" s="182"/>
      <c r="AT129" s="177" t="s">
        <v>172</v>
      </c>
      <c r="AU129" s="177" t="s">
        <v>83</v>
      </c>
      <c r="AV129" s="13" t="s">
        <v>81</v>
      </c>
      <c r="AW129" s="13" t="s">
        <v>4</v>
      </c>
      <c r="AX129" s="13" t="s">
        <v>73</v>
      </c>
      <c r="AY129" s="177" t="s">
        <v>163</v>
      </c>
    </row>
    <row r="130" spans="2:51" s="14" customFormat="1" ht="12">
      <c r="B130" s="183"/>
      <c r="D130" s="176" t="s">
        <v>172</v>
      </c>
      <c r="E130" s="184" t="s">
        <v>1</v>
      </c>
      <c r="F130" s="185" t="s">
        <v>542</v>
      </c>
      <c r="H130" s="186">
        <v>16704</v>
      </c>
      <c r="I130" s="187"/>
      <c r="J130" s="187"/>
      <c r="M130" s="183"/>
      <c r="N130" s="188"/>
      <c r="O130" s="189"/>
      <c r="P130" s="189"/>
      <c r="Q130" s="189"/>
      <c r="R130" s="189"/>
      <c r="S130" s="189"/>
      <c r="T130" s="189"/>
      <c r="U130" s="189"/>
      <c r="V130" s="189"/>
      <c r="W130" s="189"/>
      <c r="X130" s="190"/>
      <c r="AT130" s="184" t="s">
        <v>172</v>
      </c>
      <c r="AU130" s="184" t="s">
        <v>83</v>
      </c>
      <c r="AV130" s="14" t="s">
        <v>83</v>
      </c>
      <c r="AW130" s="14" t="s">
        <v>4</v>
      </c>
      <c r="AX130" s="14" t="s">
        <v>73</v>
      </c>
      <c r="AY130" s="184" t="s">
        <v>163</v>
      </c>
    </row>
    <row r="131" spans="2:51" s="13" customFormat="1" ht="12">
      <c r="B131" s="175"/>
      <c r="D131" s="176" t="s">
        <v>172</v>
      </c>
      <c r="E131" s="177" t="s">
        <v>1</v>
      </c>
      <c r="F131" s="178" t="s">
        <v>543</v>
      </c>
      <c r="H131" s="177" t="s">
        <v>1</v>
      </c>
      <c r="I131" s="179"/>
      <c r="J131" s="179"/>
      <c r="M131" s="175"/>
      <c r="N131" s="180"/>
      <c r="O131" s="181"/>
      <c r="P131" s="181"/>
      <c r="Q131" s="181"/>
      <c r="R131" s="181"/>
      <c r="S131" s="181"/>
      <c r="T131" s="181"/>
      <c r="U131" s="181"/>
      <c r="V131" s="181"/>
      <c r="W131" s="181"/>
      <c r="X131" s="182"/>
      <c r="AT131" s="177" t="s">
        <v>172</v>
      </c>
      <c r="AU131" s="177" t="s">
        <v>83</v>
      </c>
      <c r="AV131" s="13" t="s">
        <v>81</v>
      </c>
      <c r="AW131" s="13" t="s">
        <v>4</v>
      </c>
      <c r="AX131" s="13" t="s">
        <v>73</v>
      </c>
      <c r="AY131" s="177" t="s">
        <v>163</v>
      </c>
    </row>
    <row r="132" spans="2:51" s="14" customFormat="1" ht="12">
      <c r="B132" s="183"/>
      <c r="D132" s="176" t="s">
        <v>172</v>
      </c>
      <c r="E132" s="184" t="s">
        <v>1</v>
      </c>
      <c r="F132" s="185" t="s">
        <v>544</v>
      </c>
      <c r="H132" s="186">
        <v>2642</v>
      </c>
      <c r="I132" s="187"/>
      <c r="J132" s="187"/>
      <c r="M132" s="183"/>
      <c r="N132" s="188"/>
      <c r="O132" s="189"/>
      <c r="P132" s="189"/>
      <c r="Q132" s="189"/>
      <c r="R132" s="189"/>
      <c r="S132" s="189"/>
      <c r="T132" s="189"/>
      <c r="U132" s="189"/>
      <c r="V132" s="189"/>
      <c r="W132" s="189"/>
      <c r="X132" s="190"/>
      <c r="AT132" s="184" t="s">
        <v>172</v>
      </c>
      <c r="AU132" s="184" t="s">
        <v>83</v>
      </c>
      <c r="AV132" s="14" t="s">
        <v>83</v>
      </c>
      <c r="AW132" s="14" t="s">
        <v>4</v>
      </c>
      <c r="AX132" s="14" t="s">
        <v>73</v>
      </c>
      <c r="AY132" s="184" t="s">
        <v>163</v>
      </c>
    </row>
    <row r="133" spans="2:51" s="15" customFormat="1" ht="12">
      <c r="B133" s="191"/>
      <c r="D133" s="176" t="s">
        <v>172</v>
      </c>
      <c r="E133" s="192" t="s">
        <v>530</v>
      </c>
      <c r="F133" s="193" t="s">
        <v>180</v>
      </c>
      <c r="H133" s="194">
        <v>29153</v>
      </c>
      <c r="I133" s="195"/>
      <c r="J133" s="195"/>
      <c r="M133" s="191"/>
      <c r="N133" s="196"/>
      <c r="O133" s="197"/>
      <c r="P133" s="197"/>
      <c r="Q133" s="197"/>
      <c r="R133" s="197"/>
      <c r="S133" s="197"/>
      <c r="T133" s="197"/>
      <c r="U133" s="197"/>
      <c r="V133" s="197"/>
      <c r="W133" s="197"/>
      <c r="X133" s="198"/>
      <c r="AT133" s="192" t="s">
        <v>172</v>
      </c>
      <c r="AU133" s="192" t="s">
        <v>83</v>
      </c>
      <c r="AV133" s="15" t="s">
        <v>170</v>
      </c>
      <c r="AW133" s="15" t="s">
        <v>4</v>
      </c>
      <c r="AX133" s="15" t="s">
        <v>73</v>
      </c>
      <c r="AY133" s="192" t="s">
        <v>163</v>
      </c>
    </row>
    <row r="134" spans="2:51" s="14" customFormat="1" ht="12">
      <c r="B134" s="183"/>
      <c r="D134" s="176" t="s">
        <v>172</v>
      </c>
      <c r="E134" s="184" t="s">
        <v>1</v>
      </c>
      <c r="F134" s="185" t="s">
        <v>545</v>
      </c>
      <c r="H134" s="186">
        <v>2.915</v>
      </c>
      <c r="I134" s="187"/>
      <c r="J134" s="187"/>
      <c r="M134" s="183"/>
      <c r="N134" s="188"/>
      <c r="O134" s="189"/>
      <c r="P134" s="189"/>
      <c r="Q134" s="189"/>
      <c r="R134" s="189"/>
      <c r="S134" s="189"/>
      <c r="T134" s="189"/>
      <c r="U134" s="189"/>
      <c r="V134" s="189"/>
      <c r="W134" s="189"/>
      <c r="X134" s="190"/>
      <c r="AT134" s="184" t="s">
        <v>172</v>
      </c>
      <c r="AU134" s="184" t="s">
        <v>83</v>
      </c>
      <c r="AV134" s="14" t="s">
        <v>83</v>
      </c>
      <c r="AW134" s="14" t="s">
        <v>4</v>
      </c>
      <c r="AX134" s="14" t="s">
        <v>81</v>
      </c>
      <c r="AY134" s="184" t="s">
        <v>163</v>
      </c>
    </row>
    <row r="135" spans="2:51" s="14" customFormat="1" ht="12">
      <c r="B135" s="183"/>
      <c r="D135" s="176" t="s">
        <v>172</v>
      </c>
      <c r="E135" s="184" t="s">
        <v>1</v>
      </c>
      <c r="F135" s="185" t="s">
        <v>127</v>
      </c>
      <c r="H135" s="186">
        <v>3</v>
      </c>
      <c r="I135" s="187"/>
      <c r="J135" s="187"/>
      <c r="M135" s="183"/>
      <c r="N135" s="188"/>
      <c r="O135" s="189"/>
      <c r="P135" s="189"/>
      <c r="Q135" s="189"/>
      <c r="R135" s="189"/>
      <c r="S135" s="189"/>
      <c r="T135" s="189"/>
      <c r="U135" s="189"/>
      <c r="V135" s="189"/>
      <c r="W135" s="189"/>
      <c r="X135" s="190"/>
      <c r="AT135" s="184" t="s">
        <v>172</v>
      </c>
      <c r="AU135" s="184" t="s">
        <v>83</v>
      </c>
      <c r="AV135" s="14" t="s">
        <v>83</v>
      </c>
      <c r="AW135" s="14" t="s">
        <v>4</v>
      </c>
      <c r="AX135" s="14" t="s">
        <v>81</v>
      </c>
      <c r="AY135" s="184" t="s">
        <v>163</v>
      </c>
    </row>
    <row r="136" spans="1:65" s="2" customFormat="1" ht="36" customHeight="1">
      <c r="A136" s="31"/>
      <c r="B136" s="160"/>
      <c r="C136" s="161" t="s">
        <v>198</v>
      </c>
      <c r="D136" s="161" t="s">
        <v>165</v>
      </c>
      <c r="E136" s="162" t="s">
        <v>546</v>
      </c>
      <c r="F136" s="163" t="s">
        <v>547</v>
      </c>
      <c r="G136" s="164" t="s">
        <v>469</v>
      </c>
      <c r="H136" s="165">
        <v>3</v>
      </c>
      <c r="I136" s="166"/>
      <c r="J136" s="166"/>
      <c r="K136" s="167">
        <f>ROUND(P136*H136,2)</f>
        <v>0</v>
      </c>
      <c r="L136" s="163" t="s">
        <v>169</v>
      </c>
      <c r="M136" s="32"/>
      <c r="N136" s="168" t="s">
        <v>1</v>
      </c>
      <c r="O136" s="169" t="s">
        <v>38</v>
      </c>
      <c r="P136" s="170">
        <f>I136+J136</f>
        <v>0</v>
      </c>
      <c r="Q136" s="170">
        <f>ROUND(I136*H136,2)</f>
        <v>0</v>
      </c>
      <c r="R136" s="170">
        <f>ROUND(J136*H136,2)</f>
        <v>0</v>
      </c>
      <c r="S136" s="55"/>
      <c r="T136" s="171">
        <f>S136*H136</f>
        <v>0</v>
      </c>
      <c r="U136" s="171">
        <v>5E-05</v>
      </c>
      <c r="V136" s="171">
        <f>U136*H136</f>
        <v>0.00015000000000000001</v>
      </c>
      <c r="W136" s="171">
        <v>0</v>
      </c>
      <c r="X136" s="172">
        <f>W136*H136</f>
        <v>0</v>
      </c>
      <c r="Y136" s="31"/>
      <c r="Z136" s="31"/>
      <c r="AA136" s="31"/>
      <c r="AB136" s="31"/>
      <c r="AC136" s="31"/>
      <c r="AD136" s="31"/>
      <c r="AE136" s="31"/>
      <c r="AR136" s="173" t="s">
        <v>170</v>
      </c>
      <c r="AT136" s="173" t="s">
        <v>165</v>
      </c>
      <c r="AU136" s="173" t="s">
        <v>83</v>
      </c>
      <c r="AY136" s="17" t="s">
        <v>163</v>
      </c>
      <c r="BE136" s="174">
        <f>IF(O136="základní",K136,0)</f>
        <v>0</v>
      </c>
      <c r="BF136" s="174">
        <f>IF(O136="snížená",K136,0)</f>
        <v>0</v>
      </c>
      <c r="BG136" s="174">
        <f>IF(O136="zákl. přenesená",K136,0)</f>
        <v>0</v>
      </c>
      <c r="BH136" s="174">
        <f>IF(O136="sníž. přenesená",K136,0)</f>
        <v>0</v>
      </c>
      <c r="BI136" s="174">
        <f>IF(O136="nulová",K136,0)</f>
        <v>0</v>
      </c>
      <c r="BJ136" s="17" t="s">
        <v>81</v>
      </c>
      <c r="BK136" s="174">
        <f>ROUND(P136*H136,2)</f>
        <v>0</v>
      </c>
      <c r="BL136" s="17" t="s">
        <v>170</v>
      </c>
      <c r="BM136" s="173" t="s">
        <v>548</v>
      </c>
    </row>
    <row r="137" spans="2:51" s="14" customFormat="1" ht="12">
      <c r="B137" s="183"/>
      <c r="D137" s="176" t="s">
        <v>172</v>
      </c>
      <c r="E137" s="184" t="s">
        <v>1</v>
      </c>
      <c r="F137" s="185" t="s">
        <v>127</v>
      </c>
      <c r="H137" s="186">
        <v>3</v>
      </c>
      <c r="I137" s="187"/>
      <c r="J137" s="187"/>
      <c r="M137" s="183"/>
      <c r="N137" s="188"/>
      <c r="O137" s="189"/>
      <c r="P137" s="189"/>
      <c r="Q137" s="189"/>
      <c r="R137" s="189"/>
      <c r="S137" s="189"/>
      <c r="T137" s="189"/>
      <c r="U137" s="189"/>
      <c r="V137" s="189"/>
      <c r="W137" s="189"/>
      <c r="X137" s="190"/>
      <c r="AT137" s="184" t="s">
        <v>172</v>
      </c>
      <c r="AU137" s="184" t="s">
        <v>83</v>
      </c>
      <c r="AV137" s="14" t="s">
        <v>83</v>
      </c>
      <c r="AW137" s="14" t="s">
        <v>4</v>
      </c>
      <c r="AX137" s="14" t="s">
        <v>81</v>
      </c>
      <c r="AY137" s="184" t="s">
        <v>163</v>
      </c>
    </row>
    <row r="138" spans="1:65" s="2" customFormat="1" ht="36" customHeight="1">
      <c r="A138" s="31"/>
      <c r="B138" s="160"/>
      <c r="C138" s="161" t="s">
        <v>203</v>
      </c>
      <c r="D138" s="161" t="s">
        <v>165</v>
      </c>
      <c r="E138" s="162" t="s">
        <v>549</v>
      </c>
      <c r="F138" s="163" t="s">
        <v>550</v>
      </c>
      <c r="G138" s="164" t="s">
        <v>469</v>
      </c>
      <c r="H138" s="165">
        <v>5</v>
      </c>
      <c r="I138" s="166"/>
      <c r="J138" s="166"/>
      <c r="K138" s="167">
        <f>ROUND(P138*H138,2)</f>
        <v>0</v>
      </c>
      <c r="L138" s="163" t="s">
        <v>169</v>
      </c>
      <c r="M138" s="32"/>
      <c r="N138" s="168" t="s">
        <v>1</v>
      </c>
      <c r="O138" s="169" t="s">
        <v>38</v>
      </c>
      <c r="P138" s="170">
        <f>I138+J138</f>
        <v>0</v>
      </c>
      <c r="Q138" s="170">
        <f>ROUND(I138*H138,2)</f>
        <v>0</v>
      </c>
      <c r="R138" s="170">
        <f>ROUND(J138*H138,2)</f>
        <v>0</v>
      </c>
      <c r="S138" s="55"/>
      <c r="T138" s="171">
        <f>S138*H138</f>
        <v>0</v>
      </c>
      <c r="U138" s="171">
        <v>5E-05</v>
      </c>
      <c r="V138" s="171">
        <f>U138*H138</f>
        <v>0.00025</v>
      </c>
      <c r="W138" s="171">
        <v>0</v>
      </c>
      <c r="X138" s="172">
        <f>W138*H138</f>
        <v>0</v>
      </c>
      <c r="Y138" s="31"/>
      <c r="Z138" s="31"/>
      <c r="AA138" s="31"/>
      <c r="AB138" s="31"/>
      <c r="AC138" s="31"/>
      <c r="AD138" s="31"/>
      <c r="AE138" s="31"/>
      <c r="AR138" s="173" t="s">
        <v>170</v>
      </c>
      <c r="AT138" s="173" t="s">
        <v>165</v>
      </c>
      <c r="AU138" s="173" t="s">
        <v>83</v>
      </c>
      <c r="AY138" s="17" t="s">
        <v>163</v>
      </c>
      <c r="BE138" s="174">
        <f>IF(O138="základní",K138,0)</f>
        <v>0</v>
      </c>
      <c r="BF138" s="174">
        <f>IF(O138="snížená",K138,0)</f>
        <v>0</v>
      </c>
      <c r="BG138" s="174">
        <f>IF(O138="zákl. přenesená",K138,0)</f>
        <v>0</v>
      </c>
      <c r="BH138" s="174">
        <f>IF(O138="sníž. přenesená",K138,0)</f>
        <v>0</v>
      </c>
      <c r="BI138" s="174">
        <f>IF(O138="nulová",K138,0)</f>
        <v>0</v>
      </c>
      <c r="BJ138" s="17" t="s">
        <v>81</v>
      </c>
      <c r="BK138" s="174">
        <f>ROUND(P138*H138,2)</f>
        <v>0</v>
      </c>
      <c r="BL138" s="17" t="s">
        <v>170</v>
      </c>
      <c r="BM138" s="173" t="s">
        <v>551</v>
      </c>
    </row>
    <row r="139" spans="2:51" s="14" customFormat="1" ht="12">
      <c r="B139" s="183"/>
      <c r="D139" s="176" t="s">
        <v>172</v>
      </c>
      <c r="E139" s="184" t="s">
        <v>1</v>
      </c>
      <c r="F139" s="185" t="s">
        <v>198</v>
      </c>
      <c r="H139" s="186">
        <v>5</v>
      </c>
      <c r="I139" s="187"/>
      <c r="J139" s="187"/>
      <c r="M139" s="183"/>
      <c r="N139" s="188"/>
      <c r="O139" s="189"/>
      <c r="P139" s="189"/>
      <c r="Q139" s="189"/>
      <c r="R139" s="189"/>
      <c r="S139" s="189"/>
      <c r="T139" s="189"/>
      <c r="U139" s="189"/>
      <c r="V139" s="189"/>
      <c r="W139" s="189"/>
      <c r="X139" s="190"/>
      <c r="AT139" s="184" t="s">
        <v>172</v>
      </c>
      <c r="AU139" s="184" t="s">
        <v>83</v>
      </c>
      <c r="AV139" s="14" t="s">
        <v>83</v>
      </c>
      <c r="AW139" s="14" t="s">
        <v>4</v>
      </c>
      <c r="AX139" s="14" t="s">
        <v>81</v>
      </c>
      <c r="AY139" s="184" t="s">
        <v>163</v>
      </c>
    </row>
    <row r="140" spans="1:65" s="2" customFormat="1" ht="48" customHeight="1">
      <c r="A140" s="31"/>
      <c r="B140" s="160"/>
      <c r="C140" s="161" t="s">
        <v>212</v>
      </c>
      <c r="D140" s="161" t="s">
        <v>165</v>
      </c>
      <c r="E140" s="162" t="s">
        <v>166</v>
      </c>
      <c r="F140" s="163" t="s">
        <v>167</v>
      </c>
      <c r="G140" s="164" t="s">
        <v>168</v>
      </c>
      <c r="H140" s="165">
        <v>1471.2</v>
      </c>
      <c r="I140" s="166"/>
      <c r="J140" s="166"/>
      <c r="K140" s="167">
        <f>ROUND(P140*H140,2)</f>
        <v>0</v>
      </c>
      <c r="L140" s="163" t="s">
        <v>169</v>
      </c>
      <c r="M140" s="32"/>
      <c r="N140" s="168" t="s">
        <v>1</v>
      </c>
      <c r="O140" s="169" t="s">
        <v>38</v>
      </c>
      <c r="P140" s="170">
        <f>I140+J140</f>
        <v>0</v>
      </c>
      <c r="Q140" s="170">
        <f>ROUND(I140*H140,2)</f>
        <v>0</v>
      </c>
      <c r="R140" s="170">
        <f>ROUND(J140*H140,2)</f>
        <v>0</v>
      </c>
      <c r="S140" s="55"/>
      <c r="T140" s="171">
        <f>S140*H140</f>
        <v>0</v>
      </c>
      <c r="U140" s="171">
        <v>0</v>
      </c>
      <c r="V140" s="171">
        <f>U140*H140</f>
        <v>0</v>
      </c>
      <c r="W140" s="171">
        <v>0</v>
      </c>
      <c r="X140" s="172">
        <f>W140*H140</f>
        <v>0</v>
      </c>
      <c r="Y140" s="31"/>
      <c r="Z140" s="31"/>
      <c r="AA140" s="31"/>
      <c r="AB140" s="31"/>
      <c r="AC140" s="31"/>
      <c r="AD140" s="31"/>
      <c r="AE140" s="31"/>
      <c r="AR140" s="173" t="s">
        <v>170</v>
      </c>
      <c r="AT140" s="173" t="s">
        <v>165</v>
      </c>
      <c r="AU140" s="173" t="s">
        <v>83</v>
      </c>
      <c r="AY140" s="17" t="s">
        <v>163</v>
      </c>
      <c r="BE140" s="174">
        <f>IF(O140="základní",K140,0)</f>
        <v>0</v>
      </c>
      <c r="BF140" s="174">
        <f>IF(O140="snížená",K140,0)</f>
        <v>0</v>
      </c>
      <c r="BG140" s="174">
        <f>IF(O140="zákl. přenesená",K140,0)</f>
        <v>0</v>
      </c>
      <c r="BH140" s="174">
        <f>IF(O140="sníž. přenesená",K140,0)</f>
        <v>0</v>
      </c>
      <c r="BI140" s="174">
        <f>IF(O140="nulová",K140,0)</f>
        <v>0</v>
      </c>
      <c r="BJ140" s="17" t="s">
        <v>81</v>
      </c>
      <c r="BK140" s="174">
        <f>ROUND(P140*H140,2)</f>
        <v>0</v>
      </c>
      <c r="BL140" s="17" t="s">
        <v>170</v>
      </c>
      <c r="BM140" s="173" t="s">
        <v>552</v>
      </c>
    </row>
    <row r="141" spans="2:51" s="13" customFormat="1" ht="12">
      <c r="B141" s="175"/>
      <c r="D141" s="176" t="s">
        <v>172</v>
      </c>
      <c r="E141" s="177" t="s">
        <v>1</v>
      </c>
      <c r="F141" s="178" t="s">
        <v>537</v>
      </c>
      <c r="H141" s="177" t="s">
        <v>1</v>
      </c>
      <c r="I141" s="179"/>
      <c r="J141" s="179"/>
      <c r="M141" s="175"/>
      <c r="N141" s="180"/>
      <c r="O141" s="181"/>
      <c r="P141" s="181"/>
      <c r="Q141" s="181"/>
      <c r="R141" s="181"/>
      <c r="S141" s="181"/>
      <c r="T141" s="181"/>
      <c r="U141" s="181"/>
      <c r="V141" s="181"/>
      <c r="W141" s="181"/>
      <c r="X141" s="182"/>
      <c r="AT141" s="177" t="s">
        <v>172</v>
      </c>
      <c r="AU141" s="177" t="s">
        <v>83</v>
      </c>
      <c r="AV141" s="13" t="s">
        <v>81</v>
      </c>
      <c r="AW141" s="13" t="s">
        <v>4</v>
      </c>
      <c r="AX141" s="13" t="s">
        <v>73</v>
      </c>
      <c r="AY141" s="177" t="s">
        <v>163</v>
      </c>
    </row>
    <row r="142" spans="2:51" s="13" customFormat="1" ht="12">
      <c r="B142" s="175"/>
      <c r="D142" s="176" t="s">
        <v>172</v>
      </c>
      <c r="E142" s="177" t="s">
        <v>1</v>
      </c>
      <c r="F142" s="178" t="s">
        <v>553</v>
      </c>
      <c r="H142" s="177" t="s">
        <v>1</v>
      </c>
      <c r="I142" s="179"/>
      <c r="J142" s="179"/>
      <c r="M142" s="175"/>
      <c r="N142" s="180"/>
      <c r="O142" s="181"/>
      <c r="P142" s="181"/>
      <c r="Q142" s="181"/>
      <c r="R142" s="181"/>
      <c r="S142" s="181"/>
      <c r="T142" s="181"/>
      <c r="U142" s="181"/>
      <c r="V142" s="181"/>
      <c r="W142" s="181"/>
      <c r="X142" s="182"/>
      <c r="AT142" s="177" t="s">
        <v>172</v>
      </c>
      <c r="AU142" s="177" t="s">
        <v>83</v>
      </c>
      <c r="AV142" s="13" t="s">
        <v>81</v>
      </c>
      <c r="AW142" s="13" t="s">
        <v>4</v>
      </c>
      <c r="AX142" s="13" t="s">
        <v>73</v>
      </c>
      <c r="AY142" s="177" t="s">
        <v>163</v>
      </c>
    </row>
    <row r="143" spans="2:51" s="14" customFormat="1" ht="12">
      <c r="B143" s="183"/>
      <c r="D143" s="176" t="s">
        <v>172</v>
      </c>
      <c r="E143" s="184" t="s">
        <v>1</v>
      </c>
      <c r="F143" s="185" t="s">
        <v>554</v>
      </c>
      <c r="H143" s="186">
        <v>798.6</v>
      </c>
      <c r="I143" s="187"/>
      <c r="J143" s="187"/>
      <c r="M143" s="183"/>
      <c r="N143" s="188"/>
      <c r="O143" s="189"/>
      <c r="P143" s="189"/>
      <c r="Q143" s="189"/>
      <c r="R143" s="189"/>
      <c r="S143" s="189"/>
      <c r="T143" s="189"/>
      <c r="U143" s="189"/>
      <c r="V143" s="189"/>
      <c r="W143" s="189"/>
      <c r="X143" s="190"/>
      <c r="AT143" s="184" t="s">
        <v>172</v>
      </c>
      <c r="AU143" s="184" t="s">
        <v>83</v>
      </c>
      <c r="AV143" s="14" t="s">
        <v>83</v>
      </c>
      <c r="AW143" s="14" t="s">
        <v>4</v>
      </c>
      <c r="AX143" s="14" t="s">
        <v>73</v>
      </c>
      <c r="AY143" s="184" t="s">
        <v>163</v>
      </c>
    </row>
    <row r="144" spans="2:51" s="13" customFormat="1" ht="12">
      <c r="B144" s="175"/>
      <c r="D144" s="176" t="s">
        <v>172</v>
      </c>
      <c r="E144" s="177" t="s">
        <v>1</v>
      </c>
      <c r="F144" s="178" t="s">
        <v>555</v>
      </c>
      <c r="H144" s="177" t="s">
        <v>1</v>
      </c>
      <c r="I144" s="179"/>
      <c r="J144" s="179"/>
      <c r="M144" s="175"/>
      <c r="N144" s="180"/>
      <c r="O144" s="181"/>
      <c r="P144" s="181"/>
      <c r="Q144" s="181"/>
      <c r="R144" s="181"/>
      <c r="S144" s="181"/>
      <c r="T144" s="181"/>
      <c r="U144" s="181"/>
      <c r="V144" s="181"/>
      <c r="W144" s="181"/>
      <c r="X144" s="182"/>
      <c r="AT144" s="177" t="s">
        <v>172</v>
      </c>
      <c r="AU144" s="177" t="s">
        <v>83</v>
      </c>
      <c r="AV144" s="13" t="s">
        <v>81</v>
      </c>
      <c r="AW144" s="13" t="s">
        <v>4</v>
      </c>
      <c r="AX144" s="13" t="s">
        <v>73</v>
      </c>
      <c r="AY144" s="177" t="s">
        <v>163</v>
      </c>
    </row>
    <row r="145" spans="2:51" s="14" customFormat="1" ht="12">
      <c r="B145" s="183"/>
      <c r="D145" s="176" t="s">
        <v>172</v>
      </c>
      <c r="E145" s="184" t="s">
        <v>1</v>
      </c>
      <c r="F145" s="185" t="s">
        <v>556</v>
      </c>
      <c r="H145" s="186">
        <v>509.4</v>
      </c>
      <c r="I145" s="187"/>
      <c r="J145" s="187"/>
      <c r="M145" s="183"/>
      <c r="N145" s="188"/>
      <c r="O145" s="189"/>
      <c r="P145" s="189"/>
      <c r="Q145" s="189"/>
      <c r="R145" s="189"/>
      <c r="S145" s="189"/>
      <c r="T145" s="189"/>
      <c r="U145" s="189"/>
      <c r="V145" s="189"/>
      <c r="W145" s="189"/>
      <c r="X145" s="190"/>
      <c r="AT145" s="184" t="s">
        <v>172</v>
      </c>
      <c r="AU145" s="184" t="s">
        <v>83</v>
      </c>
      <c r="AV145" s="14" t="s">
        <v>83</v>
      </c>
      <c r="AW145" s="14" t="s">
        <v>4</v>
      </c>
      <c r="AX145" s="14" t="s">
        <v>73</v>
      </c>
      <c r="AY145" s="184" t="s">
        <v>163</v>
      </c>
    </row>
    <row r="146" spans="2:51" s="13" customFormat="1" ht="12">
      <c r="B146" s="175"/>
      <c r="D146" s="176" t="s">
        <v>172</v>
      </c>
      <c r="E146" s="177" t="s">
        <v>1</v>
      </c>
      <c r="F146" s="178" t="s">
        <v>539</v>
      </c>
      <c r="H146" s="177" t="s">
        <v>1</v>
      </c>
      <c r="I146" s="179"/>
      <c r="J146" s="179"/>
      <c r="M146" s="175"/>
      <c r="N146" s="180"/>
      <c r="O146" s="181"/>
      <c r="P146" s="181"/>
      <c r="Q146" s="181"/>
      <c r="R146" s="181"/>
      <c r="S146" s="181"/>
      <c r="T146" s="181"/>
      <c r="U146" s="181"/>
      <c r="V146" s="181"/>
      <c r="W146" s="181"/>
      <c r="X146" s="182"/>
      <c r="AT146" s="177" t="s">
        <v>172</v>
      </c>
      <c r="AU146" s="177" t="s">
        <v>83</v>
      </c>
      <c r="AV146" s="13" t="s">
        <v>81</v>
      </c>
      <c r="AW146" s="13" t="s">
        <v>4</v>
      </c>
      <c r="AX146" s="13" t="s">
        <v>73</v>
      </c>
      <c r="AY146" s="177" t="s">
        <v>163</v>
      </c>
    </row>
    <row r="147" spans="2:51" s="13" customFormat="1" ht="12">
      <c r="B147" s="175"/>
      <c r="D147" s="176" t="s">
        <v>172</v>
      </c>
      <c r="E147" s="177" t="s">
        <v>1</v>
      </c>
      <c r="F147" s="178" t="s">
        <v>553</v>
      </c>
      <c r="H147" s="177" t="s">
        <v>1</v>
      </c>
      <c r="I147" s="179"/>
      <c r="J147" s="179"/>
      <c r="M147" s="175"/>
      <c r="N147" s="180"/>
      <c r="O147" s="181"/>
      <c r="P147" s="181"/>
      <c r="Q147" s="181"/>
      <c r="R147" s="181"/>
      <c r="S147" s="181"/>
      <c r="T147" s="181"/>
      <c r="U147" s="181"/>
      <c r="V147" s="181"/>
      <c r="W147" s="181"/>
      <c r="X147" s="182"/>
      <c r="AT147" s="177" t="s">
        <v>172</v>
      </c>
      <c r="AU147" s="177" t="s">
        <v>83</v>
      </c>
      <c r="AV147" s="13" t="s">
        <v>81</v>
      </c>
      <c r="AW147" s="13" t="s">
        <v>4</v>
      </c>
      <c r="AX147" s="13" t="s">
        <v>73</v>
      </c>
      <c r="AY147" s="177" t="s">
        <v>163</v>
      </c>
    </row>
    <row r="148" spans="2:51" s="14" customFormat="1" ht="12">
      <c r="B148" s="183"/>
      <c r="D148" s="176" t="s">
        <v>172</v>
      </c>
      <c r="E148" s="184" t="s">
        <v>1</v>
      </c>
      <c r="F148" s="185" t="s">
        <v>557</v>
      </c>
      <c r="H148" s="186">
        <v>163.2</v>
      </c>
      <c r="I148" s="187"/>
      <c r="J148" s="187"/>
      <c r="M148" s="183"/>
      <c r="N148" s="188"/>
      <c r="O148" s="189"/>
      <c r="P148" s="189"/>
      <c r="Q148" s="189"/>
      <c r="R148" s="189"/>
      <c r="S148" s="189"/>
      <c r="T148" s="189"/>
      <c r="U148" s="189"/>
      <c r="V148" s="189"/>
      <c r="W148" s="189"/>
      <c r="X148" s="190"/>
      <c r="AT148" s="184" t="s">
        <v>172</v>
      </c>
      <c r="AU148" s="184" t="s">
        <v>83</v>
      </c>
      <c r="AV148" s="14" t="s">
        <v>83</v>
      </c>
      <c r="AW148" s="14" t="s">
        <v>4</v>
      </c>
      <c r="AX148" s="14" t="s">
        <v>73</v>
      </c>
      <c r="AY148" s="184" t="s">
        <v>163</v>
      </c>
    </row>
    <row r="149" spans="2:51" s="15" customFormat="1" ht="12">
      <c r="B149" s="191"/>
      <c r="D149" s="176" t="s">
        <v>172</v>
      </c>
      <c r="E149" s="192" t="s">
        <v>1</v>
      </c>
      <c r="F149" s="193" t="s">
        <v>180</v>
      </c>
      <c r="H149" s="194">
        <v>1471.2</v>
      </c>
      <c r="I149" s="195"/>
      <c r="J149" s="195"/>
      <c r="M149" s="191"/>
      <c r="N149" s="196"/>
      <c r="O149" s="197"/>
      <c r="P149" s="197"/>
      <c r="Q149" s="197"/>
      <c r="R149" s="197"/>
      <c r="S149" s="197"/>
      <c r="T149" s="197"/>
      <c r="U149" s="197"/>
      <c r="V149" s="197"/>
      <c r="W149" s="197"/>
      <c r="X149" s="198"/>
      <c r="AT149" s="192" t="s">
        <v>172</v>
      </c>
      <c r="AU149" s="192" t="s">
        <v>83</v>
      </c>
      <c r="AV149" s="15" t="s">
        <v>170</v>
      </c>
      <c r="AW149" s="15" t="s">
        <v>4</v>
      </c>
      <c r="AX149" s="15" t="s">
        <v>81</v>
      </c>
      <c r="AY149" s="192" t="s">
        <v>163</v>
      </c>
    </row>
    <row r="150" spans="1:65" s="2" customFormat="1" ht="48" customHeight="1">
      <c r="A150" s="31"/>
      <c r="B150" s="160"/>
      <c r="C150" s="161" t="s">
        <v>218</v>
      </c>
      <c r="D150" s="161" t="s">
        <v>165</v>
      </c>
      <c r="E150" s="162" t="s">
        <v>257</v>
      </c>
      <c r="F150" s="163" t="s">
        <v>258</v>
      </c>
      <c r="G150" s="164" t="s">
        <v>168</v>
      </c>
      <c r="H150" s="165">
        <v>1804.672</v>
      </c>
      <c r="I150" s="166"/>
      <c r="J150" s="166"/>
      <c r="K150" s="167">
        <f>ROUND(P150*H150,2)</f>
        <v>0</v>
      </c>
      <c r="L150" s="163" t="s">
        <v>169</v>
      </c>
      <c r="M150" s="32"/>
      <c r="N150" s="168" t="s">
        <v>1</v>
      </c>
      <c r="O150" s="169" t="s">
        <v>38</v>
      </c>
      <c r="P150" s="170">
        <f>I150+J150</f>
        <v>0</v>
      </c>
      <c r="Q150" s="170">
        <f>ROUND(I150*H150,2)</f>
        <v>0</v>
      </c>
      <c r="R150" s="170">
        <f>ROUND(J150*H150,2)</f>
        <v>0</v>
      </c>
      <c r="S150" s="55"/>
      <c r="T150" s="171">
        <f>S150*H150</f>
        <v>0</v>
      </c>
      <c r="U150" s="171">
        <v>0</v>
      </c>
      <c r="V150" s="171">
        <f>U150*H150</f>
        <v>0</v>
      </c>
      <c r="W150" s="171">
        <v>0</v>
      </c>
      <c r="X150" s="172">
        <f>W150*H150</f>
        <v>0</v>
      </c>
      <c r="Y150" s="31"/>
      <c r="Z150" s="31"/>
      <c r="AA150" s="31"/>
      <c r="AB150" s="31"/>
      <c r="AC150" s="31"/>
      <c r="AD150" s="31"/>
      <c r="AE150" s="31"/>
      <c r="AR150" s="173" t="s">
        <v>170</v>
      </c>
      <c r="AT150" s="173" t="s">
        <v>165</v>
      </c>
      <c r="AU150" s="173" t="s">
        <v>83</v>
      </c>
      <c r="AY150" s="17" t="s">
        <v>163</v>
      </c>
      <c r="BE150" s="174">
        <f>IF(O150="základní",K150,0)</f>
        <v>0</v>
      </c>
      <c r="BF150" s="174">
        <f>IF(O150="snížená",K150,0)</f>
        <v>0</v>
      </c>
      <c r="BG150" s="174">
        <f>IF(O150="zákl. přenesená",K150,0)</f>
        <v>0</v>
      </c>
      <c r="BH150" s="174">
        <f>IF(O150="sníž. přenesená",K150,0)</f>
        <v>0</v>
      </c>
      <c r="BI150" s="174">
        <f>IF(O150="nulová",K150,0)</f>
        <v>0</v>
      </c>
      <c r="BJ150" s="17" t="s">
        <v>81</v>
      </c>
      <c r="BK150" s="174">
        <f>ROUND(P150*H150,2)</f>
        <v>0</v>
      </c>
      <c r="BL150" s="17" t="s">
        <v>170</v>
      </c>
      <c r="BM150" s="173" t="s">
        <v>558</v>
      </c>
    </row>
    <row r="151" spans="2:51" s="13" customFormat="1" ht="12">
      <c r="B151" s="175"/>
      <c r="D151" s="176" t="s">
        <v>172</v>
      </c>
      <c r="E151" s="177" t="s">
        <v>1</v>
      </c>
      <c r="F151" s="178" t="s">
        <v>559</v>
      </c>
      <c r="H151" s="177" t="s">
        <v>1</v>
      </c>
      <c r="I151" s="179"/>
      <c r="J151" s="179"/>
      <c r="M151" s="175"/>
      <c r="N151" s="180"/>
      <c r="O151" s="181"/>
      <c r="P151" s="181"/>
      <c r="Q151" s="181"/>
      <c r="R151" s="181"/>
      <c r="S151" s="181"/>
      <c r="T151" s="181"/>
      <c r="U151" s="181"/>
      <c r="V151" s="181"/>
      <c r="W151" s="181"/>
      <c r="X151" s="182"/>
      <c r="AT151" s="177" t="s">
        <v>172</v>
      </c>
      <c r="AU151" s="177" t="s">
        <v>83</v>
      </c>
      <c r="AV151" s="13" t="s">
        <v>81</v>
      </c>
      <c r="AW151" s="13" t="s">
        <v>4</v>
      </c>
      <c r="AX151" s="13" t="s">
        <v>73</v>
      </c>
      <c r="AY151" s="177" t="s">
        <v>163</v>
      </c>
    </row>
    <row r="152" spans="2:51" s="13" customFormat="1" ht="12">
      <c r="B152" s="175"/>
      <c r="D152" s="176" t="s">
        <v>172</v>
      </c>
      <c r="E152" s="177" t="s">
        <v>1</v>
      </c>
      <c r="F152" s="178" t="s">
        <v>560</v>
      </c>
      <c r="H152" s="177" t="s">
        <v>1</v>
      </c>
      <c r="I152" s="179"/>
      <c r="J152" s="179"/>
      <c r="M152" s="175"/>
      <c r="N152" s="180"/>
      <c r="O152" s="181"/>
      <c r="P152" s="181"/>
      <c r="Q152" s="181"/>
      <c r="R152" s="181"/>
      <c r="S152" s="181"/>
      <c r="T152" s="181"/>
      <c r="U152" s="181"/>
      <c r="V152" s="181"/>
      <c r="W152" s="181"/>
      <c r="X152" s="182"/>
      <c r="AT152" s="177" t="s">
        <v>172</v>
      </c>
      <c r="AU152" s="177" t="s">
        <v>83</v>
      </c>
      <c r="AV152" s="13" t="s">
        <v>81</v>
      </c>
      <c r="AW152" s="13" t="s">
        <v>4</v>
      </c>
      <c r="AX152" s="13" t="s">
        <v>73</v>
      </c>
      <c r="AY152" s="177" t="s">
        <v>163</v>
      </c>
    </row>
    <row r="153" spans="2:51" s="13" customFormat="1" ht="12">
      <c r="B153" s="175"/>
      <c r="D153" s="176" t="s">
        <v>172</v>
      </c>
      <c r="E153" s="177" t="s">
        <v>1</v>
      </c>
      <c r="F153" s="178" t="s">
        <v>285</v>
      </c>
      <c r="H153" s="177" t="s">
        <v>1</v>
      </c>
      <c r="I153" s="179"/>
      <c r="J153" s="179"/>
      <c r="M153" s="175"/>
      <c r="N153" s="180"/>
      <c r="O153" s="181"/>
      <c r="P153" s="181"/>
      <c r="Q153" s="181"/>
      <c r="R153" s="181"/>
      <c r="S153" s="181"/>
      <c r="T153" s="181"/>
      <c r="U153" s="181"/>
      <c r="V153" s="181"/>
      <c r="W153" s="181"/>
      <c r="X153" s="182"/>
      <c r="AT153" s="177" t="s">
        <v>172</v>
      </c>
      <c r="AU153" s="177" t="s">
        <v>83</v>
      </c>
      <c r="AV153" s="13" t="s">
        <v>81</v>
      </c>
      <c r="AW153" s="13" t="s">
        <v>4</v>
      </c>
      <c r="AX153" s="13" t="s">
        <v>73</v>
      </c>
      <c r="AY153" s="177" t="s">
        <v>163</v>
      </c>
    </row>
    <row r="154" spans="2:51" s="14" customFormat="1" ht="12">
      <c r="B154" s="183"/>
      <c r="D154" s="176" t="s">
        <v>172</v>
      </c>
      <c r="E154" s="184" t="s">
        <v>1</v>
      </c>
      <c r="F154" s="185" t="s">
        <v>561</v>
      </c>
      <c r="H154" s="186">
        <v>1804.672</v>
      </c>
      <c r="I154" s="187"/>
      <c r="J154" s="187"/>
      <c r="M154" s="183"/>
      <c r="N154" s="188"/>
      <c r="O154" s="189"/>
      <c r="P154" s="189"/>
      <c r="Q154" s="189"/>
      <c r="R154" s="189"/>
      <c r="S154" s="189"/>
      <c r="T154" s="189"/>
      <c r="U154" s="189"/>
      <c r="V154" s="189"/>
      <c r="W154" s="189"/>
      <c r="X154" s="190"/>
      <c r="AT154" s="184" t="s">
        <v>172</v>
      </c>
      <c r="AU154" s="184" t="s">
        <v>83</v>
      </c>
      <c r="AV154" s="14" t="s">
        <v>83</v>
      </c>
      <c r="AW154" s="14" t="s">
        <v>4</v>
      </c>
      <c r="AX154" s="14" t="s">
        <v>81</v>
      </c>
      <c r="AY154" s="184" t="s">
        <v>163</v>
      </c>
    </row>
    <row r="155" spans="1:65" s="2" customFormat="1" ht="36" customHeight="1">
      <c r="A155" s="31"/>
      <c r="B155" s="160"/>
      <c r="C155" s="161" t="s">
        <v>249</v>
      </c>
      <c r="D155" s="161" t="s">
        <v>165</v>
      </c>
      <c r="E155" s="162" t="s">
        <v>562</v>
      </c>
      <c r="F155" s="163" t="s">
        <v>563</v>
      </c>
      <c r="G155" s="164" t="s">
        <v>469</v>
      </c>
      <c r="H155" s="165">
        <v>3</v>
      </c>
      <c r="I155" s="166"/>
      <c r="J155" s="166"/>
      <c r="K155" s="167">
        <f>ROUND(P155*H155,2)</f>
        <v>0</v>
      </c>
      <c r="L155" s="163" t="s">
        <v>169</v>
      </c>
      <c r="M155" s="32"/>
      <c r="N155" s="168" t="s">
        <v>1</v>
      </c>
      <c r="O155" s="169" t="s">
        <v>38</v>
      </c>
      <c r="P155" s="170">
        <f>I155+J155</f>
        <v>0</v>
      </c>
      <c r="Q155" s="170">
        <f>ROUND(I155*H155,2)</f>
        <v>0</v>
      </c>
      <c r="R155" s="170">
        <f>ROUND(J155*H155,2)</f>
        <v>0</v>
      </c>
      <c r="S155" s="55"/>
      <c r="T155" s="171">
        <f>S155*H155</f>
        <v>0</v>
      </c>
      <c r="U155" s="171">
        <v>0</v>
      </c>
      <c r="V155" s="171">
        <f>U155*H155</f>
        <v>0</v>
      </c>
      <c r="W155" s="171">
        <v>0</v>
      </c>
      <c r="X155" s="172">
        <f>W155*H155</f>
        <v>0</v>
      </c>
      <c r="Y155" s="31"/>
      <c r="Z155" s="31"/>
      <c r="AA155" s="31"/>
      <c r="AB155" s="31"/>
      <c r="AC155" s="31"/>
      <c r="AD155" s="31"/>
      <c r="AE155" s="31"/>
      <c r="AR155" s="173" t="s">
        <v>170</v>
      </c>
      <c r="AT155" s="173" t="s">
        <v>165</v>
      </c>
      <c r="AU155" s="173" t="s">
        <v>83</v>
      </c>
      <c r="AY155" s="17" t="s">
        <v>163</v>
      </c>
      <c r="BE155" s="174">
        <f>IF(O155="základní",K155,0)</f>
        <v>0</v>
      </c>
      <c r="BF155" s="174">
        <f>IF(O155="snížená",K155,0)</f>
        <v>0</v>
      </c>
      <c r="BG155" s="174">
        <f>IF(O155="zákl. přenesená",K155,0)</f>
        <v>0</v>
      </c>
      <c r="BH155" s="174">
        <f>IF(O155="sníž. přenesená",K155,0)</f>
        <v>0</v>
      </c>
      <c r="BI155" s="174">
        <f>IF(O155="nulová",K155,0)</f>
        <v>0</v>
      </c>
      <c r="BJ155" s="17" t="s">
        <v>81</v>
      </c>
      <c r="BK155" s="174">
        <f>ROUND(P155*H155,2)</f>
        <v>0</v>
      </c>
      <c r="BL155" s="17" t="s">
        <v>170</v>
      </c>
      <c r="BM155" s="173" t="s">
        <v>564</v>
      </c>
    </row>
    <row r="156" spans="2:51" s="13" customFormat="1" ht="12">
      <c r="B156" s="175"/>
      <c r="D156" s="176" t="s">
        <v>172</v>
      </c>
      <c r="E156" s="177" t="s">
        <v>1</v>
      </c>
      <c r="F156" s="178" t="s">
        <v>701</v>
      </c>
      <c r="H156" s="177" t="s">
        <v>1</v>
      </c>
      <c r="I156" s="179"/>
      <c r="J156" s="179"/>
      <c r="M156" s="175"/>
      <c r="N156" s="180"/>
      <c r="O156" s="181"/>
      <c r="P156" s="181"/>
      <c r="Q156" s="181"/>
      <c r="R156" s="181"/>
      <c r="S156" s="181"/>
      <c r="T156" s="181"/>
      <c r="U156" s="181"/>
      <c r="V156" s="181"/>
      <c r="W156" s="181"/>
      <c r="X156" s="182"/>
      <c r="AT156" s="177" t="s">
        <v>172</v>
      </c>
      <c r="AU156" s="177" t="s">
        <v>83</v>
      </c>
      <c r="AV156" s="13" t="s">
        <v>81</v>
      </c>
      <c r="AW156" s="13" t="s">
        <v>4</v>
      </c>
      <c r="AX156" s="13" t="s">
        <v>73</v>
      </c>
      <c r="AY156" s="177" t="s">
        <v>163</v>
      </c>
    </row>
    <row r="157" spans="2:51" s="14" customFormat="1" ht="12">
      <c r="B157" s="183"/>
      <c r="D157" s="176" t="s">
        <v>172</v>
      </c>
      <c r="E157" s="184" t="s">
        <v>1</v>
      </c>
      <c r="F157" s="185" t="s">
        <v>127</v>
      </c>
      <c r="H157" s="186">
        <v>3</v>
      </c>
      <c r="I157" s="187"/>
      <c r="J157" s="187"/>
      <c r="M157" s="183"/>
      <c r="N157" s="188"/>
      <c r="O157" s="189"/>
      <c r="P157" s="189"/>
      <c r="Q157" s="189"/>
      <c r="R157" s="189"/>
      <c r="S157" s="189"/>
      <c r="T157" s="189"/>
      <c r="U157" s="189"/>
      <c r="V157" s="189"/>
      <c r="W157" s="189"/>
      <c r="X157" s="190"/>
      <c r="AT157" s="184" t="s">
        <v>172</v>
      </c>
      <c r="AU157" s="184" t="s">
        <v>83</v>
      </c>
      <c r="AV157" s="14" t="s">
        <v>83</v>
      </c>
      <c r="AW157" s="14" t="s">
        <v>4</v>
      </c>
      <c r="AX157" s="14" t="s">
        <v>81</v>
      </c>
      <c r="AY157" s="184" t="s">
        <v>163</v>
      </c>
    </row>
    <row r="158" spans="1:65" s="2" customFormat="1" ht="36" customHeight="1">
      <c r="A158" s="31"/>
      <c r="B158" s="160"/>
      <c r="C158" s="161" t="s">
        <v>256</v>
      </c>
      <c r="D158" s="161" t="s">
        <v>165</v>
      </c>
      <c r="E158" s="162" t="s">
        <v>565</v>
      </c>
      <c r="F158" s="163" t="s">
        <v>566</v>
      </c>
      <c r="G158" s="164" t="s">
        <v>469</v>
      </c>
      <c r="H158" s="165">
        <v>3</v>
      </c>
      <c r="I158" s="166"/>
      <c r="J158" s="166"/>
      <c r="K158" s="167">
        <f>ROUND(P158*H158,2)</f>
        <v>0</v>
      </c>
      <c r="L158" s="163" t="s">
        <v>169</v>
      </c>
      <c r="M158" s="32"/>
      <c r="N158" s="168" t="s">
        <v>1</v>
      </c>
      <c r="O158" s="169" t="s">
        <v>38</v>
      </c>
      <c r="P158" s="170">
        <f>I158+J158</f>
        <v>0</v>
      </c>
      <c r="Q158" s="170">
        <f>ROUND(I158*H158,2)</f>
        <v>0</v>
      </c>
      <c r="R158" s="170">
        <f>ROUND(J158*H158,2)</f>
        <v>0</v>
      </c>
      <c r="S158" s="55"/>
      <c r="T158" s="171">
        <f>S158*H158</f>
        <v>0</v>
      </c>
      <c r="U158" s="171">
        <v>0</v>
      </c>
      <c r="V158" s="171">
        <f>U158*H158</f>
        <v>0</v>
      </c>
      <c r="W158" s="171">
        <v>0</v>
      </c>
      <c r="X158" s="172">
        <f>W158*H158</f>
        <v>0</v>
      </c>
      <c r="Y158" s="31"/>
      <c r="Z158" s="31"/>
      <c r="AA158" s="31"/>
      <c r="AB158" s="31"/>
      <c r="AC158" s="31"/>
      <c r="AD158" s="31"/>
      <c r="AE158" s="31"/>
      <c r="AR158" s="173" t="s">
        <v>170</v>
      </c>
      <c r="AT158" s="173" t="s">
        <v>165</v>
      </c>
      <c r="AU158" s="173" t="s">
        <v>83</v>
      </c>
      <c r="AY158" s="17" t="s">
        <v>163</v>
      </c>
      <c r="BE158" s="174">
        <f>IF(O158="základní",K158,0)</f>
        <v>0</v>
      </c>
      <c r="BF158" s="174">
        <f>IF(O158="snížená",K158,0)</f>
        <v>0</v>
      </c>
      <c r="BG158" s="174">
        <f>IF(O158="zákl. přenesená",K158,0)</f>
        <v>0</v>
      </c>
      <c r="BH158" s="174">
        <f>IF(O158="sníž. přenesená",K158,0)</f>
        <v>0</v>
      </c>
      <c r="BI158" s="174">
        <f>IF(O158="nulová",K158,0)</f>
        <v>0</v>
      </c>
      <c r="BJ158" s="17" t="s">
        <v>81</v>
      </c>
      <c r="BK158" s="174">
        <f>ROUND(P158*H158,2)</f>
        <v>0</v>
      </c>
      <c r="BL158" s="17" t="s">
        <v>170</v>
      </c>
      <c r="BM158" s="173" t="s">
        <v>567</v>
      </c>
    </row>
    <row r="159" spans="2:51" s="13" customFormat="1" ht="12">
      <c r="B159" s="175"/>
      <c r="D159" s="176" t="s">
        <v>172</v>
      </c>
      <c r="E159" s="177" t="s">
        <v>1</v>
      </c>
      <c r="F159" s="178" t="s">
        <v>702</v>
      </c>
      <c r="H159" s="177" t="s">
        <v>1</v>
      </c>
      <c r="I159" s="179"/>
      <c r="J159" s="179"/>
      <c r="M159" s="175"/>
      <c r="N159" s="180"/>
      <c r="O159" s="181"/>
      <c r="P159" s="181"/>
      <c r="Q159" s="181"/>
      <c r="R159" s="181"/>
      <c r="S159" s="181"/>
      <c r="T159" s="181"/>
      <c r="U159" s="181"/>
      <c r="V159" s="181"/>
      <c r="W159" s="181"/>
      <c r="X159" s="182"/>
      <c r="AT159" s="177" t="s">
        <v>172</v>
      </c>
      <c r="AU159" s="177" t="s">
        <v>83</v>
      </c>
      <c r="AV159" s="13" t="s">
        <v>81</v>
      </c>
      <c r="AW159" s="13" t="s">
        <v>4</v>
      </c>
      <c r="AX159" s="13" t="s">
        <v>73</v>
      </c>
      <c r="AY159" s="177" t="s">
        <v>163</v>
      </c>
    </row>
    <row r="160" spans="2:51" s="14" customFormat="1" ht="12">
      <c r="B160" s="183"/>
      <c r="D160" s="176" t="s">
        <v>172</v>
      </c>
      <c r="E160" s="184" t="s">
        <v>1</v>
      </c>
      <c r="F160" s="185" t="s">
        <v>127</v>
      </c>
      <c r="H160" s="186">
        <v>3</v>
      </c>
      <c r="I160" s="187"/>
      <c r="J160" s="187"/>
      <c r="M160" s="183"/>
      <c r="N160" s="188"/>
      <c r="O160" s="189"/>
      <c r="P160" s="189"/>
      <c r="Q160" s="189"/>
      <c r="R160" s="189"/>
      <c r="S160" s="189"/>
      <c r="T160" s="189"/>
      <c r="U160" s="189"/>
      <c r="V160" s="189"/>
      <c r="W160" s="189"/>
      <c r="X160" s="190"/>
      <c r="AT160" s="184" t="s">
        <v>172</v>
      </c>
      <c r="AU160" s="184" t="s">
        <v>83</v>
      </c>
      <c r="AV160" s="14" t="s">
        <v>83</v>
      </c>
      <c r="AW160" s="14" t="s">
        <v>4</v>
      </c>
      <c r="AX160" s="14" t="s">
        <v>81</v>
      </c>
      <c r="AY160" s="184" t="s">
        <v>163</v>
      </c>
    </row>
    <row r="161" spans="1:65" s="2" customFormat="1" ht="36" customHeight="1">
      <c r="A161" s="31"/>
      <c r="B161" s="160"/>
      <c r="C161" s="161" t="s">
        <v>287</v>
      </c>
      <c r="D161" s="161" t="s">
        <v>165</v>
      </c>
      <c r="E161" s="162" t="s">
        <v>568</v>
      </c>
      <c r="F161" s="163" t="s">
        <v>569</v>
      </c>
      <c r="G161" s="164" t="s">
        <v>469</v>
      </c>
      <c r="H161" s="165">
        <v>5</v>
      </c>
      <c r="I161" s="166"/>
      <c r="J161" s="166"/>
      <c r="K161" s="167">
        <f>ROUND(P161*H161,2)</f>
        <v>0</v>
      </c>
      <c r="L161" s="163" t="s">
        <v>169</v>
      </c>
      <c r="M161" s="32"/>
      <c r="N161" s="168" t="s">
        <v>1</v>
      </c>
      <c r="O161" s="169" t="s">
        <v>38</v>
      </c>
      <c r="P161" s="170">
        <f>I161+J161</f>
        <v>0</v>
      </c>
      <c r="Q161" s="170">
        <f>ROUND(I161*H161,2)</f>
        <v>0</v>
      </c>
      <c r="R161" s="170">
        <f>ROUND(J161*H161,2)</f>
        <v>0</v>
      </c>
      <c r="S161" s="55"/>
      <c r="T161" s="171">
        <f>S161*H161</f>
        <v>0</v>
      </c>
      <c r="U161" s="171">
        <v>0</v>
      </c>
      <c r="V161" s="171">
        <f>U161*H161</f>
        <v>0</v>
      </c>
      <c r="W161" s="171">
        <v>0</v>
      </c>
      <c r="X161" s="172">
        <f>W161*H161</f>
        <v>0</v>
      </c>
      <c r="Y161" s="31"/>
      <c r="Z161" s="31"/>
      <c r="AA161" s="31"/>
      <c r="AB161" s="31"/>
      <c r="AC161" s="31"/>
      <c r="AD161" s="31"/>
      <c r="AE161" s="31"/>
      <c r="AR161" s="173" t="s">
        <v>170</v>
      </c>
      <c r="AT161" s="173" t="s">
        <v>165</v>
      </c>
      <c r="AU161" s="173" t="s">
        <v>83</v>
      </c>
      <c r="AY161" s="17" t="s">
        <v>163</v>
      </c>
      <c r="BE161" s="174">
        <f>IF(O161="základní",K161,0)</f>
        <v>0</v>
      </c>
      <c r="BF161" s="174">
        <f>IF(O161="snížená",K161,0)</f>
        <v>0</v>
      </c>
      <c r="BG161" s="174">
        <f>IF(O161="zákl. přenesená",K161,0)</f>
        <v>0</v>
      </c>
      <c r="BH161" s="174">
        <f>IF(O161="sníž. přenesená",K161,0)</f>
        <v>0</v>
      </c>
      <c r="BI161" s="174">
        <f>IF(O161="nulová",K161,0)</f>
        <v>0</v>
      </c>
      <c r="BJ161" s="17" t="s">
        <v>81</v>
      </c>
      <c r="BK161" s="174">
        <f>ROUND(P161*H161,2)</f>
        <v>0</v>
      </c>
      <c r="BL161" s="17" t="s">
        <v>170</v>
      </c>
      <c r="BM161" s="173" t="s">
        <v>570</v>
      </c>
    </row>
    <row r="162" spans="2:51" s="13" customFormat="1" ht="12">
      <c r="B162" s="175"/>
      <c r="D162" s="176" t="s">
        <v>172</v>
      </c>
      <c r="E162" s="177" t="s">
        <v>1</v>
      </c>
      <c r="F162" s="178" t="s">
        <v>702</v>
      </c>
      <c r="H162" s="177" t="s">
        <v>1</v>
      </c>
      <c r="I162" s="179"/>
      <c r="J162" s="179"/>
      <c r="M162" s="175"/>
      <c r="N162" s="180"/>
      <c r="O162" s="181"/>
      <c r="P162" s="181"/>
      <c r="Q162" s="181"/>
      <c r="R162" s="181"/>
      <c r="S162" s="181"/>
      <c r="T162" s="181"/>
      <c r="U162" s="181"/>
      <c r="V162" s="181"/>
      <c r="W162" s="181"/>
      <c r="X162" s="182"/>
      <c r="AT162" s="177" t="s">
        <v>172</v>
      </c>
      <c r="AU162" s="177" t="s">
        <v>83</v>
      </c>
      <c r="AV162" s="13" t="s">
        <v>81</v>
      </c>
      <c r="AW162" s="13" t="s">
        <v>4</v>
      </c>
      <c r="AX162" s="13" t="s">
        <v>73</v>
      </c>
      <c r="AY162" s="177" t="s">
        <v>163</v>
      </c>
    </row>
    <row r="163" spans="2:51" s="14" customFormat="1" ht="12">
      <c r="B163" s="183"/>
      <c r="D163" s="176" t="s">
        <v>172</v>
      </c>
      <c r="E163" s="184" t="s">
        <v>1</v>
      </c>
      <c r="F163" s="185" t="s">
        <v>198</v>
      </c>
      <c r="H163" s="186">
        <v>5</v>
      </c>
      <c r="I163" s="187"/>
      <c r="J163" s="187"/>
      <c r="M163" s="183"/>
      <c r="N163" s="188"/>
      <c r="O163" s="189"/>
      <c r="P163" s="189"/>
      <c r="Q163" s="189"/>
      <c r="R163" s="189"/>
      <c r="S163" s="189"/>
      <c r="T163" s="189"/>
      <c r="U163" s="189"/>
      <c r="V163" s="189"/>
      <c r="W163" s="189"/>
      <c r="X163" s="190"/>
      <c r="AT163" s="184" t="s">
        <v>172</v>
      </c>
      <c r="AU163" s="184" t="s">
        <v>83</v>
      </c>
      <c r="AV163" s="14" t="s">
        <v>83</v>
      </c>
      <c r="AW163" s="14" t="s">
        <v>4</v>
      </c>
      <c r="AX163" s="14" t="s">
        <v>81</v>
      </c>
      <c r="AY163" s="184" t="s">
        <v>163</v>
      </c>
    </row>
    <row r="164" spans="1:65" s="2" customFormat="1" ht="36" customHeight="1">
      <c r="A164" s="31"/>
      <c r="B164" s="160"/>
      <c r="C164" s="161" t="s">
        <v>9</v>
      </c>
      <c r="D164" s="161" t="s">
        <v>165</v>
      </c>
      <c r="E164" s="162" t="s">
        <v>571</v>
      </c>
      <c r="F164" s="163" t="s">
        <v>572</v>
      </c>
      <c r="G164" s="164" t="s">
        <v>363</v>
      </c>
      <c r="H164" s="165">
        <v>9808</v>
      </c>
      <c r="I164" s="166"/>
      <c r="J164" s="166"/>
      <c r="K164" s="167">
        <f>ROUND(P164*H164,2)</f>
        <v>0</v>
      </c>
      <c r="L164" s="163" t="s">
        <v>169</v>
      </c>
      <c r="M164" s="32"/>
      <c r="N164" s="168" t="s">
        <v>1</v>
      </c>
      <c r="O164" s="169" t="s">
        <v>38</v>
      </c>
      <c r="P164" s="170">
        <f>I164+J164</f>
        <v>0</v>
      </c>
      <c r="Q164" s="170">
        <f>ROUND(I164*H164,2)</f>
        <v>0</v>
      </c>
      <c r="R164" s="170">
        <f>ROUND(J164*H164,2)</f>
        <v>0</v>
      </c>
      <c r="S164" s="55"/>
      <c r="T164" s="171">
        <f>S164*H164</f>
        <v>0</v>
      </c>
      <c r="U164" s="171">
        <v>0</v>
      </c>
      <c r="V164" s="171">
        <f>U164*H164</f>
        <v>0</v>
      </c>
      <c r="W164" s="171">
        <v>0</v>
      </c>
      <c r="X164" s="172">
        <f>W164*H164</f>
        <v>0</v>
      </c>
      <c r="Y164" s="31"/>
      <c r="Z164" s="31"/>
      <c r="AA164" s="31"/>
      <c r="AB164" s="31"/>
      <c r="AC164" s="31"/>
      <c r="AD164" s="31"/>
      <c r="AE164" s="31"/>
      <c r="AR164" s="173" t="s">
        <v>170</v>
      </c>
      <c r="AT164" s="173" t="s">
        <v>165</v>
      </c>
      <c r="AU164" s="173" t="s">
        <v>83</v>
      </c>
      <c r="AY164" s="17" t="s">
        <v>163</v>
      </c>
      <c r="BE164" s="174">
        <f>IF(O164="základní",K164,0)</f>
        <v>0</v>
      </c>
      <c r="BF164" s="174">
        <f>IF(O164="snížená",K164,0)</f>
        <v>0</v>
      </c>
      <c r="BG164" s="174">
        <f>IF(O164="zákl. přenesená",K164,0)</f>
        <v>0</v>
      </c>
      <c r="BH164" s="174">
        <f>IF(O164="sníž. přenesená",K164,0)</f>
        <v>0</v>
      </c>
      <c r="BI164" s="174">
        <f>IF(O164="nulová",K164,0)</f>
        <v>0</v>
      </c>
      <c r="BJ164" s="17" t="s">
        <v>81</v>
      </c>
      <c r="BK164" s="174">
        <f>ROUND(P164*H164,2)</f>
        <v>0</v>
      </c>
      <c r="BL164" s="17" t="s">
        <v>170</v>
      </c>
      <c r="BM164" s="173" t="s">
        <v>573</v>
      </c>
    </row>
    <row r="165" spans="2:51" s="13" customFormat="1" ht="12">
      <c r="B165" s="175"/>
      <c r="D165" s="176" t="s">
        <v>172</v>
      </c>
      <c r="E165" s="177" t="s">
        <v>1</v>
      </c>
      <c r="F165" s="178" t="s">
        <v>537</v>
      </c>
      <c r="H165" s="177" t="s">
        <v>1</v>
      </c>
      <c r="I165" s="179"/>
      <c r="J165" s="179"/>
      <c r="M165" s="175"/>
      <c r="N165" s="180"/>
      <c r="O165" s="181"/>
      <c r="P165" s="181"/>
      <c r="Q165" s="181"/>
      <c r="R165" s="181"/>
      <c r="S165" s="181"/>
      <c r="T165" s="181"/>
      <c r="U165" s="181"/>
      <c r="V165" s="181"/>
      <c r="W165" s="181"/>
      <c r="X165" s="182"/>
      <c r="AT165" s="177" t="s">
        <v>172</v>
      </c>
      <c r="AU165" s="177" t="s">
        <v>83</v>
      </c>
      <c r="AV165" s="13" t="s">
        <v>81</v>
      </c>
      <c r="AW165" s="13" t="s">
        <v>4</v>
      </c>
      <c r="AX165" s="13" t="s">
        <v>73</v>
      </c>
      <c r="AY165" s="177" t="s">
        <v>163</v>
      </c>
    </row>
    <row r="166" spans="2:51" s="13" customFormat="1" ht="12">
      <c r="B166" s="175"/>
      <c r="D166" s="176" t="s">
        <v>172</v>
      </c>
      <c r="E166" s="177" t="s">
        <v>1</v>
      </c>
      <c r="F166" s="178" t="s">
        <v>574</v>
      </c>
      <c r="H166" s="177" t="s">
        <v>1</v>
      </c>
      <c r="I166" s="179"/>
      <c r="J166" s="179"/>
      <c r="M166" s="175"/>
      <c r="N166" s="180"/>
      <c r="O166" s="181"/>
      <c r="P166" s="181"/>
      <c r="Q166" s="181"/>
      <c r="R166" s="181"/>
      <c r="S166" s="181"/>
      <c r="T166" s="181"/>
      <c r="U166" s="181"/>
      <c r="V166" s="181"/>
      <c r="W166" s="181"/>
      <c r="X166" s="182"/>
      <c r="AT166" s="177" t="s">
        <v>172</v>
      </c>
      <c r="AU166" s="177" t="s">
        <v>83</v>
      </c>
      <c r="AV166" s="13" t="s">
        <v>81</v>
      </c>
      <c r="AW166" s="13" t="s">
        <v>4</v>
      </c>
      <c r="AX166" s="13" t="s">
        <v>73</v>
      </c>
      <c r="AY166" s="177" t="s">
        <v>163</v>
      </c>
    </row>
    <row r="167" spans="2:51" s="14" customFormat="1" ht="12">
      <c r="B167" s="183"/>
      <c r="D167" s="176" t="s">
        <v>172</v>
      </c>
      <c r="E167" s="184" t="s">
        <v>1</v>
      </c>
      <c r="F167" s="185" t="s">
        <v>575</v>
      </c>
      <c r="H167" s="186">
        <v>5324</v>
      </c>
      <c r="I167" s="187"/>
      <c r="J167" s="187"/>
      <c r="M167" s="183"/>
      <c r="N167" s="188"/>
      <c r="O167" s="189"/>
      <c r="P167" s="189"/>
      <c r="Q167" s="189"/>
      <c r="R167" s="189"/>
      <c r="S167" s="189"/>
      <c r="T167" s="189"/>
      <c r="U167" s="189"/>
      <c r="V167" s="189"/>
      <c r="W167" s="189"/>
      <c r="X167" s="190"/>
      <c r="AT167" s="184" t="s">
        <v>172</v>
      </c>
      <c r="AU167" s="184" t="s">
        <v>83</v>
      </c>
      <c r="AV167" s="14" t="s">
        <v>83</v>
      </c>
      <c r="AW167" s="14" t="s">
        <v>4</v>
      </c>
      <c r="AX167" s="14" t="s">
        <v>73</v>
      </c>
      <c r="AY167" s="184" t="s">
        <v>163</v>
      </c>
    </row>
    <row r="168" spans="2:51" s="13" customFormat="1" ht="22.5">
      <c r="B168" s="175"/>
      <c r="D168" s="176" t="s">
        <v>172</v>
      </c>
      <c r="E168" s="177" t="s">
        <v>1</v>
      </c>
      <c r="F168" s="178" t="s">
        <v>576</v>
      </c>
      <c r="H168" s="177" t="s">
        <v>1</v>
      </c>
      <c r="I168" s="179"/>
      <c r="J168" s="179"/>
      <c r="M168" s="175"/>
      <c r="N168" s="180"/>
      <c r="O168" s="181"/>
      <c r="P168" s="181"/>
      <c r="Q168" s="181"/>
      <c r="R168" s="181"/>
      <c r="S168" s="181"/>
      <c r="T168" s="181"/>
      <c r="U168" s="181"/>
      <c r="V168" s="181"/>
      <c r="W168" s="181"/>
      <c r="X168" s="182"/>
      <c r="AT168" s="177" t="s">
        <v>172</v>
      </c>
      <c r="AU168" s="177" t="s">
        <v>83</v>
      </c>
      <c r="AV168" s="13" t="s">
        <v>81</v>
      </c>
      <c r="AW168" s="13" t="s">
        <v>4</v>
      </c>
      <c r="AX168" s="13" t="s">
        <v>73</v>
      </c>
      <c r="AY168" s="177" t="s">
        <v>163</v>
      </c>
    </row>
    <row r="169" spans="2:51" s="14" customFormat="1" ht="12">
      <c r="B169" s="183"/>
      <c r="D169" s="176" t="s">
        <v>172</v>
      </c>
      <c r="E169" s="184" t="s">
        <v>1</v>
      </c>
      <c r="F169" s="185" t="s">
        <v>577</v>
      </c>
      <c r="H169" s="186">
        <v>3396</v>
      </c>
      <c r="I169" s="187"/>
      <c r="J169" s="187"/>
      <c r="M169" s="183"/>
      <c r="N169" s="188"/>
      <c r="O169" s="189"/>
      <c r="P169" s="189"/>
      <c r="Q169" s="189"/>
      <c r="R169" s="189"/>
      <c r="S169" s="189"/>
      <c r="T169" s="189"/>
      <c r="U169" s="189"/>
      <c r="V169" s="189"/>
      <c r="W169" s="189"/>
      <c r="X169" s="190"/>
      <c r="AT169" s="184" t="s">
        <v>172</v>
      </c>
      <c r="AU169" s="184" t="s">
        <v>83</v>
      </c>
      <c r="AV169" s="14" t="s">
        <v>83</v>
      </c>
      <c r="AW169" s="14" t="s">
        <v>4</v>
      </c>
      <c r="AX169" s="14" t="s">
        <v>73</v>
      </c>
      <c r="AY169" s="184" t="s">
        <v>163</v>
      </c>
    </row>
    <row r="170" spans="2:51" s="13" customFormat="1" ht="12">
      <c r="B170" s="175"/>
      <c r="D170" s="176" t="s">
        <v>172</v>
      </c>
      <c r="E170" s="177" t="s">
        <v>1</v>
      </c>
      <c r="F170" s="178" t="s">
        <v>539</v>
      </c>
      <c r="H170" s="177" t="s">
        <v>1</v>
      </c>
      <c r="I170" s="179"/>
      <c r="J170" s="179"/>
      <c r="M170" s="175"/>
      <c r="N170" s="180"/>
      <c r="O170" s="181"/>
      <c r="P170" s="181"/>
      <c r="Q170" s="181"/>
      <c r="R170" s="181"/>
      <c r="S170" s="181"/>
      <c r="T170" s="181"/>
      <c r="U170" s="181"/>
      <c r="V170" s="181"/>
      <c r="W170" s="181"/>
      <c r="X170" s="182"/>
      <c r="AT170" s="177" t="s">
        <v>172</v>
      </c>
      <c r="AU170" s="177" t="s">
        <v>83</v>
      </c>
      <c r="AV170" s="13" t="s">
        <v>81</v>
      </c>
      <c r="AW170" s="13" t="s">
        <v>4</v>
      </c>
      <c r="AX170" s="13" t="s">
        <v>73</v>
      </c>
      <c r="AY170" s="177" t="s">
        <v>163</v>
      </c>
    </row>
    <row r="171" spans="2:51" s="13" customFormat="1" ht="12">
      <c r="B171" s="175"/>
      <c r="D171" s="176" t="s">
        <v>172</v>
      </c>
      <c r="E171" s="177" t="s">
        <v>1</v>
      </c>
      <c r="F171" s="178" t="s">
        <v>574</v>
      </c>
      <c r="H171" s="177" t="s">
        <v>1</v>
      </c>
      <c r="I171" s="179"/>
      <c r="J171" s="179"/>
      <c r="M171" s="175"/>
      <c r="N171" s="180"/>
      <c r="O171" s="181"/>
      <c r="P171" s="181"/>
      <c r="Q171" s="181"/>
      <c r="R171" s="181"/>
      <c r="S171" s="181"/>
      <c r="T171" s="181"/>
      <c r="U171" s="181"/>
      <c r="V171" s="181"/>
      <c r="W171" s="181"/>
      <c r="X171" s="182"/>
      <c r="AT171" s="177" t="s">
        <v>172</v>
      </c>
      <c r="AU171" s="177" t="s">
        <v>83</v>
      </c>
      <c r="AV171" s="13" t="s">
        <v>81</v>
      </c>
      <c r="AW171" s="13" t="s">
        <v>4</v>
      </c>
      <c r="AX171" s="13" t="s">
        <v>73</v>
      </c>
      <c r="AY171" s="177" t="s">
        <v>163</v>
      </c>
    </row>
    <row r="172" spans="2:51" s="14" customFormat="1" ht="12">
      <c r="B172" s="183"/>
      <c r="D172" s="176" t="s">
        <v>172</v>
      </c>
      <c r="E172" s="184" t="s">
        <v>1</v>
      </c>
      <c r="F172" s="185" t="s">
        <v>578</v>
      </c>
      <c r="H172" s="186">
        <v>1088</v>
      </c>
      <c r="I172" s="187"/>
      <c r="J172" s="187"/>
      <c r="M172" s="183"/>
      <c r="N172" s="188"/>
      <c r="O172" s="189"/>
      <c r="P172" s="189"/>
      <c r="Q172" s="189"/>
      <c r="R172" s="189"/>
      <c r="S172" s="189"/>
      <c r="T172" s="189"/>
      <c r="U172" s="189"/>
      <c r="V172" s="189"/>
      <c r="W172" s="189"/>
      <c r="X172" s="190"/>
      <c r="AT172" s="184" t="s">
        <v>172</v>
      </c>
      <c r="AU172" s="184" t="s">
        <v>83</v>
      </c>
      <c r="AV172" s="14" t="s">
        <v>83</v>
      </c>
      <c r="AW172" s="14" t="s">
        <v>4</v>
      </c>
      <c r="AX172" s="14" t="s">
        <v>73</v>
      </c>
      <c r="AY172" s="184" t="s">
        <v>163</v>
      </c>
    </row>
    <row r="173" spans="2:51" s="15" customFormat="1" ht="12">
      <c r="B173" s="191"/>
      <c r="D173" s="176" t="s">
        <v>172</v>
      </c>
      <c r="E173" s="192" t="s">
        <v>528</v>
      </c>
      <c r="F173" s="193" t="s">
        <v>180</v>
      </c>
      <c r="H173" s="194">
        <v>9808</v>
      </c>
      <c r="I173" s="195"/>
      <c r="J173" s="195"/>
      <c r="M173" s="191"/>
      <c r="N173" s="196"/>
      <c r="O173" s="197"/>
      <c r="P173" s="197"/>
      <c r="Q173" s="197"/>
      <c r="R173" s="197"/>
      <c r="S173" s="197"/>
      <c r="T173" s="197"/>
      <c r="U173" s="197"/>
      <c r="V173" s="197"/>
      <c r="W173" s="197"/>
      <c r="X173" s="198"/>
      <c r="AT173" s="192" t="s">
        <v>172</v>
      </c>
      <c r="AU173" s="192" t="s">
        <v>83</v>
      </c>
      <c r="AV173" s="15" t="s">
        <v>170</v>
      </c>
      <c r="AW173" s="15" t="s">
        <v>4</v>
      </c>
      <c r="AX173" s="15" t="s">
        <v>81</v>
      </c>
      <c r="AY173" s="192" t="s">
        <v>163</v>
      </c>
    </row>
    <row r="174" spans="1:65" s="2" customFormat="1" ht="24" customHeight="1">
      <c r="A174" s="31"/>
      <c r="B174" s="160"/>
      <c r="C174" s="161" t="s">
        <v>298</v>
      </c>
      <c r="D174" s="161" t="s">
        <v>165</v>
      </c>
      <c r="E174" s="162" t="s">
        <v>376</v>
      </c>
      <c r="F174" s="163" t="s">
        <v>377</v>
      </c>
      <c r="G174" s="164" t="s">
        <v>363</v>
      </c>
      <c r="H174" s="165">
        <v>9808</v>
      </c>
      <c r="I174" s="166"/>
      <c r="J174" s="166"/>
      <c r="K174" s="167">
        <f>ROUND(P174*H174,2)</f>
        <v>0</v>
      </c>
      <c r="L174" s="163" t="s">
        <v>169</v>
      </c>
      <c r="M174" s="32"/>
      <c r="N174" s="168" t="s">
        <v>1</v>
      </c>
      <c r="O174" s="169" t="s">
        <v>38</v>
      </c>
      <c r="P174" s="170">
        <f>I174+J174</f>
        <v>0</v>
      </c>
      <c r="Q174" s="170">
        <f>ROUND(I174*H174,2)</f>
        <v>0</v>
      </c>
      <c r="R174" s="170">
        <f>ROUND(J174*H174,2)</f>
        <v>0</v>
      </c>
      <c r="S174" s="55"/>
      <c r="T174" s="171">
        <f>S174*H174</f>
        <v>0</v>
      </c>
      <c r="U174" s="171">
        <v>0</v>
      </c>
      <c r="V174" s="171">
        <f>U174*H174</f>
        <v>0</v>
      </c>
      <c r="W174" s="171">
        <v>0</v>
      </c>
      <c r="X174" s="172">
        <f>W174*H174</f>
        <v>0</v>
      </c>
      <c r="Y174" s="31"/>
      <c r="Z174" s="31"/>
      <c r="AA174" s="31"/>
      <c r="AB174" s="31"/>
      <c r="AC174" s="31"/>
      <c r="AD174" s="31"/>
      <c r="AE174" s="31"/>
      <c r="AR174" s="173" t="s">
        <v>170</v>
      </c>
      <c r="AT174" s="173" t="s">
        <v>165</v>
      </c>
      <c r="AU174" s="173" t="s">
        <v>83</v>
      </c>
      <c r="AY174" s="17" t="s">
        <v>163</v>
      </c>
      <c r="BE174" s="174">
        <f>IF(O174="základní",K174,0)</f>
        <v>0</v>
      </c>
      <c r="BF174" s="174">
        <f>IF(O174="snížená",K174,0)</f>
        <v>0</v>
      </c>
      <c r="BG174" s="174">
        <f>IF(O174="zákl. přenesená",K174,0)</f>
        <v>0</v>
      </c>
      <c r="BH174" s="174">
        <f>IF(O174="sníž. přenesená",K174,0)</f>
        <v>0</v>
      </c>
      <c r="BI174" s="174">
        <f>IF(O174="nulová",K174,0)</f>
        <v>0</v>
      </c>
      <c r="BJ174" s="17" t="s">
        <v>81</v>
      </c>
      <c r="BK174" s="174">
        <f>ROUND(P174*H174,2)</f>
        <v>0</v>
      </c>
      <c r="BL174" s="17" t="s">
        <v>170</v>
      </c>
      <c r="BM174" s="173" t="s">
        <v>579</v>
      </c>
    </row>
    <row r="175" spans="2:51" s="13" customFormat="1" ht="12">
      <c r="B175" s="175"/>
      <c r="D175" s="176" t="s">
        <v>172</v>
      </c>
      <c r="E175" s="177" t="s">
        <v>1</v>
      </c>
      <c r="F175" s="178" t="s">
        <v>580</v>
      </c>
      <c r="H175" s="177" t="s">
        <v>1</v>
      </c>
      <c r="I175" s="179"/>
      <c r="J175" s="179"/>
      <c r="M175" s="175"/>
      <c r="N175" s="180"/>
      <c r="O175" s="181"/>
      <c r="P175" s="181"/>
      <c r="Q175" s="181"/>
      <c r="R175" s="181"/>
      <c r="S175" s="181"/>
      <c r="T175" s="181"/>
      <c r="U175" s="181"/>
      <c r="V175" s="181"/>
      <c r="W175" s="181"/>
      <c r="X175" s="182"/>
      <c r="AT175" s="177" t="s">
        <v>172</v>
      </c>
      <c r="AU175" s="177" t="s">
        <v>83</v>
      </c>
      <c r="AV175" s="13" t="s">
        <v>81</v>
      </c>
      <c r="AW175" s="13" t="s">
        <v>4</v>
      </c>
      <c r="AX175" s="13" t="s">
        <v>73</v>
      </c>
      <c r="AY175" s="177" t="s">
        <v>163</v>
      </c>
    </row>
    <row r="176" spans="2:51" s="14" customFormat="1" ht="12">
      <c r="B176" s="183"/>
      <c r="D176" s="176" t="s">
        <v>172</v>
      </c>
      <c r="E176" s="184" t="s">
        <v>1</v>
      </c>
      <c r="F176" s="185" t="s">
        <v>528</v>
      </c>
      <c r="H176" s="186">
        <v>9808</v>
      </c>
      <c r="I176" s="187"/>
      <c r="J176" s="187"/>
      <c r="M176" s="183"/>
      <c r="N176" s="188"/>
      <c r="O176" s="189"/>
      <c r="P176" s="189"/>
      <c r="Q176" s="189"/>
      <c r="R176" s="189"/>
      <c r="S176" s="189"/>
      <c r="T176" s="189"/>
      <c r="U176" s="189"/>
      <c r="V176" s="189"/>
      <c r="W176" s="189"/>
      <c r="X176" s="190"/>
      <c r="AT176" s="184" t="s">
        <v>172</v>
      </c>
      <c r="AU176" s="184" t="s">
        <v>83</v>
      </c>
      <c r="AV176" s="14" t="s">
        <v>83</v>
      </c>
      <c r="AW176" s="14" t="s">
        <v>4</v>
      </c>
      <c r="AX176" s="14" t="s">
        <v>81</v>
      </c>
      <c r="AY176" s="184" t="s">
        <v>163</v>
      </c>
    </row>
    <row r="177" spans="1:65" s="2" customFormat="1" ht="48" customHeight="1">
      <c r="A177" s="31"/>
      <c r="B177" s="160"/>
      <c r="C177" s="161" t="s">
        <v>304</v>
      </c>
      <c r="D177" s="161" t="s">
        <v>165</v>
      </c>
      <c r="E177" s="162" t="s">
        <v>581</v>
      </c>
      <c r="F177" s="163" t="s">
        <v>582</v>
      </c>
      <c r="G177" s="164" t="s">
        <v>535</v>
      </c>
      <c r="H177" s="165">
        <v>2.915</v>
      </c>
      <c r="I177" s="166"/>
      <c r="J177" s="166"/>
      <c r="K177" s="167">
        <f>ROUND(P177*H177,2)</f>
        <v>0</v>
      </c>
      <c r="L177" s="163" t="s">
        <v>169</v>
      </c>
      <c r="M177" s="32"/>
      <c r="N177" s="168" t="s">
        <v>1</v>
      </c>
      <c r="O177" s="169" t="s">
        <v>38</v>
      </c>
      <c r="P177" s="170">
        <f>I177+J177</f>
        <v>0</v>
      </c>
      <c r="Q177" s="170">
        <f>ROUND(I177*H177,2)</f>
        <v>0</v>
      </c>
      <c r="R177" s="170">
        <f>ROUND(J177*H177,2)</f>
        <v>0</v>
      </c>
      <c r="S177" s="55"/>
      <c r="T177" s="171">
        <f>S177*H177</f>
        <v>0</v>
      </c>
      <c r="U177" s="171">
        <v>0</v>
      </c>
      <c r="V177" s="171">
        <f>U177*H177</f>
        <v>0</v>
      </c>
      <c r="W177" s="171">
        <v>0</v>
      </c>
      <c r="X177" s="172">
        <f>W177*H177</f>
        <v>0</v>
      </c>
      <c r="Y177" s="31"/>
      <c r="Z177" s="31"/>
      <c r="AA177" s="31"/>
      <c r="AB177" s="31"/>
      <c r="AC177" s="31"/>
      <c r="AD177" s="31"/>
      <c r="AE177" s="31"/>
      <c r="AR177" s="173" t="s">
        <v>170</v>
      </c>
      <c r="AT177" s="173" t="s">
        <v>165</v>
      </c>
      <c r="AU177" s="173" t="s">
        <v>83</v>
      </c>
      <c r="AY177" s="17" t="s">
        <v>163</v>
      </c>
      <c r="BE177" s="174">
        <f>IF(O177="základní",K177,0)</f>
        <v>0</v>
      </c>
      <c r="BF177" s="174">
        <f>IF(O177="snížená",K177,0)</f>
        <v>0</v>
      </c>
      <c r="BG177" s="174">
        <f>IF(O177="zákl. přenesená",K177,0)</f>
        <v>0</v>
      </c>
      <c r="BH177" s="174">
        <f>IF(O177="sníž. přenesená",K177,0)</f>
        <v>0</v>
      </c>
      <c r="BI177" s="174">
        <f>IF(O177="nulová",K177,0)</f>
        <v>0</v>
      </c>
      <c r="BJ177" s="17" t="s">
        <v>81</v>
      </c>
      <c r="BK177" s="174">
        <f>ROUND(P177*H177,2)</f>
        <v>0</v>
      </c>
      <c r="BL177" s="17" t="s">
        <v>170</v>
      </c>
      <c r="BM177" s="173" t="s">
        <v>583</v>
      </c>
    </row>
    <row r="178" spans="2:51" s="14" customFormat="1" ht="12">
      <c r="B178" s="183"/>
      <c r="D178" s="176" t="s">
        <v>172</v>
      </c>
      <c r="E178" s="184" t="s">
        <v>1</v>
      </c>
      <c r="F178" s="185" t="s">
        <v>545</v>
      </c>
      <c r="H178" s="186">
        <v>2.915</v>
      </c>
      <c r="I178" s="187"/>
      <c r="J178" s="187"/>
      <c r="M178" s="183"/>
      <c r="N178" s="188"/>
      <c r="O178" s="189"/>
      <c r="P178" s="189"/>
      <c r="Q178" s="189"/>
      <c r="R178" s="189"/>
      <c r="S178" s="189"/>
      <c r="T178" s="189"/>
      <c r="U178" s="189"/>
      <c r="V178" s="189"/>
      <c r="W178" s="189"/>
      <c r="X178" s="190"/>
      <c r="AT178" s="184" t="s">
        <v>172</v>
      </c>
      <c r="AU178" s="184" t="s">
        <v>83</v>
      </c>
      <c r="AV178" s="14" t="s">
        <v>83</v>
      </c>
      <c r="AW178" s="14" t="s">
        <v>4</v>
      </c>
      <c r="AX178" s="14" t="s">
        <v>81</v>
      </c>
      <c r="AY178" s="184" t="s">
        <v>163</v>
      </c>
    </row>
    <row r="179" spans="1:65" s="2" customFormat="1" ht="24" customHeight="1">
      <c r="A179" s="31"/>
      <c r="B179" s="160"/>
      <c r="C179" s="161" t="s">
        <v>311</v>
      </c>
      <c r="D179" s="161" t="s">
        <v>165</v>
      </c>
      <c r="E179" s="162" t="s">
        <v>584</v>
      </c>
      <c r="F179" s="163" t="s">
        <v>585</v>
      </c>
      <c r="G179" s="164" t="s">
        <v>393</v>
      </c>
      <c r="H179" s="165">
        <v>7</v>
      </c>
      <c r="I179" s="166"/>
      <c r="J179" s="166"/>
      <c r="K179" s="167">
        <f>ROUND(P179*H179,2)</f>
        <v>0</v>
      </c>
      <c r="L179" s="163" t="s">
        <v>1</v>
      </c>
      <c r="M179" s="32"/>
      <c r="N179" s="168" t="s">
        <v>1</v>
      </c>
      <c r="O179" s="169" t="s">
        <v>38</v>
      </c>
      <c r="P179" s="170">
        <f>I179+J179</f>
        <v>0</v>
      </c>
      <c r="Q179" s="170">
        <f>ROUND(I179*H179,2)</f>
        <v>0</v>
      </c>
      <c r="R179" s="170">
        <f>ROUND(J179*H179,2)</f>
        <v>0</v>
      </c>
      <c r="S179" s="55"/>
      <c r="T179" s="171">
        <f>S179*H179</f>
        <v>0</v>
      </c>
      <c r="U179" s="171">
        <v>0</v>
      </c>
      <c r="V179" s="171">
        <f>U179*H179</f>
        <v>0</v>
      </c>
      <c r="W179" s="171">
        <v>0</v>
      </c>
      <c r="X179" s="172">
        <f>W179*H179</f>
        <v>0</v>
      </c>
      <c r="Y179" s="31"/>
      <c r="Z179" s="31"/>
      <c r="AA179" s="31"/>
      <c r="AB179" s="31"/>
      <c r="AC179" s="31"/>
      <c r="AD179" s="31"/>
      <c r="AE179" s="31"/>
      <c r="AR179" s="173" t="s">
        <v>170</v>
      </c>
      <c r="AT179" s="173" t="s">
        <v>165</v>
      </c>
      <c r="AU179" s="173" t="s">
        <v>83</v>
      </c>
      <c r="AY179" s="17" t="s">
        <v>163</v>
      </c>
      <c r="BE179" s="174">
        <f>IF(O179="základní",K179,0)</f>
        <v>0</v>
      </c>
      <c r="BF179" s="174">
        <f>IF(O179="snížená",K179,0)</f>
        <v>0</v>
      </c>
      <c r="BG179" s="174">
        <f>IF(O179="zákl. přenesená",K179,0)</f>
        <v>0</v>
      </c>
      <c r="BH179" s="174">
        <f>IF(O179="sníž. přenesená",K179,0)</f>
        <v>0</v>
      </c>
      <c r="BI179" s="174">
        <f>IF(O179="nulová",K179,0)</f>
        <v>0</v>
      </c>
      <c r="BJ179" s="17" t="s">
        <v>81</v>
      </c>
      <c r="BK179" s="174">
        <f>ROUND(P179*H179,2)</f>
        <v>0</v>
      </c>
      <c r="BL179" s="17" t="s">
        <v>170</v>
      </c>
      <c r="BM179" s="173" t="s">
        <v>586</v>
      </c>
    </row>
    <row r="180" spans="1:47" s="2" customFormat="1" ht="58.5">
      <c r="A180" s="31"/>
      <c r="B180" s="32"/>
      <c r="C180" s="31"/>
      <c r="D180" s="176" t="s">
        <v>345</v>
      </c>
      <c r="E180" s="31"/>
      <c r="F180" s="199" t="s">
        <v>587</v>
      </c>
      <c r="G180" s="31"/>
      <c r="H180" s="31"/>
      <c r="I180" s="95"/>
      <c r="J180" s="95"/>
      <c r="K180" s="31"/>
      <c r="L180" s="31"/>
      <c r="M180" s="32"/>
      <c r="N180" s="200"/>
      <c r="O180" s="201"/>
      <c r="P180" s="55"/>
      <c r="Q180" s="55"/>
      <c r="R180" s="55"/>
      <c r="S180" s="55"/>
      <c r="T180" s="55"/>
      <c r="U180" s="55"/>
      <c r="V180" s="55"/>
      <c r="W180" s="55"/>
      <c r="X180" s="56"/>
      <c r="Y180" s="31"/>
      <c r="Z180" s="31"/>
      <c r="AA180" s="31"/>
      <c r="AB180" s="31"/>
      <c r="AC180" s="31"/>
      <c r="AD180" s="31"/>
      <c r="AE180" s="31"/>
      <c r="AT180" s="17" t="s">
        <v>345</v>
      </c>
      <c r="AU180" s="17" t="s">
        <v>83</v>
      </c>
    </row>
    <row r="181" spans="2:51" s="13" customFormat="1" ht="12">
      <c r="B181" s="175"/>
      <c r="D181" s="176" t="s">
        <v>172</v>
      </c>
      <c r="E181" s="177" t="s">
        <v>1</v>
      </c>
      <c r="F181" s="178" t="s">
        <v>588</v>
      </c>
      <c r="H181" s="177" t="s">
        <v>1</v>
      </c>
      <c r="I181" s="179"/>
      <c r="J181" s="179"/>
      <c r="M181" s="175"/>
      <c r="N181" s="180"/>
      <c r="O181" s="181"/>
      <c r="P181" s="181"/>
      <c r="Q181" s="181"/>
      <c r="R181" s="181"/>
      <c r="S181" s="181"/>
      <c r="T181" s="181"/>
      <c r="U181" s="181"/>
      <c r="V181" s="181"/>
      <c r="W181" s="181"/>
      <c r="X181" s="182"/>
      <c r="AT181" s="177" t="s">
        <v>172</v>
      </c>
      <c r="AU181" s="177" t="s">
        <v>83</v>
      </c>
      <c r="AV181" s="13" t="s">
        <v>81</v>
      </c>
      <c r="AW181" s="13" t="s">
        <v>4</v>
      </c>
      <c r="AX181" s="13" t="s">
        <v>73</v>
      </c>
      <c r="AY181" s="177" t="s">
        <v>163</v>
      </c>
    </row>
    <row r="182" spans="2:51" s="13" customFormat="1" ht="12">
      <c r="B182" s="175"/>
      <c r="D182" s="176" t="s">
        <v>172</v>
      </c>
      <c r="E182" s="177" t="s">
        <v>1</v>
      </c>
      <c r="F182" s="178" t="s">
        <v>589</v>
      </c>
      <c r="H182" s="177" t="s">
        <v>1</v>
      </c>
      <c r="I182" s="179"/>
      <c r="J182" s="179"/>
      <c r="M182" s="175"/>
      <c r="N182" s="180"/>
      <c r="O182" s="181"/>
      <c r="P182" s="181"/>
      <c r="Q182" s="181"/>
      <c r="R182" s="181"/>
      <c r="S182" s="181"/>
      <c r="T182" s="181"/>
      <c r="U182" s="181"/>
      <c r="V182" s="181"/>
      <c r="W182" s="181"/>
      <c r="X182" s="182"/>
      <c r="AT182" s="177" t="s">
        <v>172</v>
      </c>
      <c r="AU182" s="177" t="s">
        <v>83</v>
      </c>
      <c r="AV182" s="13" t="s">
        <v>81</v>
      </c>
      <c r="AW182" s="13" t="s">
        <v>4</v>
      </c>
      <c r="AX182" s="13" t="s">
        <v>73</v>
      </c>
      <c r="AY182" s="177" t="s">
        <v>163</v>
      </c>
    </row>
    <row r="183" spans="2:51" s="14" customFormat="1" ht="12">
      <c r="B183" s="183"/>
      <c r="D183" s="176" t="s">
        <v>172</v>
      </c>
      <c r="E183" s="184" t="s">
        <v>1</v>
      </c>
      <c r="F183" s="185" t="s">
        <v>212</v>
      </c>
      <c r="H183" s="186">
        <v>7</v>
      </c>
      <c r="I183" s="187"/>
      <c r="J183" s="187"/>
      <c r="M183" s="183"/>
      <c r="N183" s="188"/>
      <c r="O183" s="189"/>
      <c r="P183" s="189"/>
      <c r="Q183" s="189"/>
      <c r="R183" s="189"/>
      <c r="S183" s="189"/>
      <c r="T183" s="189"/>
      <c r="U183" s="189"/>
      <c r="V183" s="189"/>
      <c r="W183" s="189"/>
      <c r="X183" s="190"/>
      <c r="AT183" s="184" t="s">
        <v>172</v>
      </c>
      <c r="AU183" s="184" t="s">
        <v>83</v>
      </c>
      <c r="AV183" s="14" t="s">
        <v>83</v>
      </c>
      <c r="AW183" s="14" t="s">
        <v>4</v>
      </c>
      <c r="AX183" s="14" t="s">
        <v>81</v>
      </c>
      <c r="AY183" s="184" t="s">
        <v>163</v>
      </c>
    </row>
    <row r="184" spans="1:65" s="2" customFormat="1" ht="16.5" customHeight="1">
      <c r="A184" s="31"/>
      <c r="B184" s="160"/>
      <c r="C184" s="161" t="s">
        <v>318</v>
      </c>
      <c r="D184" s="161" t="s">
        <v>165</v>
      </c>
      <c r="E184" s="162" t="s">
        <v>590</v>
      </c>
      <c r="F184" s="163" t="s">
        <v>591</v>
      </c>
      <c r="G184" s="164" t="s">
        <v>393</v>
      </c>
      <c r="H184" s="165">
        <v>1</v>
      </c>
      <c r="I184" s="166"/>
      <c r="J184" s="166"/>
      <c r="K184" s="167">
        <f>ROUND(P184*H184,2)</f>
        <v>0</v>
      </c>
      <c r="L184" s="163" t="s">
        <v>1</v>
      </c>
      <c r="M184" s="32"/>
      <c r="N184" s="168" t="s">
        <v>1</v>
      </c>
      <c r="O184" s="169" t="s">
        <v>38</v>
      </c>
      <c r="P184" s="170">
        <f>I184+J184</f>
        <v>0</v>
      </c>
      <c r="Q184" s="170">
        <f>ROUND(I184*H184,2)</f>
        <v>0</v>
      </c>
      <c r="R184" s="170">
        <f>ROUND(J184*H184,2)</f>
        <v>0</v>
      </c>
      <c r="S184" s="55"/>
      <c r="T184" s="171">
        <f>S184*H184</f>
        <v>0</v>
      </c>
      <c r="U184" s="171">
        <v>0</v>
      </c>
      <c r="V184" s="171">
        <f>U184*H184</f>
        <v>0</v>
      </c>
      <c r="W184" s="171">
        <v>0</v>
      </c>
      <c r="X184" s="172">
        <f>W184*H184</f>
        <v>0</v>
      </c>
      <c r="Y184" s="31"/>
      <c r="Z184" s="31"/>
      <c r="AA184" s="31"/>
      <c r="AB184" s="31"/>
      <c r="AC184" s="31"/>
      <c r="AD184" s="31"/>
      <c r="AE184" s="31"/>
      <c r="AR184" s="173" t="s">
        <v>170</v>
      </c>
      <c r="AT184" s="173" t="s">
        <v>165</v>
      </c>
      <c r="AU184" s="173" t="s">
        <v>83</v>
      </c>
      <c r="AY184" s="17" t="s">
        <v>163</v>
      </c>
      <c r="BE184" s="174">
        <f>IF(O184="základní",K184,0)</f>
        <v>0</v>
      </c>
      <c r="BF184" s="174">
        <f>IF(O184="snížená",K184,0)</f>
        <v>0</v>
      </c>
      <c r="BG184" s="174">
        <f>IF(O184="zákl. přenesená",K184,0)</f>
        <v>0</v>
      </c>
      <c r="BH184" s="174">
        <f>IF(O184="sníž. přenesená",K184,0)</f>
        <v>0</v>
      </c>
      <c r="BI184" s="174">
        <f>IF(O184="nulová",K184,0)</f>
        <v>0</v>
      </c>
      <c r="BJ184" s="17" t="s">
        <v>81</v>
      </c>
      <c r="BK184" s="174">
        <f>ROUND(P184*H184,2)</f>
        <v>0</v>
      </c>
      <c r="BL184" s="17" t="s">
        <v>170</v>
      </c>
      <c r="BM184" s="173" t="s">
        <v>592</v>
      </c>
    </row>
    <row r="185" spans="1:47" s="2" customFormat="1" ht="48.75">
      <c r="A185" s="31"/>
      <c r="B185" s="32"/>
      <c r="C185" s="31"/>
      <c r="D185" s="176" t="s">
        <v>345</v>
      </c>
      <c r="E185" s="31"/>
      <c r="F185" s="199" t="s">
        <v>593</v>
      </c>
      <c r="G185" s="31"/>
      <c r="H185" s="31"/>
      <c r="I185" s="95"/>
      <c r="J185" s="95"/>
      <c r="K185" s="31"/>
      <c r="L185" s="31"/>
      <c r="M185" s="32"/>
      <c r="N185" s="200"/>
      <c r="O185" s="201"/>
      <c r="P185" s="55"/>
      <c r="Q185" s="55"/>
      <c r="R185" s="55"/>
      <c r="S185" s="55"/>
      <c r="T185" s="55"/>
      <c r="U185" s="55"/>
      <c r="V185" s="55"/>
      <c r="W185" s="55"/>
      <c r="X185" s="56"/>
      <c r="Y185" s="31"/>
      <c r="Z185" s="31"/>
      <c r="AA185" s="31"/>
      <c r="AB185" s="31"/>
      <c r="AC185" s="31"/>
      <c r="AD185" s="31"/>
      <c r="AE185" s="31"/>
      <c r="AT185" s="17" t="s">
        <v>345</v>
      </c>
      <c r="AU185" s="17" t="s">
        <v>83</v>
      </c>
    </row>
    <row r="186" spans="2:51" s="14" customFormat="1" ht="12">
      <c r="B186" s="183"/>
      <c r="D186" s="176" t="s">
        <v>172</v>
      </c>
      <c r="E186" s="184" t="s">
        <v>1</v>
      </c>
      <c r="F186" s="185" t="s">
        <v>594</v>
      </c>
      <c r="H186" s="186">
        <v>1</v>
      </c>
      <c r="I186" s="187"/>
      <c r="J186" s="187"/>
      <c r="M186" s="183"/>
      <c r="N186" s="188"/>
      <c r="O186" s="189"/>
      <c r="P186" s="189"/>
      <c r="Q186" s="189"/>
      <c r="R186" s="189"/>
      <c r="S186" s="189"/>
      <c r="T186" s="189"/>
      <c r="U186" s="189"/>
      <c r="V186" s="189"/>
      <c r="W186" s="189"/>
      <c r="X186" s="190"/>
      <c r="AT186" s="184" t="s">
        <v>172</v>
      </c>
      <c r="AU186" s="184" t="s">
        <v>83</v>
      </c>
      <c r="AV186" s="14" t="s">
        <v>83</v>
      </c>
      <c r="AW186" s="14" t="s">
        <v>4</v>
      </c>
      <c r="AX186" s="14" t="s">
        <v>81</v>
      </c>
      <c r="AY186" s="184" t="s">
        <v>163</v>
      </c>
    </row>
    <row r="187" spans="1:65" s="2" customFormat="1" ht="16.5" customHeight="1">
      <c r="A187" s="31"/>
      <c r="B187" s="160"/>
      <c r="C187" s="161" t="s">
        <v>325</v>
      </c>
      <c r="D187" s="161" t="s">
        <v>165</v>
      </c>
      <c r="E187" s="162" t="s">
        <v>595</v>
      </c>
      <c r="F187" s="163" t="s">
        <v>596</v>
      </c>
      <c r="G187" s="164" t="s">
        <v>393</v>
      </c>
      <c r="H187" s="165">
        <v>3</v>
      </c>
      <c r="I187" s="166"/>
      <c r="J187" s="166"/>
      <c r="K187" s="167">
        <f>ROUND(P187*H187,2)</f>
        <v>0</v>
      </c>
      <c r="L187" s="163" t="s">
        <v>1</v>
      </c>
      <c r="M187" s="32"/>
      <c r="N187" s="168" t="s">
        <v>1</v>
      </c>
      <c r="O187" s="169" t="s">
        <v>38</v>
      </c>
      <c r="P187" s="170">
        <f>I187+J187</f>
        <v>0</v>
      </c>
      <c r="Q187" s="170">
        <f>ROUND(I187*H187,2)</f>
        <v>0</v>
      </c>
      <c r="R187" s="170">
        <f>ROUND(J187*H187,2)</f>
        <v>0</v>
      </c>
      <c r="S187" s="55"/>
      <c r="T187" s="171">
        <f>S187*H187</f>
        <v>0</v>
      </c>
      <c r="U187" s="171">
        <v>0</v>
      </c>
      <c r="V187" s="171">
        <f>U187*H187</f>
        <v>0</v>
      </c>
      <c r="W187" s="171">
        <v>0</v>
      </c>
      <c r="X187" s="172">
        <f>W187*H187</f>
        <v>0</v>
      </c>
      <c r="Y187" s="31"/>
      <c r="Z187" s="31"/>
      <c r="AA187" s="31"/>
      <c r="AB187" s="31"/>
      <c r="AC187" s="31"/>
      <c r="AD187" s="31"/>
      <c r="AE187" s="31"/>
      <c r="AR187" s="173" t="s">
        <v>170</v>
      </c>
      <c r="AT187" s="173" t="s">
        <v>165</v>
      </c>
      <c r="AU187" s="173" t="s">
        <v>83</v>
      </c>
      <c r="AY187" s="17" t="s">
        <v>163</v>
      </c>
      <c r="BE187" s="174">
        <f>IF(O187="základní",K187,0)</f>
        <v>0</v>
      </c>
      <c r="BF187" s="174">
        <f>IF(O187="snížená",K187,0)</f>
        <v>0</v>
      </c>
      <c r="BG187" s="174">
        <f>IF(O187="zákl. přenesená",K187,0)</f>
        <v>0</v>
      </c>
      <c r="BH187" s="174">
        <f>IF(O187="sníž. přenesená",K187,0)</f>
        <v>0</v>
      </c>
      <c r="BI187" s="174">
        <f>IF(O187="nulová",K187,0)</f>
        <v>0</v>
      </c>
      <c r="BJ187" s="17" t="s">
        <v>81</v>
      </c>
      <c r="BK187" s="174">
        <f>ROUND(P187*H187,2)</f>
        <v>0</v>
      </c>
      <c r="BL187" s="17" t="s">
        <v>170</v>
      </c>
      <c r="BM187" s="173" t="s">
        <v>597</v>
      </c>
    </row>
    <row r="188" spans="1:47" s="2" customFormat="1" ht="58.5">
      <c r="A188" s="31"/>
      <c r="B188" s="32"/>
      <c r="C188" s="31"/>
      <c r="D188" s="176" t="s">
        <v>345</v>
      </c>
      <c r="E188" s="31"/>
      <c r="F188" s="199" t="s">
        <v>598</v>
      </c>
      <c r="G188" s="31"/>
      <c r="H188" s="31"/>
      <c r="I188" s="95"/>
      <c r="J188" s="95"/>
      <c r="K188" s="31"/>
      <c r="L188" s="31"/>
      <c r="M188" s="32"/>
      <c r="N188" s="200"/>
      <c r="O188" s="201"/>
      <c r="P188" s="55"/>
      <c r="Q188" s="55"/>
      <c r="R188" s="55"/>
      <c r="S188" s="55"/>
      <c r="T188" s="55"/>
      <c r="U188" s="55"/>
      <c r="V188" s="55"/>
      <c r="W188" s="55"/>
      <c r="X188" s="56"/>
      <c r="Y188" s="31"/>
      <c r="Z188" s="31"/>
      <c r="AA188" s="31"/>
      <c r="AB188" s="31"/>
      <c r="AC188" s="31"/>
      <c r="AD188" s="31"/>
      <c r="AE188" s="31"/>
      <c r="AT188" s="17" t="s">
        <v>345</v>
      </c>
      <c r="AU188" s="17" t="s">
        <v>83</v>
      </c>
    </row>
    <row r="189" spans="2:51" s="14" customFormat="1" ht="12">
      <c r="B189" s="183"/>
      <c r="D189" s="176" t="s">
        <v>172</v>
      </c>
      <c r="E189" s="184" t="s">
        <v>1</v>
      </c>
      <c r="F189" s="185" t="s">
        <v>599</v>
      </c>
      <c r="H189" s="186">
        <v>3</v>
      </c>
      <c r="I189" s="187"/>
      <c r="J189" s="187"/>
      <c r="M189" s="183"/>
      <c r="N189" s="188"/>
      <c r="O189" s="189"/>
      <c r="P189" s="189"/>
      <c r="Q189" s="189"/>
      <c r="R189" s="189"/>
      <c r="S189" s="189"/>
      <c r="T189" s="189"/>
      <c r="U189" s="189"/>
      <c r="V189" s="189"/>
      <c r="W189" s="189"/>
      <c r="X189" s="190"/>
      <c r="AT189" s="184" t="s">
        <v>172</v>
      </c>
      <c r="AU189" s="184" t="s">
        <v>83</v>
      </c>
      <c r="AV189" s="14" t="s">
        <v>83</v>
      </c>
      <c r="AW189" s="14" t="s">
        <v>4</v>
      </c>
      <c r="AX189" s="14" t="s">
        <v>81</v>
      </c>
      <c r="AY189" s="184" t="s">
        <v>163</v>
      </c>
    </row>
    <row r="190" spans="1:65" s="2" customFormat="1" ht="16.5" customHeight="1">
      <c r="A190" s="31"/>
      <c r="B190" s="160"/>
      <c r="C190" s="161" t="s">
        <v>8</v>
      </c>
      <c r="D190" s="161" t="s">
        <v>165</v>
      </c>
      <c r="E190" s="162" t="s">
        <v>600</v>
      </c>
      <c r="F190" s="163" t="s">
        <v>601</v>
      </c>
      <c r="G190" s="164" t="s">
        <v>393</v>
      </c>
      <c r="H190" s="165">
        <v>1</v>
      </c>
      <c r="I190" s="166"/>
      <c r="J190" s="166"/>
      <c r="K190" s="167">
        <f>ROUND(P190*H190,2)</f>
        <v>0</v>
      </c>
      <c r="L190" s="163" t="s">
        <v>1</v>
      </c>
      <c r="M190" s="32"/>
      <c r="N190" s="168" t="s">
        <v>1</v>
      </c>
      <c r="O190" s="169" t="s">
        <v>38</v>
      </c>
      <c r="P190" s="170">
        <f>I190+J190</f>
        <v>0</v>
      </c>
      <c r="Q190" s="170">
        <f>ROUND(I190*H190,2)</f>
        <v>0</v>
      </c>
      <c r="R190" s="170">
        <f>ROUND(J190*H190,2)</f>
        <v>0</v>
      </c>
      <c r="S190" s="55"/>
      <c r="T190" s="171">
        <f>S190*H190</f>
        <v>0</v>
      </c>
      <c r="U190" s="171">
        <v>0</v>
      </c>
      <c r="V190" s="171">
        <f>U190*H190</f>
        <v>0</v>
      </c>
      <c r="W190" s="171">
        <v>0</v>
      </c>
      <c r="X190" s="172">
        <f>W190*H190</f>
        <v>0</v>
      </c>
      <c r="Y190" s="31"/>
      <c r="Z190" s="31"/>
      <c r="AA190" s="31"/>
      <c r="AB190" s="31"/>
      <c r="AC190" s="31"/>
      <c r="AD190" s="31"/>
      <c r="AE190" s="31"/>
      <c r="AR190" s="173" t="s">
        <v>170</v>
      </c>
      <c r="AT190" s="173" t="s">
        <v>165</v>
      </c>
      <c r="AU190" s="173" t="s">
        <v>83</v>
      </c>
      <c r="AY190" s="17" t="s">
        <v>163</v>
      </c>
      <c r="BE190" s="174">
        <f>IF(O190="základní",K190,0)</f>
        <v>0</v>
      </c>
      <c r="BF190" s="174">
        <f>IF(O190="snížená",K190,0)</f>
        <v>0</v>
      </c>
      <c r="BG190" s="174">
        <f>IF(O190="zákl. přenesená",K190,0)</f>
        <v>0</v>
      </c>
      <c r="BH190" s="174">
        <f>IF(O190="sníž. přenesená",K190,0)</f>
        <v>0</v>
      </c>
      <c r="BI190" s="174">
        <f>IF(O190="nulová",K190,0)</f>
        <v>0</v>
      </c>
      <c r="BJ190" s="17" t="s">
        <v>81</v>
      </c>
      <c r="BK190" s="174">
        <f>ROUND(P190*H190,2)</f>
        <v>0</v>
      </c>
      <c r="BL190" s="17" t="s">
        <v>170</v>
      </c>
      <c r="BM190" s="173" t="s">
        <v>602</v>
      </c>
    </row>
    <row r="191" spans="1:47" s="2" customFormat="1" ht="58.5">
      <c r="A191" s="31"/>
      <c r="B191" s="32"/>
      <c r="C191" s="31"/>
      <c r="D191" s="176" t="s">
        <v>345</v>
      </c>
      <c r="E191" s="31"/>
      <c r="F191" s="199" t="s">
        <v>703</v>
      </c>
      <c r="G191" s="31"/>
      <c r="H191" s="31"/>
      <c r="I191" s="95"/>
      <c r="J191" s="95"/>
      <c r="K191" s="31"/>
      <c r="L191" s="31"/>
      <c r="M191" s="32"/>
      <c r="N191" s="200"/>
      <c r="O191" s="201"/>
      <c r="P191" s="55"/>
      <c r="Q191" s="55"/>
      <c r="R191" s="55"/>
      <c r="S191" s="55"/>
      <c r="T191" s="55"/>
      <c r="U191" s="55"/>
      <c r="V191" s="55"/>
      <c r="W191" s="55"/>
      <c r="X191" s="56"/>
      <c r="Y191" s="31"/>
      <c r="Z191" s="31"/>
      <c r="AA191" s="31"/>
      <c r="AB191" s="31"/>
      <c r="AC191" s="31"/>
      <c r="AD191" s="31"/>
      <c r="AE191" s="31"/>
      <c r="AT191" s="17" t="s">
        <v>345</v>
      </c>
      <c r="AU191" s="17" t="s">
        <v>83</v>
      </c>
    </row>
    <row r="192" spans="2:51" s="14" customFormat="1" ht="12">
      <c r="B192" s="183"/>
      <c r="D192" s="176" t="s">
        <v>172</v>
      </c>
      <c r="E192" s="184" t="s">
        <v>1</v>
      </c>
      <c r="F192" s="185" t="s">
        <v>81</v>
      </c>
      <c r="H192" s="186">
        <v>1</v>
      </c>
      <c r="I192" s="187"/>
      <c r="J192" s="187"/>
      <c r="M192" s="183"/>
      <c r="N192" s="188"/>
      <c r="O192" s="189"/>
      <c r="P192" s="189"/>
      <c r="Q192" s="189"/>
      <c r="R192" s="189"/>
      <c r="S192" s="189"/>
      <c r="T192" s="189"/>
      <c r="U192" s="189"/>
      <c r="V192" s="189"/>
      <c r="W192" s="189"/>
      <c r="X192" s="190"/>
      <c r="AT192" s="184" t="s">
        <v>172</v>
      </c>
      <c r="AU192" s="184" t="s">
        <v>83</v>
      </c>
      <c r="AV192" s="14" t="s">
        <v>83</v>
      </c>
      <c r="AW192" s="14" t="s">
        <v>4</v>
      </c>
      <c r="AX192" s="14" t="s">
        <v>81</v>
      </c>
      <c r="AY192" s="184" t="s">
        <v>163</v>
      </c>
    </row>
    <row r="193" spans="2:51" s="13" customFormat="1" ht="12">
      <c r="B193" s="175"/>
      <c r="D193" s="176" t="s">
        <v>172</v>
      </c>
      <c r="E193" s="177" t="s">
        <v>1</v>
      </c>
      <c r="F193" s="178" t="s">
        <v>603</v>
      </c>
      <c r="H193" s="177" t="s">
        <v>1</v>
      </c>
      <c r="I193" s="179"/>
      <c r="J193" s="179"/>
      <c r="M193" s="175"/>
      <c r="N193" s="180"/>
      <c r="O193" s="181"/>
      <c r="P193" s="181"/>
      <c r="Q193" s="181"/>
      <c r="R193" s="181"/>
      <c r="S193" s="181"/>
      <c r="T193" s="181"/>
      <c r="U193" s="181"/>
      <c r="V193" s="181"/>
      <c r="W193" s="181"/>
      <c r="X193" s="182"/>
      <c r="AT193" s="177" t="s">
        <v>172</v>
      </c>
      <c r="AU193" s="177" t="s">
        <v>83</v>
      </c>
      <c r="AV193" s="13" t="s">
        <v>81</v>
      </c>
      <c r="AW193" s="13" t="s">
        <v>4</v>
      </c>
      <c r="AX193" s="13" t="s">
        <v>73</v>
      </c>
      <c r="AY193" s="177" t="s">
        <v>163</v>
      </c>
    </row>
    <row r="194" spans="2:51" s="13" customFormat="1" ht="12">
      <c r="B194" s="175"/>
      <c r="D194" s="176" t="s">
        <v>172</v>
      </c>
      <c r="E194" s="177" t="s">
        <v>1</v>
      </c>
      <c r="F194" s="178" t="s">
        <v>604</v>
      </c>
      <c r="H194" s="177" t="s">
        <v>1</v>
      </c>
      <c r="I194" s="179"/>
      <c r="J194" s="179"/>
      <c r="M194" s="175"/>
      <c r="N194" s="180"/>
      <c r="O194" s="181"/>
      <c r="P194" s="181"/>
      <c r="Q194" s="181"/>
      <c r="R194" s="181"/>
      <c r="S194" s="181"/>
      <c r="T194" s="181"/>
      <c r="U194" s="181"/>
      <c r="V194" s="181"/>
      <c r="W194" s="181"/>
      <c r="X194" s="182"/>
      <c r="AT194" s="177" t="s">
        <v>172</v>
      </c>
      <c r="AU194" s="177" t="s">
        <v>83</v>
      </c>
      <c r="AV194" s="13" t="s">
        <v>81</v>
      </c>
      <c r="AW194" s="13" t="s">
        <v>4</v>
      </c>
      <c r="AX194" s="13" t="s">
        <v>73</v>
      </c>
      <c r="AY194" s="177" t="s">
        <v>163</v>
      </c>
    </row>
    <row r="195" spans="2:51" s="13" customFormat="1" ht="12">
      <c r="B195" s="175"/>
      <c r="D195" s="176" t="s">
        <v>172</v>
      </c>
      <c r="E195" s="177" t="s">
        <v>1</v>
      </c>
      <c r="F195" s="178" t="s">
        <v>605</v>
      </c>
      <c r="H195" s="177" t="s">
        <v>1</v>
      </c>
      <c r="I195" s="179"/>
      <c r="J195" s="179"/>
      <c r="M195" s="175"/>
      <c r="N195" s="180"/>
      <c r="O195" s="181"/>
      <c r="P195" s="181"/>
      <c r="Q195" s="181"/>
      <c r="R195" s="181"/>
      <c r="S195" s="181"/>
      <c r="T195" s="181"/>
      <c r="U195" s="181"/>
      <c r="V195" s="181"/>
      <c r="W195" s="181"/>
      <c r="X195" s="182"/>
      <c r="AT195" s="177" t="s">
        <v>172</v>
      </c>
      <c r="AU195" s="177" t="s">
        <v>83</v>
      </c>
      <c r="AV195" s="13" t="s">
        <v>81</v>
      </c>
      <c r="AW195" s="13" t="s">
        <v>4</v>
      </c>
      <c r="AX195" s="13" t="s">
        <v>73</v>
      </c>
      <c r="AY195" s="177" t="s">
        <v>163</v>
      </c>
    </row>
    <row r="196" spans="2:51" s="13" customFormat="1" ht="12">
      <c r="B196" s="175"/>
      <c r="D196" s="176" t="s">
        <v>172</v>
      </c>
      <c r="E196" s="177" t="s">
        <v>1</v>
      </c>
      <c r="F196" s="178" t="s">
        <v>606</v>
      </c>
      <c r="H196" s="177" t="s">
        <v>1</v>
      </c>
      <c r="I196" s="179"/>
      <c r="J196" s="179"/>
      <c r="M196" s="175"/>
      <c r="N196" s="180"/>
      <c r="O196" s="181"/>
      <c r="P196" s="181"/>
      <c r="Q196" s="181"/>
      <c r="R196" s="181"/>
      <c r="S196" s="181"/>
      <c r="T196" s="181"/>
      <c r="U196" s="181"/>
      <c r="V196" s="181"/>
      <c r="W196" s="181"/>
      <c r="X196" s="182"/>
      <c r="AT196" s="177" t="s">
        <v>172</v>
      </c>
      <c r="AU196" s="177" t="s">
        <v>83</v>
      </c>
      <c r="AV196" s="13" t="s">
        <v>81</v>
      </c>
      <c r="AW196" s="13" t="s">
        <v>4</v>
      </c>
      <c r="AX196" s="13" t="s">
        <v>73</v>
      </c>
      <c r="AY196" s="177" t="s">
        <v>163</v>
      </c>
    </row>
    <row r="197" spans="2:51" s="14" customFormat="1" ht="12">
      <c r="B197" s="183"/>
      <c r="D197" s="176" t="s">
        <v>172</v>
      </c>
      <c r="E197" s="184" t="s">
        <v>1</v>
      </c>
      <c r="F197" s="185" t="s">
        <v>607</v>
      </c>
      <c r="H197" s="186">
        <v>1.2</v>
      </c>
      <c r="I197" s="187"/>
      <c r="J197" s="187"/>
      <c r="M197" s="183"/>
      <c r="N197" s="188"/>
      <c r="O197" s="189"/>
      <c r="P197" s="189"/>
      <c r="Q197" s="189"/>
      <c r="R197" s="189"/>
      <c r="S197" s="189"/>
      <c r="T197" s="189"/>
      <c r="U197" s="189"/>
      <c r="V197" s="189"/>
      <c r="W197" s="189"/>
      <c r="X197" s="190"/>
      <c r="AT197" s="184" t="s">
        <v>172</v>
      </c>
      <c r="AU197" s="184" t="s">
        <v>83</v>
      </c>
      <c r="AV197" s="14" t="s">
        <v>83</v>
      </c>
      <c r="AW197" s="14" t="s">
        <v>4</v>
      </c>
      <c r="AX197" s="14" t="s">
        <v>73</v>
      </c>
      <c r="AY197" s="184" t="s">
        <v>163</v>
      </c>
    </row>
    <row r="198" spans="1:65" s="2" customFormat="1" ht="16.5" customHeight="1">
      <c r="A198" s="31"/>
      <c r="B198" s="160"/>
      <c r="C198" s="161" t="s">
        <v>340</v>
      </c>
      <c r="D198" s="161" t="s">
        <v>165</v>
      </c>
      <c r="E198" s="162" t="s">
        <v>608</v>
      </c>
      <c r="F198" s="163" t="s">
        <v>609</v>
      </c>
      <c r="G198" s="164" t="s">
        <v>393</v>
      </c>
      <c r="H198" s="165">
        <v>1</v>
      </c>
      <c r="I198" s="166"/>
      <c r="J198" s="166"/>
      <c r="K198" s="167">
        <f>ROUND(P198*H198,2)</f>
        <v>0</v>
      </c>
      <c r="L198" s="163" t="s">
        <v>1</v>
      </c>
      <c r="M198" s="32"/>
      <c r="N198" s="168" t="s">
        <v>1</v>
      </c>
      <c r="O198" s="169" t="s">
        <v>38</v>
      </c>
      <c r="P198" s="170">
        <f>I198+J198</f>
        <v>0</v>
      </c>
      <c r="Q198" s="170">
        <f>ROUND(I198*H198,2)</f>
        <v>0</v>
      </c>
      <c r="R198" s="170">
        <f>ROUND(J198*H198,2)</f>
        <v>0</v>
      </c>
      <c r="S198" s="55"/>
      <c r="T198" s="171">
        <f>S198*H198</f>
        <v>0</v>
      </c>
      <c r="U198" s="171">
        <v>0</v>
      </c>
      <c r="V198" s="171">
        <f>U198*H198</f>
        <v>0</v>
      </c>
      <c r="W198" s="171">
        <v>0</v>
      </c>
      <c r="X198" s="172">
        <f>W198*H198</f>
        <v>0</v>
      </c>
      <c r="Y198" s="31"/>
      <c r="Z198" s="31"/>
      <c r="AA198" s="31"/>
      <c r="AB198" s="31"/>
      <c r="AC198" s="31"/>
      <c r="AD198" s="31"/>
      <c r="AE198" s="31"/>
      <c r="AR198" s="173" t="s">
        <v>170</v>
      </c>
      <c r="AT198" s="173" t="s">
        <v>165</v>
      </c>
      <c r="AU198" s="173" t="s">
        <v>83</v>
      </c>
      <c r="AY198" s="17" t="s">
        <v>163</v>
      </c>
      <c r="BE198" s="174">
        <f>IF(O198="základní",K198,0)</f>
        <v>0</v>
      </c>
      <c r="BF198" s="174">
        <f>IF(O198="snížená",K198,0)</f>
        <v>0</v>
      </c>
      <c r="BG198" s="174">
        <f>IF(O198="zákl. přenesená",K198,0)</f>
        <v>0</v>
      </c>
      <c r="BH198" s="174">
        <f>IF(O198="sníž. přenesená",K198,0)</f>
        <v>0</v>
      </c>
      <c r="BI198" s="174">
        <f>IF(O198="nulová",K198,0)</f>
        <v>0</v>
      </c>
      <c r="BJ198" s="17" t="s">
        <v>81</v>
      </c>
      <c r="BK198" s="174">
        <f>ROUND(P198*H198,2)</f>
        <v>0</v>
      </c>
      <c r="BL198" s="17" t="s">
        <v>170</v>
      </c>
      <c r="BM198" s="173" t="s">
        <v>610</v>
      </c>
    </row>
    <row r="199" spans="1:47" s="2" customFormat="1" ht="58.5">
      <c r="A199" s="31"/>
      <c r="B199" s="32"/>
      <c r="C199" s="31"/>
      <c r="D199" s="176" t="s">
        <v>345</v>
      </c>
      <c r="E199" s="31"/>
      <c r="F199" s="199" t="s">
        <v>704</v>
      </c>
      <c r="G199" s="31"/>
      <c r="H199" s="31"/>
      <c r="I199" s="95"/>
      <c r="J199" s="95"/>
      <c r="K199" s="31"/>
      <c r="L199" s="31"/>
      <c r="M199" s="32"/>
      <c r="N199" s="200"/>
      <c r="O199" s="201"/>
      <c r="P199" s="55"/>
      <c r="Q199" s="55"/>
      <c r="R199" s="55"/>
      <c r="S199" s="55"/>
      <c r="T199" s="55"/>
      <c r="U199" s="55"/>
      <c r="V199" s="55"/>
      <c r="W199" s="55"/>
      <c r="X199" s="56"/>
      <c r="Y199" s="31"/>
      <c r="Z199" s="31"/>
      <c r="AA199" s="31"/>
      <c r="AB199" s="31"/>
      <c r="AC199" s="31"/>
      <c r="AD199" s="31"/>
      <c r="AE199" s="31"/>
      <c r="AT199" s="17" t="s">
        <v>345</v>
      </c>
      <c r="AU199" s="17" t="s">
        <v>83</v>
      </c>
    </row>
    <row r="200" spans="2:51" s="14" customFormat="1" ht="12">
      <c r="B200" s="183"/>
      <c r="D200" s="176" t="s">
        <v>172</v>
      </c>
      <c r="E200" s="184" t="s">
        <v>1</v>
      </c>
      <c r="F200" s="185" t="s">
        <v>81</v>
      </c>
      <c r="H200" s="186">
        <v>1</v>
      </c>
      <c r="I200" s="187"/>
      <c r="J200" s="187"/>
      <c r="M200" s="183"/>
      <c r="N200" s="188"/>
      <c r="O200" s="189"/>
      <c r="P200" s="189"/>
      <c r="Q200" s="189"/>
      <c r="R200" s="189"/>
      <c r="S200" s="189"/>
      <c r="T200" s="189"/>
      <c r="U200" s="189"/>
      <c r="V200" s="189"/>
      <c r="W200" s="189"/>
      <c r="X200" s="190"/>
      <c r="AT200" s="184" t="s">
        <v>172</v>
      </c>
      <c r="AU200" s="184" t="s">
        <v>83</v>
      </c>
      <c r="AV200" s="14" t="s">
        <v>83</v>
      </c>
      <c r="AW200" s="14" t="s">
        <v>4</v>
      </c>
      <c r="AX200" s="14" t="s">
        <v>81</v>
      </c>
      <c r="AY200" s="184" t="s">
        <v>163</v>
      </c>
    </row>
    <row r="201" spans="2:51" s="13" customFormat="1" ht="12">
      <c r="B201" s="175"/>
      <c r="D201" s="176" t="s">
        <v>172</v>
      </c>
      <c r="E201" s="177" t="s">
        <v>1</v>
      </c>
      <c r="F201" s="178" t="s">
        <v>603</v>
      </c>
      <c r="H201" s="177" t="s">
        <v>1</v>
      </c>
      <c r="I201" s="179"/>
      <c r="J201" s="179"/>
      <c r="M201" s="175"/>
      <c r="N201" s="180"/>
      <c r="O201" s="181"/>
      <c r="P201" s="181"/>
      <c r="Q201" s="181"/>
      <c r="R201" s="181"/>
      <c r="S201" s="181"/>
      <c r="T201" s="181"/>
      <c r="U201" s="181"/>
      <c r="V201" s="181"/>
      <c r="W201" s="181"/>
      <c r="X201" s="182"/>
      <c r="AT201" s="177" t="s">
        <v>172</v>
      </c>
      <c r="AU201" s="177" t="s">
        <v>83</v>
      </c>
      <c r="AV201" s="13" t="s">
        <v>81</v>
      </c>
      <c r="AW201" s="13" t="s">
        <v>4</v>
      </c>
      <c r="AX201" s="13" t="s">
        <v>73</v>
      </c>
      <c r="AY201" s="177" t="s">
        <v>163</v>
      </c>
    </row>
    <row r="202" spans="2:51" s="13" customFormat="1" ht="12">
      <c r="B202" s="175"/>
      <c r="D202" s="176" t="s">
        <v>172</v>
      </c>
      <c r="E202" s="177" t="s">
        <v>1</v>
      </c>
      <c r="F202" s="178" t="s">
        <v>611</v>
      </c>
      <c r="H202" s="177" t="s">
        <v>1</v>
      </c>
      <c r="I202" s="179"/>
      <c r="J202" s="179"/>
      <c r="M202" s="175"/>
      <c r="N202" s="180"/>
      <c r="O202" s="181"/>
      <c r="P202" s="181"/>
      <c r="Q202" s="181"/>
      <c r="R202" s="181"/>
      <c r="S202" s="181"/>
      <c r="T202" s="181"/>
      <c r="U202" s="181"/>
      <c r="V202" s="181"/>
      <c r="W202" s="181"/>
      <c r="X202" s="182"/>
      <c r="AT202" s="177" t="s">
        <v>172</v>
      </c>
      <c r="AU202" s="177" t="s">
        <v>83</v>
      </c>
      <c r="AV202" s="13" t="s">
        <v>81</v>
      </c>
      <c r="AW202" s="13" t="s">
        <v>4</v>
      </c>
      <c r="AX202" s="13" t="s">
        <v>73</v>
      </c>
      <c r="AY202" s="177" t="s">
        <v>163</v>
      </c>
    </row>
    <row r="203" spans="2:51" s="13" customFormat="1" ht="12">
      <c r="B203" s="175"/>
      <c r="D203" s="176" t="s">
        <v>172</v>
      </c>
      <c r="E203" s="177" t="s">
        <v>1</v>
      </c>
      <c r="F203" s="178" t="s">
        <v>612</v>
      </c>
      <c r="H203" s="177" t="s">
        <v>1</v>
      </c>
      <c r="I203" s="179"/>
      <c r="J203" s="179"/>
      <c r="M203" s="175"/>
      <c r="N203" s="180"/>
      <c r="O203" s="181"/>
      <c r="P203" s="181"/>
      <c r="Q203" s="181"/>
      <c r="R203" s="181"/>
      <c r="S203" s="181"/>
      <c r="T203" s="181"/>
      <c r="U203" s="181"/>
      <c r="V203" s="181"/>
      <c r="W203" s="181"/>
      <c r="X203" s="182"/>
      <c r="AT203" s="177" t="s">
        <v>172</v>
      </c>
      <c r="AU203" s="177" t="s">
        <v>83</v>
      </c>
      <c r="AV203" s="13" t="s">
        <v>81</v>
      </c>
      <c r="AW203" s="13" t="s">
        <v>4</v>
      </c>
      <c r="AX203" s="13" t="s">
        <v>73</v>
      </c>
      <c r="AY203" s="177" t="s">
        <v>163</v>
      </c>
    </row>
    <row r="204" spans="2:51" s="13" customFormat="1" ht="12">
      <c r="B204" s="175"/>
      <c r="D204" s="176" t="s">
        <v>172</v>
      </c>
      <c r="E204" s="177" t="s">
        <v>1</v>
      </c>
      <c r="F204" s="178" t="s">
        <v>613</v>
      </c>
      <c r="H204" s="177" t="s">
        <v>1</v>
      </c>
      <c r="I204" s="179"/>
      <c r="J204" s="179"/>
      <c r="M204" s="175"/>
      <c r="N204" s="180"/>
      <c r="O204" s="181"/>
      <c r="P204" s="181"/>
      <c r="Q204" s="181"/>
      <c r="R204" s="181"/>
      <c r="S204" s="181"/>
      <c r="T204" s="181"/>
      <c r="U204" s="181"/>
      <c r="V204" s="181"/>
      <c r="W204" s="181"/>
      <c r="X204" s="182"/>
      <c r="AT204" s="177" t="s">
        <v>172</v>
      </c>
      <c r="AU204" s="177" t="s">
        <v>83</v>
      </c>
      <c r="AV204" s="13" t="s">
        <v>81</v>
      </c>
      <c r="AW204" s="13" t="s">
        <v>4</v>
      </c>
      <c r="AX204" s="13" t="s">
        <v>73</v>
      </c>
      <c r="AY204" s="177" t="s">
        <v>163</v>
      </c>
    </row>
    <row r="205" spans="2:51" s="13" customFormat="1" ht="12">
      <c r="B205" s="175"/>
      <c r="D205" s="176" t="s">
        <v>172</v>
      </c>
      <c r="E205" s="177" t="s">
        <v>1</v>
      </c>
      <c r="F205" s="178" t="s">
        <v>614</v>
      </c>
      <c r="H205" s="177" t="s">
        <v>1</v>
      </c>
      <c r="I205" s="179"/>
      <c r="J205" s="179"/>
      <c r="M205" s="175"/>
      <c r="N205" s="180"/>
      <c r="O205" s="181"/>
      <c r="P205" s="181"/>
      <c r="Q205" s="181"/>
      <c r="R205" s="181"/>
      <c r="S205" s="181"/>
      <c r="T205" s="181"/>
      <c r="U205" s="181"/>
      <c r="V205" s="181"/>
      <c r="W205" s="181"/>
      <c r="X205" s="182"/>
      <c r="AT205" s="177" t="s">
        <v>172</v>
      </c>
      <c r="AU205" s="177" t="s">
        <v>83</v>
      </c>
      <c r="AV205" s="13" t="s">
        <v>81</v>
      </c>
      <c r="AW205" s="13" t="s">
        <v>4</v>
      </c>
      <c r="AX205" s="13" t="s">
        <v>73</v>
      </c>
      <c r="AY205" s="177" t="s">
        <v>163</v>
      </c>
    </row>
    <row r="206" spans="2:51" s="14" customFormat="1" ht="12">
      <c r="B206" s="183"/>
      <c r="D206" s="176" t="s">
        <v>172</v>
      </c>
      <c r="E206" s="184" t="s">
        <v>1</v>
      </c>
      <c r="F206" s="185" t="s">
        <v>615</v>
      </c>
      <c r="H206" s="186">
        <v>24.8</v>
      </c>
      <c r="I206" s="187"/>
      <c r="J206" s="187"/>
      <c r="M206" s="183"/>
      <c r="N206" s="188"/>
      <c r="O206" s="189"/>
      <c r="P206" s="189"/>
      <c r="Q206" s="189"/>
      <c r="R206" s="189"/>
      <c r="S206" s="189"/>
      <c r="T206" s="189"/>
      <c r="U206" s="189"/>
      <c r="V206" s="189"/>
      <c r="W206" s="189"/>
      <c r="X206" s="190"/>
      <c r="AT206" s="184" t="s">
        <v>172</v>
      </c>
      <c r="AU206" s="184" t="s">
        <v>83</v>
      </c>
      <c r="AV206" s="14" t="s">
        <v>83</v>
      </c>
      <c r="AW206" s="14" t="s">
        <v>4</v>
      </c>
      <c r="AX206" s="14" t="s">
        <v>73</v>
      </c>
      <c r="AY206" s="184" t="s">
        <v>163</v>
      </c>
    </row>
    <row r="207" spans="2:51" s="13" customFormat="1" ht="12">
      <c r="B207" s="175"/>
      <c r="D207" s="176" t="s">
        <v>172</v>
      </c>
      <c r="E207" s="177" t="s">
        <v>1</v>
      </c>
      <c r="F207" s="178" t="s">
        <v>616</v>
      </c>
      <c r="H207" s="177" t="s">
        <v>1</v>
      </c>
      <c r="I207" s="179"/>
      <c r="J207" s="179"/>
      <c r="M207" s="175"/>
      <c r="N207" s="180"/>
      <c r="O207" s="181"/>
      <c r="P207" s="181"/>
      <c r="Q207" s="181"/>
      <c r="R207" s="181"/>
      <c r="S207" s="181"/>
      <c r="T207" s="181"/>
      <c r="U207" s="181"/>
      <c r="V207" s="181"/>
      <c r="W207" s="181"/>
      <c r="X207" s="182"/>
      <c r="AT207" s="177" t="s">
        <v>172</v>
      </c>
      <c r="AU207" s="177" t="s">
        <v>83</v>
      </c>
      <c r="AV207" s="13" t="s">
        <v>81</v>
      </c>
      <c r="AW207" s="13" t="s">
        <v>4</v>
      </c>
      <c r="AX207" s="13" t="s">
        <v>73</v>
      </c>
      <c r="AY207" s="177" t="s">
        <v>163</v>
      </c>
    </row>
    <row r="208" spans="2:51" s="14" customFormat="1" ht="12">
      <c r="B208" s="183"/>
      <c r="D208" s="176" t="s">
        <v>172</v>
      </c>
      <c r="E208" s="184" t="s">
        <v>1</v>
      </c>
      <c r="F208" s="185" t="s">
        <v>617</v>
      </c>
      <c r="H208" s="186">
        <v>1.6</v>
      </c>
      <c r="I208" s="187"/>
      <c r="J208" s="187"/>
      <c r="M208" s="183"/>
      <c r="N208" s="188"/>
      <c r="O208" s="189"/>
      <c r="P208" s="189"/>
      <c r="Q208" s="189"/>
      <c r="R208" s="189"/>
      <c r="S208" s="189"/>
      <c r="T208" s="189"/>
      <c r="U208" s="189"/>
      <c r="V208" s="189"/>
      <c r="W208" s="189"/>
      <c r="X208" s="190"/>
      <c r="AT208" s="184" t="s">
        <v>172</v>
      </c>
      <c r="AU208" s="184" t="s">
        <v>83</v>
      </c>
      <c r="AV208" s="14" t="s">
        <v>83</v>
      </c>
      <c r="AW208" s="14" t="s">
        <v>4</v>
      </c>
      <c r="AX208" s="14" t="s">
        <v>73</v>
      </c>
      <c r="AY208" s="184" t="s">
        <v>163</v>
      </c>
    </row>
    <row r="209" spans="2:51" s="14" customFormat="1" ht="12">
      <c r="B209" s="183"/>
      <c r="D209" s="176" t="s">
        <v>172</v>
      </c>
      <c r="E209" s="184" t="s">
        <v>1</v>
      </c>
      <c r="F209" s="185" t="s">
        <v>618</v>
      </c>
      <c r="H209" s="186">
        <v>0.6</v>
      </c>
      <c r="I209" s="187"/>
      <c r="J209" s="187"/>
      <c r="M209" s="183"/>
      <c r="N209" s="188"/>
      <c r="O209" s="189"/>
      <c r="P209" s="189"/>
      <c r="Q209" s="189"/>
      <c r="R209" s="189"/>
      <c r="S209" s="189"/>
      <c r="T209" s="189"/>
      <c r="U209" s="189"/>
      <c r="V209" s="189"/>
      <c r="W209" s="189"/>
      <c r="X209" s="190"/>
      <c r="AT209" s="184" t="s">
        <v>172</v>
      </c>
      <c r="AU209" s="184" t="s">
        <v>83</v>
      </c>
      <c r="AV209" s="14" t="s">
        <v>83</v>
      </c>
      <c r="AW209" s="14" t="s">
        <v>4</v>
      </c>
      <c r="AX209" s="14" t="s">
        <v>73</v>
      </c>
      <c r="AY209" s="184" t="s">
        <v>163</v>
      </c>
    </row>
    <row r="210" spans="2:51" s="14" customFormat="1" ht="12">
      <c r="B210" s="183"/>
      <c r="D210" s="176" t="s">
        <v>172</v>
      </c>
      <c r="E210" s="184" t="s">
        <v>1</v>
      </c>
      <c r="F210" s="185" t="s">
        <v>619</v>
      </c>
      <c r="H210" s="186">
        <v>1</v>
      </c>
      <c r="I210" s="187"/>
      <c r="J210" s="187"/>
      <c r="M210" s="183"/>
      <c r="N210" s="188"/>
      <c r="O210" s="189"/>
      <c r="P210" s="189"/>
      <c r="Q210" s="189"/>
      <c r="R210" s="189"/>
      <c r="S210" s="189"/>
      <c r="T210" s="189"/>
      <c r="U210" s="189"/>
      <c r="V210" s="189"/>
      <c r="W210" s="189"/>
      <c r="X210" s="190"/>
      <c r="AT210" s="184" t="s">
        <v>172</v>
      </c>
      <c r="AU210" s="184" t="s">
        <v>83</v>
      </c>
      <c r="AV210" s="14" t="s">
        <v>83</v>
      </c>
      <c r="AW210" s="14" t="s">
        <v>4</v>
      </c>
      <c r="AX210" s="14" t="s">
        <v>73</v>
      </c>
      <c r="AY210" s="184" t="s">
        <v>163</v>
      </c>
    </row>
    <row r="211" spans="2:51" s="13" customFormat="1" ht="12">
      <c r="B211" s="175"/>
      <c r="D211" s="176" t="s">
        <v>172</v>
      </c>
      <c r="E211" s="177" t="s">
        <v>1</v>
      </c>
      <c r="F211" s="178" t="s">
        <v>620</v>
      </c>
      <c r="H211" s="177" t="s">
        <v>1</v>
      </c>
      <c r="I211" s="179"/>
      <c r="J211" s="179"/>
      <c r="M211" s="175"/>
      <c r="N211" s="180"/>
      <c r="O211" s="181"/>
      <c r="P211" s="181"/>
      <c r="Q211" s="181"/>
      <c r="R211" s="181"/>
      <c r="S211" s="181"/>
      <c r="T211" s="181"/>
      <c r="U211" s="181"/>
      <c r="V211" s="181"/>
      <c r="W211" s="181"/>
      <c r="X211" s="182"/>
      <c r="AT211" s="177" t="s">
        <v>172</v>
      </c>
      <c r="AU211" s="177" t="s">
        <v>83</v>
      </c>
      <c r="AV211" s="13" t="s">
        <v>81</v>
      </c>
      <c r="AW211" s="13" t="s">
        <v>4</v>
      </c>
      <c r="AX211" s="13" t="s">
        <v>73</v>
      </c>
      <c r="AY211" s="177" t="s">
        <v>163</v>
      </c>
    </row>
    <row r="212" spans="2:51" s="13" customFormat="1" ht="12">
      <c r="B212" s="175"/>
      <c r="D212" s="176" t="s">
        <v>172</v>
      </c>
      <c r="E212" s="177" t="s">
        <v>1</v>
      </c>
      <c r="F212" s="178" t="s">
        <v>621</v>
      </c>
      <c r="H212" s="177" t="s">
        <v>1</v>
      </c>
      <c r="I212" s="179"/>
      <c r="J212" s="179"/>
      <c r="M212" s="175"/>
      <c r="N212" s="180"/>
      <c r="O212" s="181"/>
      <c r="P212" s="181"/>
      <c r="Q212" s="181"/>
      <c r="R212" s="181"/>
      <c r="S212" s="181"/>
      <c r="T212" s="181"/>
      <c r="U212" s="181"/>
      <c r="V212" s="181"/>
      <c r="W212" s="181"/>
      <c r="X212" s="182"/>
      <c r="AT212" s="177" t="s">
        <v>172</v>
      </c>
      <c r="AU212" s="177" t="s">
        <v>83</v>
      </c>
      <c r="AV212" s="13" t="s">
        <v>81</v>
      </c>
      <c r="AW212" s="13" t="s">
        <v>4</v>
      </c>
      <c r="AX212" s="13" t="s">
        <v>73</v>
      </c>
      <c r="AY212" s="177" t="s">
        <v>163</v>
      </c>
    </row>
    <row r="213" spans="2:51" s="13" customFormat="1" ht="12">
      <c r="B213" s="175"/>
      <c r="D213" s="176" t="s">
        <v>172</v>
      </c>
      <c r="E213" s="177" t="s">
        <v>1</v>
      </c>
      <c r="F213" s="178" t="s">
        <v>622</v>
      </c>
      <c r="H213" s="177" t="s">
        <v>1</v>
      </c>
      <c r="I213" s="179"/>
      <c r="J213" s="179"/>
      <c r="M213" s="175"/>
      <c r="N213" s="180"/>
      <c r="O213" s="181"/>
      <c r="P213" s="181"/>
      <c r="Q213" s="181"/>
      <c r="R213" s="181"/>
      <c r="S213" s="181"/>
      <c r="T213" s="181"/>
      <c r="U213" s="181"/>
      <c r="V213" s="181"/>
      <c r="W213" s="181"/>
      <c r="X213" s="182"/>
      <c r="AT213" s="177" t="s">
        <v>172</v>
      </c>
      <c r="AU213" s="177" t="s">
        <v>83</v>
      </c>
      <c r="AV213" s="13" t="s">
        <v>81</v>
      </c>
      <c r="AW213" s="13" t="s">
        <v>4</v>
      </c>
      <c r="AX213" s="13" t="s">
        <v>73</v>
      </c>
      <c r="AY213" s="177" t="s">
        <v>163</v>
      </c>
    </row>
    <row r="214" spans="2:51" s="13" customFormat="1" ht="12">
      <c r="B214" s="175"/>
      <c r="D214" s="176" t="s">
        <v>172</v>
      </c>
      <c r="E214" s="177" t="s">
        <v>1</v>
      </c>
      <c r="F214" s="178" t="s">
        <v>623</v>
      </c>
      <c r="H214" s="177" t="s">
        <v>1</v>
      </c>
      <c r="I214" s="179"/>
      <c r="J214" s="179"/>
      <c r="M214" s="175"/>
      <c r="N214" s="180"/>
      <c r="O214" s="181"/>
      <c r="P214" s="181"/>
      <c r="Q214" s="181"/>
      <c r="R214" s="181"/>
      <c r="S214" s="181"/>
      <c r="T214" s="181"/>
      <c r="U214" s="181"/>
      <c r="V214" s="181"/>
      <c r="W214" s="181"/>
      <c r="X214" s="182"/>
      <c r="AT214" s="177" t="s">
        <v>172</v>
      </c>
      <c r="AU214" s="177" t="s">
        <v>83</v>
      </c>
      <c r="AV214" s="13" t="s">
        <v>81</v>
      </c>
      <c r="AW214" s="13" t="s">
        <v>4</v>
      </c>
      <c r="AX214" s="13" t="s">
        <v>73</v>
      </c>
      <c r="AY214" s="177" t="s">
        <v>163</v>
      </c>
    </row>
    <row r="215" spans="2:51" s="14" customFormat="1" ht="12">
      <c r="B215" s="183"/>
      <c r="D215" s="176" t="s">
        <v>172</v>
      </c>
      <c r="E215" s="184" t="s">
        <v>1</v>
      </c>
      <c r="F215" s="185" t="s">
        <v>624</v>
      </c>
      <c r="H215" s="186">
        <v>0.96</v>
      </c>
      <c r="I215" s="187"/>
      <c r="J215" s="187"/>
      <c r="M215" s="183"/>
      <c r="N215" s="188"/>
      <c r="O215" s="189"/>
      <c r="P215" s="189"/>
      <c r="Q215" s="189"/>
      <c r="R215" s="189"/>
      <c r="S215" s="189"/>
      <c r="T215" s="189"/>
      <c r="U215" s="189"/>
      <c r="V215" s="189"/>
      <c r="W215" s="189"/>
      <c r="X215" s="190"/>
      <c r="AT215" s="184" t="s">
        <v>172</v>
      </c>
      <c r="AU215" s="184" t="s">
        <v>83</v>
      </c>
      <c r="AV215" s="14" t="s">
        <v>83</v>
      </c>
      <c r="AW215" s="14" t="s">
        <v>4</v>
      </c>
      <c r="AX215" s="14" t="s">
        <v>73</v>
      </c>
      <c r="AY215" s="184" t="s">
        <v>163</v>
      </c>
    </row>
    <row r="216" spans="2:51" s="13" customFormat="1" ht="12">
      <c r="B216" s="175"/>
      <c r="D216" s="176" t="s">
        <v>172</v>
      </c>
      <c r="E216" s="177" t="s">
        <v>1</v>
      </c>
      <c r="F216" s="178" t="s">
        <v>625</v>
      </c>
      <c r="H216" s="177" t="s">
        <v>1</v>
      </c>
      <c r="I216" s="179"/>
      <c r="J216" s="179"/>
      <c r="M216" s="175"/>
      <c r="N216" s="180"/>
      <c r="O216" s="181"/>
      <c r="P216" s="181"/>
      <c r="Q216" s="181"/>
      <c r="R216" s="181"/>
      <c r="S216" s="181"/>
      <c r="T216" s="181"/>
      <c r="U216" s="181"/>
      <c r="V216" s="181"/>
      <c r="W216" s="181"/>
      <c r="X216" s="182"/>
      <c r="AT216" s="177" t="s">
        <v>172</v>
      </c>
      <c r="AU216" s="177" t="s">
        <v>83</v>
      </c>
      <c r="AV216" s="13" t="s">
        <v>81</v>
      </c>
      <c r="AW216" s="13" t="s">
        <v>4</v>
      </c>
      <c r="AX216" s="13" t="s">
        <v>73</v>
      </c>
      <c r="AY216" s="177" t="s">
        <v>163</v>
      </c>
    </row>
    <row r="217" spans="2:51" s="13" customFormat="1" ht="22.5">
      <c r="B217" s="175"/>
      <c r="D217" s="176" t="s">
        <v>172</v>
      </c>
      <c r="E217" s="177" t="s">
        <v>1</v>
      </c>
      <c r="F217" s="178" t="s">
        <v>626</v>
      </c>
      <c r="H217" s="177" t="s">
        <v>1</v>
      </c>
      <c r="I217" s="179"/>
      <c r="J217" s="179"/>
      <c r="M217" s="175"/>
      <c r="N217" s="180"/>
      <c r="O217" s="181"/>
      <c r="P217" s="181"/>
      <c r="Q217" s="181"/>
      <c r="R217" s="181"/>
      <c r="S217" s="181"/>
      <c r="T217" s="181"/>
      <c r="U217" s="181"/>
      <c r="V217" s="181"/>
      <c r="W217" s="181"/>
      <c r="X217" s="182"/>
      <c r="AT217" s="177" t="s">
        <v>172</v>
      </c>
      <c r="AU217" s="177" t="s">
        <v>83</v>
      </c>
      <c r="AV217" s="13" t="s">
        <v>81</v>
      </c>
      <c r="AW217" s="13" t="s">
        <v>4</v>
      </c>
      <c r="AX217" s="13" t="s">
        <v>73</v>
      </c>
      <c r="AY217" s="177" t="s">
        <v>163</v>
      </c>
    </row>
    <row r="218" spans="2:51" s="13" customFormat="1" ht="12">
      <c r="B218" s="175"/>
      <c r="D218" s="176" t="s">
        <v>172</v>
      </c>
      <c r="E218" s="177" t="s">
        <v>1</v>
      </c>
      <c r="F218" s="178" t="s">
        <v>627</v>
      </c>
      <c r="H218" s="177" t="s">
        <v>1</v>
      </c>
      <c r="I218" s="179"/>
      <c r="J218" s="179"/>
      <c r="M218" s="175"/>
      <c r="N218" s="180"/>
      <c r="O218" s="181"/>
      <c r="P218" s="181"/>
      <c r="Q218" s="181"/>
      <c r="R218" s="181"/>
      <c r="S218" s="181"/>
      <c r="T218" s="181"/>
      <c r="U218" s="181"/>
      <c r="V218" s="181"/>
      <c r="W218" s="181"/>
      <c r="X218" s="182"/>
      <c r="AT218" s="177" t="s">
        <v>172</v>
      </c>
      <c r="AU218" s="177" t="s">
        <v>83</v>
      </c>
      <c r="AV218" s="13" t="s">
        <v>81</v>
      </c>
      <c r="AW218" s="13" t="s">
        <v>4</v>
      </c>
      <c r="AX218" s="13" t="s">
        <v>73</v>
      </c>
      <c r="AY218" s="177" t="s">
        <v>163</v>
      </c>
    </row>
    <row r="219" spans="2:51" s="14" customFormat="1" ht="12">
      <c r="B219" s="183"/>
      <c r="D219" s="176" t="s">
        <v>172</v>
      </c>
      <c r="E219" s="184" t="s">
        <v>1</v>
      </c>
      <c r="F219" s="185" t="s">
        <v>628</v>
      </c>
      <c r="H219" s="186">
        <v>4.48</v>
      </c>
      <c r="I219" s="187"/>
      <c r="J219" s="187"/>
      <c r="M219" s="183"/>
      <c r="N219" s="188"/>
      <c r="O219" s="189"/>
      <c r="P219" s="189"/>
      <c r="Q219" s="189"/>
      <c r="R219" s="189"/>
      <c r="S219" s="189"/>
      <c r="T219" s="189"/>
      <c r="U219" s="189"/>
      <c r="V219" s="189"/>
      <c r="W219" s="189"/>
      <c r="X219" s="190"/>
      <c r="AT219" s="184" t="s">
        <v>172</v>
      </c>
      <c r="AU219" s="184" t="s">
        <v>83</v>
      </c>
      <c r="AV219" s="14" t="s">
        <v>83</v>
      </c>
      <c r="AW219" s="14" t="s">
        <v>4</v>
      </c>
      <c r="AX219" s="14" t="s">
        <v>73</v>
      </c>
      <c r="AY219" s="184" t="s">
        <v>163</v>
      </c>
    </row>
    <row r="220" spans="2:51" s="13" customFormat="1" ht="22.5">
      <c r="B220" s="175"/>
      <c r="D220" s="176" t="s">
        <v>172</v>
      </c>
      <c r="E220" s="177" t="s">
        <v>1</v>
      </c>
      <c r="F220" s="178" t="s">
        <v>629</v>
      </c>
      <c r="H220" s="177" t="s">
        <v>1</v>
      </c>
      <c r="I220" s="179"/>
      <c r="J220" s="179"/>
      <c r="M220" s="175"/>
      <c r="N220" s="180"/>
      <c r="O220" s="181"/>
      <c r="P220" s="181"/>
      <c r="Q220" s="181"/>
      <c r="R220" s="181"/>
      <c r="S220" s="181"/>
      <c r="T220" s="181"/>
      <c r="U220" s="181"/>
      <c r="V220" s="181"/>
      <c r="W220" s="181"/>
      <c r="X220" s="182"/>
      <c r="AT220" s="177" t="s">
        <v>172</v>
      </c>
      <c r="AU220" s="177" t="s">
        <v>83</v>
      </c>
      <c r="AV220" s="13" t="s">
        <v>81</v>
      </c>
      <c r="AW220" s="13" t="s">
        <v>4</v>
      </c>
      <c r="AX220" s="13" t="s">
        <v>73</v>
      </c>
      <c r="AY220" s="177" t="s">
        <v>163</v>
      </c>
    </row>
    <row r="221" spans="2:51" s="13" customFormat="1" ht="12">
      <c r="B221" s="175"/>
      <c r="D221" s="176" t="s">
        <v>172</v>
      </c>
      <c r="E221" s="177" t="s">
        <v>1</v>
      </c>
      <c r="F221" s="178" t="s">
        <v>627</v>
      </c>
      <c r="H221" s="177" t="s">
        <v>1</v>
      </c>
      <c r="I221" s="179"/>
      <c r="J221" s="179"/>
      <c r="M221" s="175"/>
      <c r="N221" s="180"/>
      <c r="O221" s="181"/>
      <c r="P221" s="181"/>
      <c r="Q221" s="181"/>
      <c r="R221" s="181"/>
      <c r="S221" s="181"/>
      <c r="T221" s="181"/>
      <c r="U221" s="181"/>
      <c r="V221" s="181"/>
      <c r="W221" s="181"/>
      <c r="X221" s="182"/>
      <c r="AT221" s="177" t="s">
        <v>172</v>
      </c>
      <c r="AU221" s="177" t="s">
        <v>83</v>
      </c>
      <c r="AV221" s="13" t="s">
        <v>81</v>
      </c>
      <c r="AW221" s="13" t="s">
        <v>4</v>
      </c>
      <c r="AX221" s="13" t="s">
        <v>73</v>
      </c>
      <c r="AY221" s="177" t="s">
        <v>163</v>
      </c>
    </row>
    <row r="222" spans="2:51" s="14" customFormat="1" ht="12">
      <c r="B222" s="183"/>
      <c r="D222" s="176" t="s">
        <v>172</v>
      </c>
      <c r="E222" s="184" t="s">
        <v>1</v>
      </c>
      <c r="F222" s="185" t="s">
        <v>630</v>
      </c>
      <c r="H222" s="186">
        <v>0.48</v>
      </c>
      <c r="I222" s="187"/>
      <c r="J222" s="187"/>
      <c r="M222" s="183"/>
      <c r="N222" s="188"/>
      <c r="O222" s="189"/>
      <c r="P222" s="189"/>
      <c r="Q222" s="189"/>
      <c r="R222" s="189"/>
      <c r="S222" s="189"/>
      <c r="T222" s="189"/>
      <c r="U222" s="189"/>
      <c r="V222" s="189"/>
      <c r="W222" s="189"/>
      <c r="X222" s="190"/>
      <c r="AT222" s="184" t="s">
        <v>172</v>
      </c>
      <c r="AU222" s="184" t="s">
        <v>83</v>
      </c>
      <c r="AV222" s="14" t="s">
        <v>83</v>
      </c>
      <c r="AW222" s="14" t="s">
        <v>4</v>
      </c>
      <c r="AX222" s="14" t="s">
        <v>73</v>
      </c>
      <c r="AY222" s="184" t="s">
        <v>163</v>
      </c>
    </row>
    <row r="223" spans="2:51" s="15" customFormat="1" ht="12">
      <c r="B223" s="191"/>
      <c r="D223" s="176" t="s">
        <v>172</v>
      </c>
      <c r="E223" s="192" t="s">
        <v>1</v>
      </c>
      <c r="F223" s="193" t="s">
        <v>180</v>
      </c>
      <c r="H223" s="194">
        <v>34.92</v>
      </c>
      <c r="I223" s="195"/>
      <c r="J223" s="195"/>
      <c r="M223" s="191"/>
      <c r="N223" s="196"/>
      <c r="O223" s="197"/>
      <c r="P223" s="197"/>
      <c r="Q223" s="197"/>
      <c r="R223" s="197"/>
      <c r="S223" s="197"/>
      <c r="T223" s="197"/>
      <c r="U223" s="197"/>
      <c r="V223" s="197"/>
      <c r="W223" s="197"/>
      <c r="X223" s="198"/>
      <c r="AT223" s="192" t="s">
        <v>172</v>
      </c>
      <c r="AU223" s="192" t="s">
        <v>83</v>
      </c>
      <c r="AV223" s="15" t="s">
        <v>170</v>
      </c>
      <c r="AW223" s="15" t="s">
        <v>4</v>
      </c>
      <c r="AX223" s="15" t="s">
        <v>73</v>
      </c>
      <c r="AY223" s="192" t="s">
        <v>163</v>
      </c>
    </row>
    <row r="224" spans="1:65" s="2" customFormat="1" ht="16.5" customHeight="1">
      <c r="A224" s="31"/>
      <c r="B224" s="160"/>
      <c r="C224" s="161" t="s">
        <v>347</v>
      </c>
      <c r="D224" s="161" t="s">
        <v>165</v>
      </c>
      <c r="E224" s="162" t="s">
        <v>631</v>
      </c>
      <c r="F224" s="163" t="s">
        <v>632</v>
      </c>
      <c r="G224" s="164" t="s">
        <v>393</v>
      </c>
      <c r="H224" s="165">
        <v>1</v>
      </c>
      <c r="I224" s="166"/>
      <c r="J224" s="166"/>
      <c r="K224" s="167">
        <f>ROUND(P224*H224,2)</f>
        <v>0</v>
      </c>
      <c r="L224" s="163" t="s">
        <v>1</v>
      </c>
      <c r="M224" s="32"/>
      <c r="N224" s="168" t="s">
        <v>1</v>
      </c>
      <c r="O224" s="169" t="s">
        <v>38</v>
      </c>
      <c r="P224" s="170">
        <f>I224+J224</f>
        <v>0</v>
      </c>
      <c r="Q224" s="170">
        <f>ROUND(I224*H224,2)</f>
        <v>0</v>
      </c>
      <c r="R224" s="170">
        <f>ROUND(J224*H224,2)</f>
        <v>0</v>
      </c>
      <c r="S224" s="55"/>
      <c r="T224" s="171">
        <f>S224*H224</f>
        <v>0</v>
      </c>
      <c r="U224" s="171">
        <v>0</v>
      </c>
      <c r="V224" s="171">
        <f>U224*H224</f>
        <v>0</v>
      </c>
      <c r="W224" s="171">
        <v>0</v>
      </c>
      <c r="X224" s="172">
        <f>W224*H224</f>
        <v>0</v>
      </c>
      <c r="Y224" s="31"/>
      <c r="Z224" s="31"/>
      <c r="AA224" s="31"/>
      <c r="AB224" s="31"/>
      <c r="AC224" s="31"/>
      <c r="AD224" s="31"/>
      <c r="AE224" s="31"/>
      <c r="AR224" s="173" t="s">
        <v>170</v>
      </c>
      <c r="AT224" s="173" t="s">
        <v>165</v>
      </c>
      <c r="AU224" s="173" t="s">
        <v>83</v>
      </c>
      <c r="AY224" s="17" t="s">
        <v>163</v>
      </c>
      <c r="BE224" s="174">
        <f>IF(O224="základní",K224,0)</f>
        <v>0</v>
      </c>
      <c r="BF224" s="174">
        <f>IF(O224="snížená",K224,0)</f>
        <v>0</v>
      </c>
      <c r="BG224" s="174">
        <f>IF(O224="zákl. přenesená",K224,0)</f>
        <v>0</v>
      </c>
      <c r="BH224" s="174">
        <f>IF(O224="sníž. přenesená",K224,0)</f>
        <v>0</v>
      </c>
      <c r="BI224" s="174">
        <f>IF(O224="nulová",K224,0)</f>
        <v>0</v>
      </c>
      <c r="BJ224" s="17" t="s">
        <v>81</v>
      </c>
      <c r="BK224" s="174">
        <f>ROUND(P224*H224,2)</f>
        <v>0</v>
      </c>
      <c r="BL224" s="17" t="s">
        <v>170</v>
      </c>
      <c r="BM224" s="173" t="s">
        <v>633</v>
      </c>
    </row>
    <row r="225" spans="1:47" s="2" customFormat="1" ht="39">
      <c r="A225" s="31"/>
      <c r="B225" s="32"/>
      <c r="C225" s="31"/>
      <c r="D225" s="176" t="s">
        <v>345</v>
      </c>
      <c r="E225" s="31"/>
      <c r="F225" s="199" t="s">
        <v>634</v>
      </c>
      <c r="G225" s="31"/>
      <c r="H225" s="31"/>
      <c r="I225" s="95"/>
      <c r="J225" s="95"/>
      <c r="K225" s="31"/>
      <c r="L225" s="31"/>
      <c r="M225" s="32"/>
      <c r="N225" s="200"/>
      <c r="O225" s="201"/>
      <c r="P225" s="55"/>
      <c r="Q225" s="55"/>
      <c r="R225" s="55"/>
      <c r="S225" s="55"/>
      <c r="T225" s="55"/>
      <c r="U225" s="55"/>
      <c r="V225" s="55"/>
      <c r="W225" s="55"/>
      <c r="X225" s="56"/>
      <c r="Y225" s="31"/>
      <c r="Z225" s="31"/>
      <c r="AA225" s="31"/>
      <c r="AB225" s="31"/>
      <c r="AC225" s="31"/>
      <c r="AD225" s="31"/>
      <c r="AE225" s="31"/>
      <c r="AT225" s="17" t="s">
        <v>345</v>
      </c>
      <c r="AU225" s="17" t="s">
        <v>83</v>
      </c>
    </row>
    <row r="226" spans="2:51" s="14" customFormat="1" ht="12">
      <c r="B226" s="183"/>
      <c r="D226" s="176" t="s">
        <v>172</v>
      </c>
      <c r="E226" s="184" t="s">
        <v>1</v>
      </c>
      <c r="F226" s="185" t="s">
        <v>81</v>
      </c>
      <c r="H226" s="186">
        <v>1</v>
      </c>
      <c r="I226" s="187"/>
      <c r="J226" s="187"/>
      <c r="M226" s="183"/>
      <c r="N226" s="188"/>
      <c r="O226" s="189"/>
      <c r="P226" s="189"/>
      <c r="Q226" s="189"/>
      <c r="R226" s="189"/>
      <c r="S226" s="189"/>
      <c r="T226" s="189"/>
      <c r="U226" s="189"/>
      <c r="V226" s="189"/>
      <c r="W226" s="189"/>
      <c r="X226" s="190"/>
      <c r="AT226" s="184" t="s">
        <v>172</v>
      </c>
      <c r="AU226" s="184" t="s">
        <v>83</v>
      </c>
      <c r="AV226" s="14" t="s">
        <v>83</v>
      </c>
      <c r="AW226" s="14" t="s">
        <v>4</v>
      </c>
      <c r="AX226" s="14" t="s">
        <v>81</v>
      </c>
      <c r="AY226" s="184" t="s">
        <v>163</v>
      </c>
    </row>
    <row r="227" spans="2:51" s="13" customFormat="1" ht="12">
      <c r="B227" s="175"/>
      <c r="D227" s="176" t="s">
        <v>172</v>
      </c>
      <c r="E227" s="177" t="s">
        <v>1</v>
      </c>
      <c r="F227" s="178" t="s">
        <v>635</v>
      </c>
      <c r="H227" s="177" t="s">
        <v>1</v>
      </c>
      <c r="I227" s="179"/>
      <c r="J227" s="179"/>
      <c r="M227" s="175"/>
      <c r="N227" s="180"/>
      <c r="O227" s="181"/>
      <c r="P227" s="181"/>
      <c r="Q227" s="181"/>
      <c r="R227" s="181"/>
      <c r="S227" s="181"/>
      <c r="T227" s="181"/>
      <c r="U227" s="181"/>
      <c r="V227" s="181"/>
      <c r="W227" s="181"/>
      <c r="X227" s="182"/>
      <c r="AT227" s="177" t="s">
        <v>172</v>
      </c>
      <c r="AU227" s="177" t="s">
        <v>83</v>
      </c>
      <c r="AV227" s="13" t="s">
        <v>81</v>
      </c>
      <c r="AW227" s="13" t="s">
        <v>4</v>
      </c>
      <c r="AX227" s="13" t="s">
        <v>73</v>
      </c>
      <c r="AY227" s="177" t="s">
        <v>163</v>
      </c>
    </row>
    <row r="228" spans="2:51" s="13" customFormat="1" ht="12">
      <c r="B228" s="175"/>
      <c r="D228" s="176" t="s">
        <v>172</v>
      </c>
      <c r="E228" s="177" t="s">
        <v>1</v>
      </c>
      <c r="F228" s="178" t="s">
        <v>636</v>
      </c>
      <c r="H228" s="177" t="s">
        <v>1</v>
      </c>
      <c r="I228" s="179"/>
      <c r="J228" s="179"/>
      <c r="M228" s="175"/>
      <c r="N228" s="180"/>
      <c r="O228" s="181"/>
      <c r="P228" s="181"/>
      <c r="Q228" s="181"/>
      <c r="R228" s="181"/>
      <c r="S228" s="181"/>
      <c r="T228" s="181"/>
      <c r="U228" s="181"/>
      <c r="V228" s="181"/>
      <c r="W228" s="181"/>
      <c r="X228" s="182"/>
      <c r="AT228" s="177" t="s">
        <v>172</v>
      </c>
      <c r="AU228" s="177" t="s">
        <v>83</v>
      </c>
      <c r="AV228" s="13" t="s">
        <v>81</v>
      </c>
      <c r="AW228" s="13" t="s">
        <v>4</v>
      </c>
      <c r="AX228" s="13" t="s">
        <v>73</v>
      </c>
      <c r="AY228" s="177" t="s">
        <v>163</v>
      </c>
    </row>
    <row r="229" spans="2:51" s="14" customFormat="1" ht="12">
      <c r="B229" s="183"/>
      <c r="D229" s="176" t="s">
        <v>172</v>
      </c>
      <c r="E229" s="184" t="s">
        <v>1</v>
      </c>
      <c r="F229" s="185" t="s">
        <v>637</v>
      </c>
      <c r="H229" s="186">
        <v>21.6</v>
      </c>
      <c r="I229" s="187"/>
      <c r="J229" s="187"/>
      <c r="M229" s="183"/>
      <c r="N229" s="188"/>
      <c r="O229" s="189"/>
      <c r="P229" s="189"/>
      <c r="Q229" s="189"/>
      <c r="R229" s="189"/>
      <c r="S229" s="189"/>
      <c r="T229" s="189"/>
      <c r="U229" s="189"/>
      <c r="V229" s="189"/>
      <c r="W229" s="189"/>
      <c r="X229" s="190"/>
      <c r="AT229" s="184" t="s">
        <v>172</v>
      </c>
      <c r="AU229" s="184" t="s">
        <v>83</v>
      </c>
      <c r="AV229" s="14" t="s">
        <v>83</v>
      </c>
      <c r="AW229" s="14" t="s">
        <v>4</v>
      </c>
      <c r="AX229" s="14" t="s">
        <v>73</v>
      </c>
      <c r="AY229" s="184" t="s">
        <v>163</v>
      </c>
    </row>
    <row r="230" spans="2:51" s="13" customFormat="1" ht="12">
      <c r="B230" s="175"/>
      <c r="D230" s="176" t="s">
        <v>172</v>
      </c>
      <c r="E230" s="177" t="s">
        <v>1</v>
      </c>
      <c r="F230" s="178" t="s">
        <v>638</v>
      </c>
      <c r="H230" s="177" t="s">
        <v>1</v>
      </c>
      <c r="I230" s="179"/>
      <c r="J230" s="179"/>
      <c r="M230" s="175"/>
      <c r="N230" s="180"/>
      <c r="O230" s="181"/>
      <c r="P230" s="181"/>
      <c r="Q230" s="181"/>
      <c r="R230" s="181"/>
      <c r="S230" s="181"/>
      <c r="T230" s="181"/>
      <c r="U230" s="181"/>
      <c r="V230" s="181"/>
      <c r="W230" s="181"/>
      <c r="X230" s="182"/>
      <c r="AT230" s="177" t="s">
        <v>172</v>
      </c>
      <c r="AU230" s="177" t="s">
        <v>83</v>
      </c>
      <c r="AV230" s="13" t="s">
        <v>81</v>
      </c>
      <c r="AW230" s="13" t="s">
        <v>4</v>
      </c>
      <c r="AX230" s="13" t="s">
        <v>73</v>
      </c>
      <c r="AY230" s="177" t="s">
        <v>163</v>
      </c>
    </row>
    <row r="231" spans="2:51" s="14" customFormat="1" ht="12">
      <c r="B231" s="183"/>
      <c r="D231" s="176" t="s">
        <v>172</v>
      </c>
      <c r="E231" s="184" t="s">
        <v>1</v>
      </c>
      <c r="F231" s="185" t="s">
        <v>639</v>
      </c>
      <c r="H231" s="186">
        <v>3.2</v>
      </c>
      <c r="I231" s="187"/>
      <c r="J231" s="187"/>
      <c r="M231" s="183"/>
      <c r="N231" s="188"/>
      <c r="O231" s="189"/>
      <c r="P231" s="189"/>
      <c r="Q231" s="189"/>
      <c r="R231" s="189"/>
      <c r="S231" s="189"/>
      <c r="T231" s="189"/>
      <c r="U231" s="189"/>
      <c r="V231" s="189"/>
      <c r="W231" s="189"/>
      <c r="X231" s="190"/>
      <c r="AT231" s="184" t="s">
        <v>172</v>
      </c>
      <c r="AU231" s="184" t="s">
        <v>83</v>
      </c>
      <c r="AV231" s="14" t="s">
        <v>83</v>
      </c>
      <c r="AW231" s="14" t="s">
        <v>4</v>
      </c>
      <c r="AX231" s="14" t="s">
        <v>73</v>
      </c>
      <c r="AY231" s="184" t="s">
        <v>163</v>
      </c>
    </row>
    <row r="232" spans="2:51" s="15" customFormat="1" ht="12">
      <c r="B232" s="191"/>
      <c r="D232" s="176" t="s">
        <v>172</v>
      </c>
      <c r="E232" s="192" t="s">
        <v>1</v>
      </c>
      <c r="F232" s="193" t="s">
        <v>180</v>
      </c>
      <c r="H232" s="194">
        <v>25.8</v>
      </c>
      <c r="I232" s="195"/>
      <c r="J232" s="195"/>
      <c r="M232" s="191"/>
      <c r="N232" s="196"/>
      <c r="O232" s="197"/>
      <c r="P232" s="197"/>
      <c r="Q232" s="197"/>
      <c r="R232" s="197"/>
      <c r="S232" s="197"/>
      <c r="T232" s="197"/>
      <c r="U232" s="197"/>
      <c r="V232" s="197"/>
      <c r="W232" s="197"/>
      <c r="X232" s="198"/>
      <c r="AT232" s="192" t="s">
        <v>172</v>
      </c>
      <c r="AU232" s="192" t="s">
        <v>83</v>
      </c>
      <c r="AV232" s="15" t="s">
        <v>170</v>
      </c>
      <c r="AW232" s="15" t="s">
        <v>4</v>
      </c>
      <c r="AX232" s="15" t="s">
        <v>73</v>
      </c>
      <c r="AY232" s="192" t="s">
        <v>163</v>
      </c>
    </row>
    <row r="233" spans="1:65" s="2" customFormat="1" ht="16.5" customHeight="1">
      <c r="A233" s="31"/>
      <c r="B233" s="160"/>
      <c r="C233" s="161" t="s">
        <v>352</v>
      </c>
      <c r="D233" s="161" t="s">
        <v>165</v>
      </c>
      <c r="E233" s="162" t="s">
        <v>640</v>
      </c>
      <c r="F233" s="163" t="s">
        <v>641</v>
      </c>
      <c r="G233" s="164" t="s">
        <v>393</v>
      </c>
      <c r="H233" s="165">
        <v>1</v>
      </c>
      <c r="I233" s="166"/>
      <c r="J233" s="166"/>
      <c r="K233" s="167">
        <f>ROUND(P233*H233,2)</f>
        <v>0</v>
      </c>
      <c r="L233" s="163" t="s">
        <v>1</v>
      </c>
      <c r="M233" s="32"/>
      <c r="N233" s="168" t="s">
        <v>1</v>
      </c>
      <c r="O233" s="169" t="s">
        <v>38</v>
      </c>
      <c r="P233" s="170">
        <f>I233+J233</f>
        <v>0</v>
      </c>
      <c r="Q233" s="170">
        <f>ROUND(I233*H233,2)</f>
        <v>0</v>
      </c>
      <c r="R233" s="170">
        <f>ROUND(J233*H233,2)</f>
        <v>0</v>
      </c>
      <c r="S233" s="55"/>
      <c r="T233" s="171">
        <f>S233*H233</f>
        <v>0</v>
      </c>
      <c r="U233" s="171">
        <v>0</v>
      </c>
      <c r="V233" s="171">
        <f>U233*H233</f>
        <v>0</v>
      </c>
      <c r="W233" s="171">
        <v>0</v>
      </c>
      <c r="X233" s="172">
        <f>W233*H233</f>
        <v>0</v>
      </c>
      <c r="Y233" s="31"/>
      <c r="Z233" s="31"/>
      <c r="AA233" s="31"/>
      <c r="AB233" s="31"/>
      <c r="AC233" s="31"/>
      <c r="AD233" s="31"/>
      <c r="AE233" s="31"/>
      <c r="AR233" s="173" t="s">
        <v>170</v>
      </c>
      <c r="AT233" s="173" t="s">
        <v>165</v>
      </c>
      <c r="AU233" s="173" t="s">
        <v>83</v>
      </c>
      <c r="AY233" s="17" t="s">
        <v>163</v>
      </c>
      <c r="BE233" s="174">
        <f>IF(O233="základní",K233,0)</f>
        <v>0</v>
      </c>
      <c r="BF233" s="174">
        <f>IF(O233="snížená",K233,0)</f>
        <v>0</v>
      </c>
      <c r="BG233" s="174">
        <f>IF(O233="zákl. přenesená",K233,0)</f>
        <v>0</v>
      </c>
      <c r="BH233" s="174">
        <f>IF(O233="sníž. přenesená",K233,0)</f>
        <v>0</v>
      </c>
      <c r="BI233" s="174">
        <f>IF(O233="nulová",K233,0)</f>
        <v>0</v>
      </c>
      <c r="BJ233" s="17" t="s">
        <v>81</v>
      </c>
      <c r="BK233" s="174">
        <f>ROUND(P233*H233,2)</f>
        <v>0</v>
      </c>
      <c r="BL233" s="17" t="s">
        <v>170</v>
      </c>
      <c r="BM233" s="173" t="s">
        <v>642</v>
      </c>
    </row>
    <row r="234" spans="1:47" s="2" customFormat="1" ht="48.75">
      <c r="A234" s="31"/>
      <c r="B234" s="32"/>
      <c r="C234" s="31"/>
      <c r="D234" s="176" t="s">
        <v>345</v>
      </c>
      <c r="E234" s="31"/>
      <c r="F234" s="199" t="s">
        <v>643</v>
      </c>
      <c r="G234" s="31"/>
      <c r="H234" s="31"/>
      <c r="I234" s="95"/>
      <c r="J234" s="95"/>
      <c r="K234" s="31"/>
      <c r="L234" s="31"/>
      <c r="M234" s="32"/>
      <c r="N234" s="200"/>
      <c r="O234" s="201"/>
      <c r="P234" s="55"/>
      <c r="Q234" s="55"/>
      <c r="R234" s="55"/>
      <c r="S234" s="55"/>
      <c r="T234" s="55"/>
      <c r="U234" s="55"/>
      <c r="V234" s="55"/>
      <c r="W234" s="55"/>
      <c r="X234" s="56"/>
      <c r="Y234" s="31"/>
      <c r="Z234" s="31"/>
      <c r="AA234" s="31"/>
      <c r="AB234" s="31"/>
      <c r="AC234" s="31"/>
      <c r="AD234" s="31"/>
      <c r="AE234" s="31"/>
      <c r="AT234" s="17" t="s">
        <v>345</v>
      </c>
      <c r="AU234" s="17" t="s">
        <v>83</v>
      </c>
    </row>
    <row r="235" spans="2:51" s="14" customFormat="1" ht="12">
      <c r="B235" s="183"/>
      <c r="D235" s="176" t="s">
        <v>172</v>
      </c>
      <c r="E235" s="184" t="s">
        <v>1</v>
      </c>
      <c r="F235" s="185" t="s">
        <v>81</v>
      </c>
      <c r="H235" s="186">
        <v>1</v>
      </c>
      <c r="I235" s="187"/>
      <c r="J235" s="187"/>
      <c r="M235" s="183"/>
      <c r="N235" s="188"/>
      <c r="O235" s="189"/>
      <c r="P235" s="189"/>
      <c r="Q235" s="189"/>
      <c r="R235" s="189"/>
      <c r="S235" s="189"/>
      <c r="T235" s="189"/>
      <c r="U235" s="189"/>
      <c r="V235" s="189"/>
      <c r="W235" s="189"/>
      <c r="X235" s="190"/>
      <c r="AT235" s="184" t="s">
        <v>172</v>
      </c>
      <c r="AU235" s="184" t="s">
        <v>83</v>
      </c>
      <c r="AV235" s="14" t="s">
        <v>83</v>
      </c>
      <c r="AW235" s="14" t="s">
        <v>4</v>
      </c>
      <c r="AX235" s="14" t="s">
        <v>81</v>
      </c>
      <c r="AY235" s="184" t="s">
        <v>163</v>
      </c>
    </row>
    <row r="236" spans="1:65" s="2" customFormat="1" ht="16.5" customHeight="1">
      <c r="A236" s="31"/>
      <c r="B236" s="160"/>
      <c r="C236" s="161" t="s">
        <v>360</v>
      </c>
      <c r="D236" s="161" t="s">
        <v>165</v>
      </c>
      <c r="E236" s="162" t="s">
        <v>644</v>
      </c>
      <c r="F236" s="163" t="s">
        <v>645</v>
      </c>
      <c r="G236" s="164" t="s">
        <v>393</v>
      </c>
      <c r="H236" s="165">
        <v>14</v>
      </c>
      <c r="I236" s="166"/>
      <c r="J236" s="166"/>
      <c r="K236" s="167">
        <f>ROUND(P236*H236,2)</f>
        <v>0</v>
      </c>
      <c r="L236" s="163" t="s">
        <v>1</v>
      </c>
      <c r="M236" s="32"/>
      <c r="N236" s="168" t="s">
        <v>1</v>
      </c>
      <c r="O236" s="169" t="s">
        <v>38</v>
      </c>
      <c r="P236" s="170">
        <f>I236+J236</f>
        <v>0</v>
      </c>
      <c r="Q236" s="170">
        <f>ROUND(I236*H236,2)</f>
        <v>0</v>
      </c>
      <c r="R236" s="170">
        <f>ROUND(J236*H236,2)</f>
        <v>0</v>
      </c>
      <c r="S236" s="55"/>
      <c r="T236" s="171">
        <f>S236*H236</f>
        <v>0</v>
      </c>
      <c r="U236" s="171">
        <v>0</v>
      </c>
      <c r="V236" s="171">
        <f>U236*H236</f>
        <v>0</v>
      </c>
      <c r="W236" s="171">
        <v>0</v>
      </c>
      <c r="X236" s="172">
        <f>W236*H236</f>
        <v>0</v>
      </c>
      <c r="Y236" s="31"/>
      <c r="Z236" s="31"/>
      <c r="AA236" s="31"/>
      <c r="AB236" s="31"/>
      <c r="AC236" s="31"/>
      <c r="AD236" s="31"/>
      <c r="AE236" s="31"/>
      <c r="AR236" s="173" t="s">
        <v>170</v>
      </c>
      <c r="AT236" s="173" t="s">
        <v>165</v>
      </c>
      <c r="AU236" s="173" t="s">
        <v>83</v>
      </c>
      <c r="AY236" s="17" t="s">
        <v>163</v>
      </c>
      <c r="BE236" s="174">
        <f>IF(O236="základní",K236,0)</f>
        <v>0</v>
      </c>
      <c r="BF236" s="174">
        <f>IF(O236="snížená",K236,0)</f>
        <v>0</v>
      </c>
      <c r="BG236" s="174">
        <f>IF(O236="zákl. přenesená",K236,0)</f>
        <v>0</v>
      </c>
      <c r="BH236" s="174">
        <f>IF(O236="sníž. přenesená",K236,0)</f>
        <v>0</v>
      </c>
      <c r="BI236" s="174">
        <f>IF(O236="nulová",K236,0)</f>
        <v>0</v>
      </c>
      <c r="BJ236" s="17" t="s">
        <v>81</v>
      </c>
      <c r="BK236" s="174">
        <f>ROUND(P236*H236,2)</f>
        <v>0</v>
      </c>
      <c r="BL236" s="17" t="s">
        <v>170</v>
      </c>
      <c r="BM236" s="173" t="s">
        <v>646</v>
      </c>
    </row>
    <row r="237" spans="1:47" s="2" customFormat="1" ht="39">
      <c r="A237" s="31"/>
      <c r="B237" s="32"/>
      <c r="C237" s="31"/>
      <c r="D237" s="176" t="s">
        <v>345</v>
      </c>
      <c r="E237" s="31"/>
      <c r="F237" s="199" t="s">
        <v>647</v>
      </c>
      <c r="G237" s="31"/>
      <c r="H237" s="31"/>
      <c r="I237" s="95"/>
      <c r="J237" s="95"/>
      <c r="K237" s="31"/>
      <c r="L237" s="31"/>
      <c r="M237" s="32"/>
      <c r="N237" s="200"/>
      <c r="O237" s="201"/>
      <c r="P237" s="55"/>
      <c r="Q237" s="55"/>
      <c r="R237" s="55"/>
      <c r="S237" s="55"/>
      <c r="T237" s="55"/>
      <c r="U237" s="55"/>
      <c r="V237" s="55"/>
      <c r="W237" s="55"/>
      <c r="X237" s="56"/>
      <c r="Y237" s="31"/>
      <c r="Z237" s="31"/>
      <c r="AA237" s="31"/>
      <c r="AB237" s="31"/>
      <c r="AC237" s="31"/>
      <c r="AD237" s="31"/>
      <c r="AE237" s="31"/>
      <c r="AT237" s="17" t="s">
        <v>345</v>
      </c>
      <c r="AU237" s="17" t="s">
        <v>83</v>
      </c>
    </row>
    <row r="238" spans="2:51" s="14" customFormat="1" ht="12">
      <c r="B238" s="183"/>
      <c r="D238" s="176" t="s">
        <v>172</v>
      </c>
      <c r="E238" s="184" t="s">
        <v>1</v>
      </c>
      <c r="F238" s="185" t="s">
        <v>287</v>
      </c>
      <c r="H238" s="186">
        <v>14</v>
      </c>
      <c r="I238" s="187"/>
      <c r="J238" s="187"/>
      <c r="M238" s="183"/>
      <c r="N238" s="188"/>
      <c r="O238" s="189"/>
      <c r="P238" s="189"/>
      <c r="Q238" s="189"/>
      <c r="R238" s="189"/>
      <c r="S238" s="189"/>
      <c r="T238" s="189"/>
      <c r="U238" s="189"/>
      <c r="V238" s="189"/>
      <c r="W238" s="189"/>
      <c r="X238" s="190"/>
      <c r="AT238" s="184" t="s">
        <v>172</v>
      </c>
      <c r="AU238" s="184" t="s">
        <v>83</v>
      </c>
      <c r="AV238" s="14" t="s">
        <v>83</v>
      </c>
      <c r="AW238" s="14" t="s">
        <v>4</v>
      </c>
      <c r="AX238" s="14" t="s">
        <v>81</v>
      </c>
      <c r="AY238" s="184" t="s">
        <v>163</v>
      </c>
    </row>
    <row r="239" spans="2:63" s="12" customFormat="1" ht="22.9" customHeight="1">
      <c r="B239" s="146"/>
      <c r="D239" s="147" t="s">
        <v>72</v>
      </c>
      <c r="E239" s="158" t="s">
        <v>311</v>
      </c>
      <c r="F239" s="158" t="s">
        <v>409</v>
      </c>
      <c r="I239" s="149"/>
      <c r="J239" s="149"/>
      <c r="K239" s="159">
        <f>BK239</f>
        <v>0</v>
      </c>
      <c r="M239" s="146"/>
      <c r="N239" s="151"/>
      <c r="O239" s="152"/>
      <c r="P239" s="152"/>
      <c r="Q239" s="153">
        <f>SUM(Q240:Q244)</f>
        <v>0</v>
      </c>
      <c r="R239" s="153">
        <f>SUM(R240:R244)</f>
        <v>0</v>
      </c>
      <c r="S239" s="152"/>
      <c r="T239" s="154">
        <f>SUM(T240:T244)</f>
        <v>0</v>
      </c>
      <c r="U239" s="152"/>
      <c r="V239" s="154">
        <f>SUM(V240:V244)</f>
        <v>0.053944000000000006</v>
      </c>
      <c r="W239" s="152"/>
      <c r="X239" s="155">
        <f>SUM(X240:X244)</f>
        <v>0</v>
      </c>
      <c r="AR239" s="147" t="s">
        <v>81</v>
      </c>
      <c r="AT239" s="156" t="s">
        <v>72</v>
      </c>
      <c r="AU239" s="156" t="s">
        <v>81</v>
      </c>
      <c r="AY239" s="147" t="s">
        <v>163</v>
      </c>
      <c r="BK239" s="157">
        <f>SUM(BK240:BK244)</f>
        <v>0</v>
      </c>
    </row>
    <row r="240" spans="1:65" s="2" customFormat="1" ht="36" customHeight="1">
      <c r="A240" s="31"/>
      <c r="B240" s="160"/>
      <c r="C240" s="161" t="s">
        <v>381</v>
      </c>
      <c r="D240" s="161" t="s">
        <v>165</v>
      </c>
      <c r="E240" s="162" t="s">
        <v>411</v>
      </c>
      <c r="F240" s="163" t="s">
        <v>412</v>
      </c>
      <c r="G240" s="164" t="s">
        <v>363</v>
      </c>
      <c r="H240" s="165">
        <v>9808</v>
      </c>
      <c r="I240" s="166"/>
      <c r="J240" s="166"/>
      <c r="K240" s="167">
        <f>ROUND(P240*H240,2)</f>
        <v>0</v>
      </c>
      <c r="L240" s="163" t="s">
        <v>169</v>
      </c>
      <c r="M240" s="32"/>
      <c r="N240" s="168" t="s">
        <v>1</v>
      </c>
      <c r="O240" s="169" t="s">
        <v>38</v>
      </c>
      <c r="P240" s="170">
        <f>I240+J240</f>
        <v>0</v>
      </c>
      <c r="Q240" s="170">
        <f>ROUND(I240*H240,2)</f>
        <v>0</v>
      </c>
      <c r="R240" s="170">
        <f>ROUND(J240*H240,2)</f>
        <v>0</v>
      </c>
      <c r="S240" s="55"/>
      <c r="T240" s="171">
        <f>S240*H240</f>
        <v>0</v>
      </c>
      <c r="U240" s="171">
        <v>0</v>
      </c>
      <c r="V240" s="171">
        <f>U240*H240</f>
        <v>0</v>
      </c>
      <c r="W240" s="171">
        <v>0</v>
      </c>
      <c r="X240" s="172">
        <f>W240*H240</f>
        <v>0</v>
      </c>
      <c r="Y240" s="31"/>
      <c r="Z240" s="31"/>
      <c r="AA240" s="31"/>
      <c r="AB240" s="31"/>
      <c r="AC240" s="31"/>
      <c r="AD240" s="31"/>
      <c r="AE240" s="31"/>
      <c r="AR240" s="173" t="s">
        <v>170</v>
      </c>
      <c r="AT240" s="173" t="s">
        <v>165</v>
      </c>
      <c r="AU240" s="173" t="s">
        <v>83</v>
      </c>
      <c r="AY240" s="17" t="s">
        <v>163</v>
      </c>
      <c r="BE240" s="174">
        <f>IF(O240="základní",K240,0)</f>
        <v>0</v>
      </c>
      <c r="BF240" s="174">
        <f>IF(O240="snížená",K240,0)</f>
        <v>0</v>
      </c>
      <c r="BG240" s="174">
        <f>IF(O240="zákl. přenesená",K240,0)</f>
        <v>0</v>
      </c>
      <c r="BH240" s="174">
        <f>IF(O240="sníž. přenesená",K240,0)</f>
        <v>0</v>
      </c>
      <c r="BI240" s="174">
        <f>IF(O240="nulová",K240,0)</f>
        <v>0</v>
      </c>
      <c r="BJ240" s="17" t="s">
        <v>81</v>
      </c>
      <c r="BK240" s="174">
        <f>ROUND(P240*H240,2)</f>
        <v>0</v>
      </c>
      <c r="BL240" s="17" t="s">
        <v>170</v>
      </c>
      <c r="BM240" s="173" t="s">
        <v>648</v>
      </c>
    </row>
    <row r="241" spans="2:51" s="14" customFormat="1" ht="12">
      <c r="B241" s="183"/>
      <c r="D241" s="176" t="s">
        <v>172</v>
      </c>
      <c r="E241" s="184" t="s">
        <v>1</v>
      </c>
      <c r="F241" s="185" t="s">
        <v>528</v>
      </c>
      <c r="H241" s="186">
        <v>9808</v>
      </c>
      <c r="I241" s="187"/>
      <c r="J241" s="187"/>
      <c r="M241" s="183"/>
      <c r="N241" s="188"/>
      <c r="O241" s="189"/>
      <c r="P241" s="189"/>
      <c r="Q241" s="189"/>
      <c r="R241" s="189"/>
      <c r="S241" s="189"/>
      <c r="T241" s="189"/>
      <c r="U241" s="189"/>
      <c r="V241" s="189"/>
      <c r="W241" s="189"/>
      <c r="X241" s="190"/>
      <c r="AT241" s="184" t="s">
        <v>172</v>
      </c>
      <c r="AU241" s="184" t="s">
        <v>83</v>
      </c>
      <c r="AV241" s="14" t="s">
        <v>83</v>
      </c>
      <c r="AW241" s="14" t="s">
        <v>4</v>
      </c>
      <c r="AX241" s="14" t="s">
        <v>81</v>
      </c>
      <c r="AY241" s="184" t="s">
        <v>163</v>
      </c>
    </row>
    <row r="242" spans="1:65" s="2" customFormat="1" ht="24" customHeight="1">
      <c r="A242" s="31"/>
      <c r="B242" s="160"/>
      <c r="C242" s="202" t="s">
        <v>390</v>
      </c>
      <c r="D242" s="202" t="s">
        <v>416</v>
      </c>
      <c r="E242" s="203" t="s">
        <v>417</v>
      </c>
      <c r="F242" s="204" t="s">
        <v>418</v>
      </c>
      <c r="G242" s="205" t="s">
        <v>419</v>
      </c>
      <c r="H242" s="206">
        <v>53.944</v>
      </c>
      <c r="I242" s="207"/>
      <c r="J242" s="208"/>
      <c r="K242" s="209">
        <f>ROUND(P242*H242,2)</f>
        <v>0</v>
      </c>
      <c r="L242" s="204" t="s">
        <v>169</v>
      </c>
      <c r="M242" s="210"/>
      <c r="N242" s="211" t="s">
        <v>1</v>
      </c>
      <c r="O242" s="169" t="s">
        <v>38</v>
      </c>
      <c r="P242" s="170">
        <f>I242+J242</f>
        <v>0</v>
      </c>
      <c r="Q242" s="170">
        <f>ROUND(I242*H242,2)</f>
        <v>0</v>
      </c>
      <c r="R242" s="170">
        <f>ROUND(J242*H242,2)</f>
        <v>0</v>
      </c>
      <c r="S242" s="55"/>
      <c r="T242" s="171">
        <f>S242*H242</f>
        <v>0</v>
      </c>
      <c r="U242" s="171">
        <v>0.001</v>
      </c>
      <c r="V242" s="171">
        <f>U242*H242</f>
        <v>0.053944000000000006</v>
      </c>
      <c r="W242" s="171">
        <v>0</v>
      </c>
      <c r="X242" s="172">
        <f>W242*H242</f>
        <v>0</v>
      </c>
      <c r="Y242" s="31"/>
      <c r="Z242" s="31"/>
      <c r="AA242" s="31"/>
      <c r="AB242" s="31"/>
      <c r="AC242" s="31"/>
      <c r="AD242" s="31"/>
      <c r="AE242" s="31"/>
      <c r="AR242" s="173" t="s">
        <v>218</v>
      </c>
      <c r="AT242" s="173" t="s">
        <v>416</v>
      </c>
      <c r="AU242" s="173" t="s">
        <v>83</v>
      </c>
      <c r="AY242" s="17" t="s">
        <v>163</v>
      </c>
      <c r="BE242" s="174">
        <f>IF(O242="základní",K242,0)</f>
        <v>0</v>
      </c>
      <c r="BF242" s="174">
        <f>IF(O242="snížená",K242,0)</f>
        <v>0</v>
      </c>
      <c r="BG242" s="174">
        <f>IF(O242="zákl. přenesená",K242,0)</f>
        <v>0</v>
      </c>
      <c r="BH242" s="174">
        <f>IF(O242="sníž. přenesená",K242,0)</f>
        <v>0</v>
      </c>
      <c r="BI242" s="174">
        <f>IF(O242="nulová",K242,0)</f>
        <v>0</v>
      </c>
      <c r="BJ242" s="17" t="s">
        <v>81</v>
      </c>
      <c r="BK242" s="174">
        <f>ROUND(P242*H242,2)</f>
        <v>0</v>
      </c>
      <c r="BL242" s="17" t="s">
        <v>170</v>
      </c>
      <c r="BM242" s="173" t="s">
        <v>649</v>
      </c>
    </row>
    <row r="243" spans="2:51" s="13" customFormat="1" ht="12">
      <c r="B243" s="175"/>
      <c r="D243" s="176" t="s">
        <v>172</v>
      </c>
      <c r="E243" s="177" t="s">
        <v>1</v>
      </c>
      <c r="F243" s="178" t="s">
        <v>650</v>
      </c>
      <c r="H243" s="177" t="s">
        <v>1</v>
      </c>
      <c r="I243" s="179"/>
      <c r="J243" s="179"/>
      <c r="M243" s="175"/>
      <c r="N243" s="180"/>
      <c r="O243" s="181"/>
      <c r="P243" s="181"/>
      <c r="Q243" s="181"/>
      <c r="R243" s="181"/>
      <c r="S243" s="181"/>
      <c r="T243" s="181"/>
      <c r="U243" s="181"/>
      <c r="V243" s="181"/>
      <c r="W243" s="181"/>
      <c r="X243" s="182"/>
      <c r="AT243" s="177" t="s">
        <v>172</v>
      </c>
      <c r="AU243" s="177" t="s">
        <v>83</v>
      </c>
      <c r="AV243" s="13" t="s">
        <v>81</v>
      </c>
      <c r="AW243" s="13" t="s">
        <v>4</v>
      </c>
      <c r="AX243" s="13" t="s">
        <v>73</v>
      </c>
      <c r="AY243" s="177" t="s">
        <v>163</v>
      </c>
    </row>
    <row r="244" spans="2:51" s="14" customFormat="1" ht="12">
      <c r="B244" s="183"/>
      <c r="D244" s="176" t="s">
        <v>172</v>
      </c>
      <c r="E244" s="184" t="s">
        <v>1</v>
      </c>
      <c r="F244" s="185" t="s">
        <v>651</v>
      </c>
      <c r="H244" s="186">
        <v>53.944</v>
      </c>
      <c r="I244" s="187"/>
      <c r="J244" s="187"/>
      <c r="M244" s="183"/>
      <c r="N244" s="188"/>
      <c r="O244" s="189"/>
      <c r="P244" s="189"/>
      <c r="Q244" s="189"/>
      <c r="R244" s="189"/>
      <c r="S244" s="189"/>
      <c r="T244" s="189"/>
      <c r="U244" s="189"/>
      <c r="V244" s="189"/>
      <c r="W244" s="189"/>
      <c r="X244" s="190"/>
      <c r="AT244" s="184" t="s">
        <v>172</v>
      </c>
      <c r="AU244" s="184" t="s">
        <v>83</v>
      </c>
      <c r="AV244" s="14" t="s">
        <v>83</v>
      </c>
      <c r="AW244" s="14" t="s">
        <v>4</v>
      </c>
      <c r="AX244" s="14" t="s">
        <v>81</v>
      </c>
      <c r="AY244" s="184" t="s">
        <v>163</v>
      </c>
    </row>
    <row r="245" spans="2:63" s="12" customFormat="1" ht="22.9" customHeight="1">
      <c r="B245" s="146"/>
      <c r="D245" s="147" t="s">
        <v>72</v>
      </c>
      <c r="E245" s="158" t="s">
        <v>170</v>
      </c>
      <c r="F245" s="158" t="s">
        <v>423</v>
      </c>
      <c r="I245" s="149"/>
      <c r="J245" s="149"/>
      <c r="K245" s="159">
        <f>BK245</f>
        <v>0</v>
      </c>
      <c r="M245" s="146"/>
      <c r="N245" s="151"/>
      <c r="O245" s="152"/>
      <c r="P245" s="152"/>
      <c r="Q245" s="153">
        <v>0</v>
      </c>
      <c r="R245" s="153">
        <v>0</v>
      </c>
      <c r="S245" s="152"/>
      <c r="T245" s="154">
        <v>0</v>
      </c>
      <c r="U245" s="152"/>
      <c r="V245" s="154">
        <v>0</v>
      </c>
      <c r="W245" s="152"/>
      <c r="X245" s="155">
        <v>0</v>
      </c>
      <c r="AR245" s="147" t="s">
        <v>81</v>
      </c>
      <c r="AT245" s="156" t="s">
        <v>72</v>
      </c>
      <c r="AU245" s="156" t="s">
        <v>81</v>
      </c>
      <c r="AY245" s="147" t="s">
        <v>163</v>
      </c>
      <c r="BK245" s="157">
        <v>0</v>
      </c>
    </row>
    <row r="246" spans="2:63" s="12" customFormat="1" ht="22.9" customHeight="1">
      <c r="B246" s="146"/>
      <c r="D246" s="147" t="s">
        <v>72</v>
      </c>
      <c r="E246" s="158" t="s">
        <v>457</v>
      </c>
      <c r="F246" s="158" t="s">
        <v>458</v>
      </c>
      <c r="I246" s="149"/>
      <c r="J246" s="149"/>
      <c r="K246" s="159">
        <f>BK246</f>
        <v>0</v>
      </c>
      <c r="M246" s="146"/>
      <c r="N246" s="151"/>
      <c r="O246" s="152"/>
      <c r="P246" s="152"/>
      <c r="Q246" s="153">
        <f>Q247</f>
        <v>0</v>
      </c>
      <c r="R246" s="153">
        <f>R247</f>
        <v>0</v>
      </c>
      <c r="S246" s="152"/>
      <c r="T246" s="154">
        <f>T247</f>
        <v>0</v>
      </c>
      <c r="U246" s="152"/>
      <c r="V246" s="154">
        <f>V247</f>
        <v>0</v>
      </c>
      <c r="W246" s="152"/>
      <c r="X246" s="155">
        <f>X247</f>
        <v>0</v>
      </c>
      <c r="AR246" s="147" t="s">
        <v>81</v>
      </c>
      <c r="AT246" s="156" t="s">
        <v>72</v>
      </c>
      <c r="AU246" s="156" t="s">
        <v>81</v>
      </c>
      <c r="AY246" s="147" t="s">
        <v>163</v>
      </c>
      <c r="BK246" s="157">
        <f>BK247</f>
        <v>0</v>
      </c>
    </row>
    <row r="247" spans="1:65" s="2" customFormat="1" ht="36" customHeight="1">
      <c r="A247" s="31"/>
      <c r="B247" s="160"/>
      <c r="C247" s="161" t="s">
        <v>397</v>
      </c>
      <c r="D247" s="161" t="s">
        <v>165</v>
      </c>
      <c r="E247" s="162" t="s">
        <v>460</v>
      </c>
      <c r="F247" s="163" t="s">
        <v>461</v>
      </c>
      <c r="G247" s="164" t="s">
        <v>343</v>
      </c>
      <c r="H247" s="165">
        <v>0.054</v>
      </c>
      <c r="I247" s="166"/>
      <c r="J247" s="166"/>
      <c r="K247" s="167">
        <f>ROUND(P247*H247,2)</f>
        <v>0</v>
      </c>
      <c r="L247" s="163" t="s">
        <v>169</v>
      </c>
      <c r="M247" s="32"/>
      <c r="N247" s="215" t="s">
        <v>1</v>
      </c>
      <c r="O247" s="216" t="s">
        <v>38</v>
      </c>
      <c r="P247" s="217">
        <f>I247+J247</f>
        <v>0</v>
      </c>
      <c r="Q247" s="217">
        <f>ROUND(I247*H247,2)</f>
        <v>0</v>
      </c>
      <c r="R247" s="217">
        <f>ROUND(J247*H247,2)</f>
        <v>0</v>
      </c>
      <c r="S247" s="218"/>
      <c r="T247" s="219">
        <f>S247*H247</f>
        <v>0</v>
      </c>
      <c r="U247" s="219">
        <v>0</v>
      </c>
      <c r="V247" s="219">
        <f>U247*H247</f>
        <v>0</v>
      </c>
      <c r="W247" s="219">
        <v>0</v>
      </c>
      <c r="X247" s="220">
        <f>W247*H247</f>
        <v>0</v>
      </c>
      <c r="Y247" s="31"/>
      <c r="Z247" s="31"/>
      <c r="AA247" s="31"/>
      <c r="AB247" s="31"/>
      <c r="AC247" s="31"/>
      <c r="AD247" s="31"/>
      <c r="AE247" s="31"/>
      <c r="AR247" s="173" t="s">
        <v>170</v>
      </c>
      <c r="AT247" s="173" t="s">
        <v>165</v>
      </c>
      <c r="AU247" s="173" t="s">
        <v>83</v>
      </c>
      <c r="AY247" s="17" t="s">
        <v>163</v>
      </c>
      <c r="BE247" s="174">
        <f>IF(O247="základní",K247,0)</f>
        <v>0</v>
      </c>
      <c r="BF247" s="174">
        <f>IF(O247="snížená",K247,0)</f>
        <v>0</v>
      </c>
      <c r="BG247" s="174">
        <f>IF(O247="zákl. přenesená",K247,0)</f>
        <v>0</v>
      </c>
      <c r="BH247" s="174">
        <f>IF(O247="sníž. přenesená",K247,0)</f>
        <v>0</v>
      </c>
      <c r="BI247" s="174">
        <f>IF(O247="nulová",K247,0)</f>
        <v>0</v>
      </c>
      <c r="BJ247" s="17" t="s">
        <v>81</v>
      </c>
      <c r="BK247" s="174">
        <f>ROUND(P247*H247,2)</f>
        <v>0</v>
      </c>
      <c r="BL247" s="17" t="s">
        <v>170</v>
      </c>
      <c r="BM247" s="173" t="s">
        <v>652</v>
      </c>
    </row>
    <row r="248" spans="1:31" s="2" customFormat="1" ht="6.95" customHeight="1">
      <c r="A248" s="31"/>
      <c r="B248" s="45"/>
      <c r="C248" s="46"/>
      <c r="D248" s="46"/>
      <c r="E248" s="46"/>
      <c r="F248" s="46"/>
      <c r="G248" s="46"/>
      <c r="H248" s="46"/>
      <c r="I248" s="116"/>
      <c r="J248" s="116"/>
      <c r="K248" s="46"/>
      <c r="L248" s="46"/>
      <c r="M248" s="32"/>
      <c r="N248" s="31"/>
      <c r="P248" s="31"/>
      <c r="Q248" s="31"/>
      <c r="R248" s="31"/>
      <c r="S248" s="31"/>
      <c r="T248" s="31"/>
      <c r="U248" s="31"/>
      <c r="V248" s="31"/>
      <c r="W248" s="31"/>
      <c r="X248" s="31"/>
      <c r="Y248" s="31"/>
      <c r="Z248" s="31"/>
      <c r="AA248" s="31"/>
      <c r="AB248" s="31"/>
      <c r="AC248" s="31"/>
      <c r="AD248" s="31"/>
      <c r="AE248" s="31"/>
    </row>
  </sheetData>
  <autoFilter ref="C120:L247"/>
  <mergeCells count="9">
    <mergeCell ref="E87:H87"/>
    <mergeCell ref="E111:H111"/>
    <mergeCell ref="E113:H113"/>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0"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election activeCell="J79" sqref="J7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10" width="20.140625" style="91" customWidth="1"/>
    <col min="11" max="11" width="20.1406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1"/>
      <c r="J2" s="91"/>
      <c r="M2" s="237" t="s">
        <v>6</v>
      </c>
      <c r="N2" s="238"/>
      <c r="O2" s="238"/>
      <c r="P2" s="238"/>
      <c r="Q2" s="238"/>
      <c r="R2" s="238"/>
      <c r="S2" s="238"/>
      <c r="T2" s="238"/>
      <c r="U2" s="238"/>
      <c r="V2" s="238"/>
      <c r="W2" s="238"/>
      <c r="X2" s="238"/>
      <c r="Y2" s="238"/>
      <c r="Z2" s="238"/>
      <c r="AT2" s="17" t="s">
        <v>92</v>
      </c>
    </row>
    <row r="3" spans="2:46" s="1" customFormat="1" ht="6.95" customHeight="1">
      <c r="B3" s="18"/>
      <c r="C3" s="19"/>
      <c r="D3" s="19"/>
      <c r="E3" s="19"/>
      <c r="F3" s="19"/>
      <c r="G3" s="19"/>
      <c r="H3" s="19"/>
      <c r="I3" s="93"/>
      <c r="J3" s="93"/>
      <c r="K3" s="19"/>
      <c r="L3" s="19"/>
      <c r="M3" s="20"/>
      <c r="AT3" s="17" t="s">
        <v>83</v>
      </c>
    </row>
    <row r="4" spans="2:46" s="1" customFormat="1" ht="24.95" customHeight="1">
      <c r="B4" s="20"/>
      <c r="D4" s="21" t="s">
        <v>100</v>
      </c>
      <c r="I4" s="91"/>
      <c r="J4" s="91"/>
      <c r="M4" s="20"/>
      <c r="N4" s="94" t="s">
        <v>11</v>
      </c>
      <c r="AT4" s="17" t="s">
        <v>3</v>
      </c>
    </row>
    <row r="5" spans="2:13" s="1" customFormat="1" ht="6.95" customHeight="1">
      <c r="B5" s="20"/>
      <c r="I5" s="91"/>
      <c r="J5" s="91"/>
      <c r="M5" s="20"/>
    </row>
    <row r="6" spans="2:13" s="1" customFormat="1" ht="12" customHeight="1">
      <c r="B6" s="20"/>
      <c r="D6" s="27" t="s">
        <v>17</v>
      </c>
      <c r="I6" s="91"/>
      <c r="J6" s="91"/>
      <c r="M6" s="20"/>
    </row>
    <row r="7" spans="2:13" s="1" customFormat="1" ht="16.5" customHeight="1">
      <c r="B7" s="20"/>
      <c r="E7" s="273" t="str">
        <f>'Rekapitulace stavby'!K6</f>
        <v>Revitalizace Rychtářského potoka, km 1,100 - 5,200, k.ú. Budišov nad Budišovkou - I. etapa</v>
      </c>
      <c r="F7" s="274"/>
      <c r="G7" s="274"/>
      <c r="H7" s="274"/>
      <c r="I7" s="91"/>
      <c r="J7" s="91"/>
      <c r="M7" s="20"/>
    </row>
    <row r="8" spans="1:31" s="2" customFormat="1" ht="12" customHeight="1">
      <c r="A8" s="31"/>
      <c r="B8" s="32"/>
      <c r="C8" s="31"/>
      <c r="D8" s="27" t="s">
        <v>109</v>
      </c>
      <c r="E8" s="31"/>
      <c r="F8" s="31"/>
      <c r="G8" s="31"/>
      <c r="H8" s="31"/>
      <c r="I8" s="95"/>
      <c r="J8" s="95"/>
      <c r="K8" s="31"/>
      <c r="L8" s="31"/>
      <c r="M8" s="41"/>
      <c r="S8" s="31"/>
      <c r="T8" s="31"/>
      <c r="U8" s="31"/>
      <c r="V8" s="31"/>
      <c r="W8" s="31"/>
      <c r="X8" s="31"/>
      <c r="Y8" s="31"/>
      <c r="Z8" s="31"/>
      <c r="AA8" s="31"/>
      <c r="AB8" s="31"/>
      <c r="AC8" s="31"/>
      <c r="AD8" s="31"/>
      <c r="AE8" s="31"/>
    </row>
    <row r="9" spans="1:31" s="2" customFormat="1" ht="16.5" customHeight="1">
      <c r="A9" s="31"/>
      <c r="B9" s="32"/>
      <c r="C9" s="31"/>
      <c r="D9" s="31"/>
      <c r="E9" s="245" t="s">
        <v>653</v>
      </c>
      <c r="F9" s="272"/>
      <c r="G9" s="272"/>
      <c r="H9" s="272"/>
      <c r="I9" s="95"/>
      <c r="J9" s="95"/>
      <c r="K9" s="31"/>
      <c r="L9" s="31"/>
      <c r="M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95"/>
      <c r="J10" s="95"/>
      <c r="K10" s="31"/>
      <c r="L10" s="31"/>
      <c r="M10" s="41"/>
      <c r="S10" s="31"/>
      <c r="T10" s="31"/>
      <c r="U10" s="31"/>
      <c r="V10" s="31"/>
      <c r="W10" s="31"/>
      <c r="X10" s="31"/>
      <c r="Y10" s="31"/>
      <c r="Z10" s="31"/>
      <c r="AA10" s="31"/>
      <c r="AB10" s="31"/>
      <c r="AC10" s="31"/>
      <c r="AD10" s="31"/>
      <c r="AE10" s="31"/>
    </row>
    <row r="11" spans="1:31" s="2" customFormat="1" ht="12" customHeight="1">
      <c r="A11" s="31"/>
      <c r="B11" s="32"/>
      <c r="C11" s="31"/>
      <c r="D11" s="27" t="s">
        <v>18</v>
      </c>
      <c r="E11" s="31"/>
      <c r="F11" s="25" t="s">
        <v>1</v>
      </c>
      <c r="G11" s="31"/>
      <c r="H11" s="31"/>
      <c r="I11" s="96" t="s">
        <v>19</v>
      </c>
      <c r="J11" s="97" t="s">
        <v>1</v>
      </c>
      <c r="K11" s="31"/>
      <c r="L11" s="31"/>
      <c r="M11" s="41"/>
      <c r="S11" s="31"/>
      <c r="T11" s="31"/>
      <c r="U11" s="31"/>
      <c r="V11" s="31"/>
      <c r="W11" s="31"/>
      <c r="X11" s="31"/>
      <c r="Y11" s="31"/>
      <c r="Z11" s="31"/>
      <c r="AA11" s="31"/>
      <c r="AB11" s="31"/>
      <c r="AC11" s="31"/>
      <c r="AD11" s="31"/>
      <c r="AE11" s="31"/>
    </row>
    <row r="12" spans="1:31" s="2" customFormat="1" ht="12" customHeight="1">
      <c r="A12" s="31"/>
      <c r="B12" s="32"/>
      <c r="C12" s="31"/>
      <c r="D12" s="27" t="s">
        <v>20</v>
      </c>
      <c r="E12" s="31"/>
      <c r="F12" s="25" t="s">
        <v>21</v>
      </c>
      <c r="G12" s="31"/>
      <c r="H12" s="31"/>
      <c r="I12" s="96" t="s">
        <v>22</v>
      </c>
      <c r="J12" s="98">
        <f>'Rekapitulace stavby'!AN8</f>
        <v>0</v>
      </c>
      <c r="K12" s="31"/>
      <c r="L12" s="31"/>
      <c r="M12" s="41"/>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95"/>
      <c r="J13" s="95"/>
      <c r="K13" s="31"/>
      <c r="L13" s="31"/>
      <c r="M13" s="41"/>
      <c r="S13" s="31"/>
      <c r="T13" s="31"/>
      <c r="U13" s="31"/>
      <c r="V13" s="31"/>
      <c r="W13" s="31"/>
      <c r="X13" s="31"/>
      <c r="Y13" s="31"/>
      <c r="Z13" s="31"/>
      <c r="AA13" s="31"/>
      <c r="AB13" s="31"/>
      <c r="AC13" s="31"/>
      <c r="AD13" s="31"/>
      <c r="AE13" s="31"/>
    </row>
    <row r="14" spans="1:31" s="2" customFormat="1" ht="12" customHeight="1">
      <c r="A14" s="31"/>
      <c r="B14" s="32"/>
      <c r="C14" s="31"/>
      <c r="D14" s="27" t="s">
        <v>23</v>
      </c>
      <c r="E14" s="31"/>
      <c r="F14" s="31"/>
      <c r="G14" s="31"/>
      <c r="H14" s="31"/>
      <c r="I14" s="96" t="s">
        <v>24</v>
      </c>
      <c r="J14" s="97" t="s">
        <v>1</v>
      </c>
      <c r="K14" s="31"/>
      <c r="L14" s="31"/>
      <c r="M14" s="41"/>
      <c r="S14" s="31"/>
      <c r="T14" s="31"/>
      <c r="U14" s="31"/>
      <c r="V14" s="31"/>
      <c r="W14" s="31"/>
      <c r="X14" s="31"/>
      <c r="Y14" s="31"/>
      <c r="Z14" s="31"/>
      <c r="AA14" s="31"/>
      <c r="AB14" s="31"/>
      <c r="AC14" s="31"/>
      <c r="AD14" s="31"/>
      <c r="AE14" s="31"/>
    </row>
    <row r="15" spans="1:31" s="2" customFormat="1" ht="18" customHeight="1">
      <c r="A15" s="31"/>
      <c r="B15" s="32"/>
      <c r="C15" s="31"/>
      <c r="D15" s="31"/>
      <c r="E15" s="25" t="s">
        <v>25</v>
      </c>
      <c r="F15" s="31"/>
      <c r="G15" s="31"/>
      <c r="H15" s="31"/>
      <c r="I15" s="96" t="s">
        <v>26</v>
      </c>
      <c r="J15" s="97" t="s">
        <v>1</v>
      </c>
      <c r="K15" s="31"/>
      <c r="L15" s="31"/>
      <c r="M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95"/>
      <c r="J16" s="95"/>
      <c r="K16" s="31"/>
      <c r="L16" s="31"/>
      <c r="M16" s="41"/>
      <c r="S16" s="31"/>
      <c r="T16" s="31"/>
      <c r="U16" s="31"/>
      <c r="V16" s="31"/>
      <c r="W16" s="31"/>
      <c r="X16" s="31"/>
      <c r="Y16" s="31"/>
      <c r="Z16" s="31"/>
      <c r="AA16" s="31"/>
      <c r="AB16" s="31"/>
      <c r="AC16" s="31"/>
      <c r="AD16" s="31"/>
      <c r="AE16" s="31"/>
    </row>
    <row r="17" spans="1:31" s="2" customFormat="1" ht="12" customHeight="1">
      <c r="A17" s="31"/>
      <c r="B17" s="32"/>
      <c r="C17" s="31"/>
      <c r="D17" s="27" t="s">
        <v>27</v>
      </c>
      <c r="E17" s="31"/>
      <c r="F17" s="31"/>
      <c r="G17" s="31"/>
      <c r="H17" s="31"/>
      <c r="I17" s="96" t="s">
        <v>24</v>
      </c>
      <c r="J17" s="28">
        <f>'Rekapitulace stavby'!AN13</f>
        <v>0</v>
      </c>
      <c r="K17" s="31"/>
      <c r="L17" s="31"/>
      <c r="M17" s="41"/>
      <c r="S17" s="31"/>
      <c r="T17" s="31"/>
      <c r="U17" s="31"/>
      <c r="V17" s="31"/>
      <c r="W17" s="31"/>
      <c r="X17" s="31"/>
      <c r="Y17" s="31"/>
      <c r="Z17" s="31"/>
      <c r="AA17" s="31"/>
      <c r="AB17" s="31"/>
      <c r="AC17" s="31"/>
      <c r="AD17" s="31"/>
      <c r="AE17" s="31"/>
    </row>
    <row r="18" spans="1:31" s="2" customFormat="1" ht="18" customHeight="1">
      <c r="A18" s="31"/>
      <c r="B18" s="32"/>
      <c r="C18" s="31"/>
      <c r="D18" s="31"/>
      <c r="E18" s="275">
        <f>'Rekapitulace stavby'!E14</f>
        <v>0</v>
      </c>
      <c r="F18" s="248"/>
      <c r="G18" s="248"/>
      <c r="H18" s="248"/>
      <c r="I18" s="96" t="s">
        <v>26</v>
      </c>
      <c r="J18" s="28">
        <f>'Rekapitulace stavby'!AN14</f>
        <v>0</v>
      </c>
      <c r="K18" s="31"/>
      <c r="L18" s="31"/>
      <c r="M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95"/>
      <c r="J19" s="95"/>
      <c r="K19" s="31"/>
      <c r="L19" s="31"/>
      <c r="M19" s="41"/>
      <c r="S19" s="31"/>
      <c r="T19" s="31"/>
      <c r="U19" s="31"/>
      <c r="V19" s="31"/>
      <c r="W19" s="31"/>
      <c r="X19" s="31"/>
      <c r="Y19" s="31"/>
      <c r="Z19" s="31"/>
      <c r="AA19" s="31"/>
      <c r="AB19" s="31"/>
      <c r="AC19" s="31"/>
      <c r="AD19" s="31"/>
      <c r="AE19" s="31"/>
    </row>
    <row r="20" spans="1:31" s="2" customFormat="1" ht="12" customHeight="1">
      <c r="A20" s="31"/>
      <c r="B20" s="32"/>
      <c r="C20" s="31"/>
      <c r="D20" s="27" t="s">
        <v>28</v>
      </c>
      <c r="E20" s="31"/>
      <c r="F20" s="31"/>
      <c r="G20" s="31"/>
      <c r="H20" s="31"/>
      <c r="I20" s="96" t="s">
        <v>24</v>
      </c>
      <c r="J20" s="97" t="s">
        <v>1</v>
      </c>
      <c r="K20" s="31"/>
      <c r="L20" s="31"/>
      <c r="M20" s="41"/>
      <c r="S20" s="31"/>
      <c r="T20" s="31"/>
      <c r="U20" s="31"/>
      <c r="V20" s="31"/>
      <c r="W20" s="31"/>
      <c r="X20" s="31"/>
      <c r="Y20" s="31"/>
      <c r="Z20" s="31"/>
      <c r="AA20" s="31"/>
      <c r="AB20" s="31"/>
      <c r="AC20" s="31"/>
      <c r="AD20" s="31"/>
      <c r="AE20" s="31"/>
    </row>
    <row r="21" spans="1:31" s="2" customFormat="1" ht="18" customHeight="1">
      <c r="A21" s="31"/>
      <c r="B21" s="32"/>
      <c r="C21" s="31"/>
      <c r="D21" s="31"/>
      <c r="E21" s="25" t="s">
        <v>29</v>
      </c>
      <c r="F21" s="31"/>
      <c r="G21" s="31"/>
      <c r="H21" s="31"/>
      <c r="I21" s="96" t="s">
        <v>26</v>
      </c>
      <c r="J21" s="97" t="s">
        <v>1</v>
      </c>
      <c r="K21" s="31"/>
      <c r="L21" s="31"/>
      <c r="M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95"/>
      <c r="J22" s="95"/>
      <c r="K22" s="31"/>
      <c r="L22" s="31"/>
      <c r="M22" s="41"/>
      <c r="S22" s="31"/>
      <c r="T22" s="31"/>
      <c r="U22" s="31"/>
      <c r="V22" s="31"/>
      <c r="W22" s="31"/>
      <c r="X22" s="31"/>
      <c r="Y22" s="31"/>
      <c r="Z22" s="31"/>
      <c r="AA22" s="31"/>
      <c r="AB22" s="31"/>
      <c r="AC22" s="31"/>
      <c r="AD22" s="31"/>
      <c r="AE22" s="31"/>
    </row>
    <row r="23" spans="1:31" s="2" customFormat="1" ht="12" customHeight="1">
      <c r="A23" s="31"/>
      <c r="B23" s="32"/>
      <c r="C23" s="31"/>
      <c r="D23" s="27" t="s">
        <v>30</v>
      </c>
      <c r="E23" s="31"/>
      <c r="F23" s="31"/>
      <c r="G23" s="31"/>
      <c r="H23" s="31"/>
      <c r="I23" s="96" t="s">
        <v>24</v>
      </c>
      <c r="J23" s="97" t="s">
        <v>1</v>
      </c>
      <c r="K23" s="31"/>
      <c r="L23" s="31"/>
      <c r="M23" s="41"/>
      <c r="S23" s="31"/>
      <c r="T23" s="31"/>
      <c r="U23" s="31"/>
      <c r="V23" s="31"/>
      <c r="W23" s="31"/>
      <c r="X23" s="31"/>
      <c r="Y23" s="31"/>
      <c r="Z23" s="31"/>
      <c r="AA23" s="31"/>
      <c r="AB23" s="31"/>
      <c r="AC23" s="31"/>
      <c r="AD23" s="31"/>
      <c r="AE23" s="31"/>
    </row>
    <row r="24" spans="1:31" s="2" customFormat="1" ht="18" customHeight="1">
      <c r="A24" s="31"/>
      <c r="B24" s="32"/>
      <c r="C24" s="31"/>
      <c r="D24" s="31"/>
      <c r="E24" s="25" t="s">
        <v>31</v>
      </c>
      <c r="F24" s="31"/>
      <c r="G24" s="31"/>
      <c r="H24" s="31"/>
      <c r="I24" s="96" t="s">
        <v>26</v>
      </c>
      <c r="J24" s="97" t="s">
        <v>1</v>
      </c>
      <c r="K24" s="31"/>
      <c r="L24" s="31"/>
      <c r="M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95"/>
      <c r="J25" s="95"/>
      <c r="K25" s="31"/>
      <c r="L25" s="31"/>
      <c r="M25" s="41"/>
      <c r="S25" s="31"/>
      <c r="T25" s="31"/>
      <c r="U25" s="31"/>
      <c r="V25" s="31"/>
      <c r="W25" s="31"/>
      <c r="X25" s="31"/>
      <c r="Y25" s="31"/>
      <c r="Z25" s="31"/>
      <c r="AA25" s="31"/>
      <c r="AB25" s="31"/>
      <c r="AC25" s="31"/>
      <c r="AD25" s="31"/>
      <c r="AE25" s="31"/>
    </row>
    <row r="26" spans="1:31" s="2" customFormat="1" ht="12" customHeight="1">
      <c r="A26" s="31"/>
      <c r="B26" s="32"/>
      <c r="C26" s="31"/>
      <c r="D26" s="27" t="s">
        <v>32</v>
      </c>
      <c r="E26" s="31"/>
      <c r="F26" s="31"/>
      <c r="G26" s="31"/>
      <c r="H26" s="31"/>
      <c r="I26" s="95"/>
      <c r="J26" s="95"/>
      <c r="K26" s="31"/>
      <c r="L26" s="31"/>
      <c r="M26" s="41"/>
      <c r="S26" s="31"/>
      <c r="T26" s="31"/>
      <c r="U26" s="31"/>
      <c r="V26" s="31"/>
      <c r="W26" s="31"/>
      <c r="X26" s="31"/>
      <c r="Y26" s="31"/>
      <c r="Z26" s="31"/>
      <c r="AA26" s="31"/>
      <c r="AB26" s="31"/>
      <c r="AC26" s="31"/>
      <c r="AD26" s="31"/>
      <c r="AE26" s="31"/>
    </row>
    <row r="27" spans="1:31" s="8" customFormat="1" ht="16.5" customHeight="1">
      <c r="A27" s="99"/>
      <c r="B27" s="100"/>
      <c r="C27" s="99"/>
      <c r="D27" s="99"/>
      <c r="E27" s="252" t="s">
        <v>1</v>
      </c>
      <c r="F27" s="252"/>
      <c r="G27" s="252"/>
      <c r="H27" s="252"/>
      <c r="I27" s="101"/>
      <c r="J27" s="101"/>
      <c r="K27" s="99"/>
      <c r="L27" s="99"/>
      <c r="M27" s="102"/>
      <c r="S27" s="99"/>
      <c r="T27" s="99"/>
      <c r="U27" s="99"/>
      <c r="V27" s="99"/>
      <c r="W27" s="99"/>
      <c r="X27" s="99"/>
      <c r="Y27" s="99"/>
      <c r="Z27" s="99"/>
      <c r="AA27" s="99"/>
      <c r="AB27" s="99"/>
      <c r="AC27" s="99"/>
      <c r="AD27" s="99"/>
      <c r="AE27" s="99"/>
    </row>
    <row r="28" spans="1:31" s="2" customFormat="1" ht="6.95" customHeight="1">
      <c r="A28" s="31"/>
      <c r="B28" s="32"/>
      <c r="C28" s="31"/>
      <c r="D28" s="31"/>
      <c r="E28" s="31"/>
      <c r="F28" s="31"/>
      <c r="G28" s="31"/>
      <c r="H28" s="31"/>
      <c r="I28" s="95"/>
      <c r="J28" s="95"/>
      <c r="K28" s="31"/>
      <c r="L28" s="31"/>
      <c r="M28" s="41"/>
      <c r="S28" s="31"/>
      <c r="T28" s="31"/>
      <c r="U28" s="31"/>
      <c r="V28" s="31"/>
      <c r="W28" s="31"/>
      <c r="X28" s="31"/>
      <c r="Y28" s="31"/>
      <c r="Z28" s="31"/>
      <c r="AA28" s="31"/>
      <c r="AB28" s="31"/>
      <c r="AC28" s="31"/>
      <c r="AD28" s="31"/>
      <c r="AE28" s="31"/>
    </row>
    <row r="29" spans="1:31" s="2" customFormat="1" ht="6.95" customHeight="1">
      <c r="A29" s="31"/>
      <c r="B29" s="32"/>
      <c r="C29" s="31"/>
      <c r="D29" s="63"/>
      <c r="E29" s="63"/>
      <c r="F29" s="63"/>
      <c r="G29" s="63"/>
      <c r="H29" s="63"/>
      <c r="I29" s="103"/>
      <c r="J29" s="103"/>
      <c r="K29" s="63"/>
      <c r="L29" s="63"/>
      <c r="M29" s="41"/>
      <c r="S29" s="31"/>
      <c r="T29" s="31"/>
      <c r="U29" s="31"/>
      <c r="V29" s="31"/>
      <c r="W29" s="31"/>
      <c r="X29" s="31"/>
      <c r="Y29" s="31"/>
      <c r="Z29" s="31"/>
      <c r="AA29" s="31"/>
      <c r="AB29" s="31"/>
      <c r="AC29" s="31"/>
      <c r="AD29" s="31"/>
      <c r="AE29" s="31"/>
    </row>
    <row r="30" spans="1:31" s="2" customFormat="1" ht="12.75">
      <c r="A30" s="31"/>
      <c r="B30" s="32"/>
      <c r="C30" s="31"/>
      <c r="D30" s="31"/>
      <c r="E30" s="27" t="s">
        <v>130</v>
      </c>
      <c r="F30" s="31"/>
      <c r="G30" s="31"/>
      <c r="H30" s="31"/>
      <c r="I30" s="95"/>
      <c r="J30" s="95"/>
      <c r="K30" s="104">
        <f>I96</f>
        <v>0</v>
      </c>
      <c r="L30" s="31"/>
      <c r="M30" s="41"/>
      <c r="S30" s="31"/>
      <c r="T30" s="31"/>
      <c r="U30" s="31"/>
      <c r="V30" s="31"/>
      <c r="W30" s="31"/>
      <c r="X30" s="31"/>
      <c r="Y30" s="31"/>
      <c r="Z30" s="31"/>
      <c r="AA30" s="31"/>
      <c r="AB30" s="31"/>
      <c r="AC30" s="31"/>
      <c r="AD30" s="31"/>
      <c r="AE30" s="31"/>
    </row>
    <row r="31" spans="1:31" s="2" customFormat="1" ht="12.75">
      <c r="A31" s="31"/>
      <c r="B31" s="32"/>
      <c r="C31" s="31"/>
      <c r="D31" s="31"/>
      <c r="E31" s="27" t="s">
        <v>131</v>
      </c>
      <c r="F31" s="31"/>
      <c r="G31" s="31"/>
      <c r="H31" s="31"/>
      <c r="I31" s="95"/>
      <c r="J31" s="95"/>
      <c r="K31" s="104">
        <f>J96</f>
        <v>0</v>
      </c>
      <c r="L31" s="31"/>
      <c r="M31" s="41"/>
      <c r="S31" s="31"/>
      <c r="T31" s="31"/>
      <c r="U31" s="31"/>
      <c r="V31" s="31"/>
      <c r="W31" s="31"/>
      <c r="X31" s="31"/>
      <c r="Y31" s="31"/>
      <c r="Z31" s="31"/>
      <c r="AA31" s="31"/>
      <c r="AB31" s="31"/>
      <c r="AC31" s="31"/>
      <c r="AD31" s="31"/>
      <c r="AE31" s="31"/>
    </row>
    <row r="32" spans="1:31" s="2" customFormat="1" ht="25.35" customHeight="1">
      <c r="A32" s="31"/>
      <c r="B32" s="32"/>
      <c r="C32" s="31"/>
      <c r="D32" s="105" t="s">
        <v>33</v>
      </c>
      <c r="E32" s="31"/>
      <c r="F32" s="31"/>
      <c r="G32" s="31"/>
      <c r="H32" s="31"/>
      <c r="I32" s="95"/>
      <c r="J32" s="95"/>
      <c r="K32" s="68">
        <f>ROUND(K117,2)</f>
        <v>0</v>
      </c>
      <c r="L32" s="31"/>
      <c r="M32" s="41"/>
      <c r="S32" s="31"/>
      <c r="T32" s="31"/>
      <c r="U32" s="31"/>
      <c r="V32" s="31"/>
      <c r="W32" s="31"/>
      <c r="X32" s="31"/>
      <c r="Y32" s="31"/>
      <c r="Z32" s="31"/>
      <c r="AA32" s="31"/>
      <c r="AB32" s="31"/>
      <c r="AC32" s="31"/>
      <c r="AD32" s="31"/>
      <c r="AE32" s="31"/>
    </row>
    <row r="33" spans="1:31" s="2" customFormat="1" ht="6.95" customHeight="1">
      <c r="A33" s="31"/>
      <c r="B33" s="32"/>
      <c r="C33" s="31"/>
      <c r="D33" s="63"/>
      <c r="E33" s="63"/>
      <c r="F33" s="63"/>
      <c r="G33" s="63"/>
      <c r="H33" s="63"/>
      <c r="I33" s="103"/>
      <c r="J33" s="103"/>
      <c r="K33" s="63"/>
      <c r="L33" s="63"/>
      <c r="M33" s="41"/>
      <c r="S33" s="31"/>
      <c r="T33" s="31"/>
      <c r="U33" s="31"/>
      <c r="V33" s="31"/>
      <c r="W33" s="31"/>
      <c r="X33" s="31"/>
      <c r="Y33" s="31"/>
      <c r="Z33" s="31"/>
      <c r="AA33" s="31"/>
      <c r="AB33" s="31"/>
      <c r="AC33" s="31"/>
      <c r="AD33" s="31"/>
      <c r="AE33" s="31"/>
    </row>
    <row r="34" spans="1:31" s="2" customFormat="1" ht="14.45" customHeight="1">
      <c r="A34" s="31"/>
      <c r="B34" s="32"/>
      <c r="C34" s="31"/>
      <c r="D34" s="31"/>
      <c r="E34" s="31"/>
      <c r="F34" s="35" t="s">
        <v>35</v>
      </c>
      <c r="G34" s="31"/>
      <c r="H34" s="31"/>
      <c r="I34" s="106" t="s">
        <v>34</v>
      </c>
      <c r="J34" s="95"/>
      <c r="K34" s="35" t="s">
        <v>36</v>
      </c>
      <c r="L34" s="31"/>
      <c r="M34" s="41"/>
      <c r="S34" s="31"/>
      <c r="T34" s="31"/>
      <c r="U34" s="31"/>
      <c r="V34" s="31"/>
      <c r="W34" s="31"/>
      <c r="X34" s="31"/>
      <c r="Y34" s="31"/>
      <c r="Z34" s="31"/>
      <c r="AA34" s="31"/>
      <c r="AB34" s="31"/>
      <c r="AC34" s="31"/>
      <c r="AD34" s="31"/>
      <c r="AE34" s="31"/>
    </row>
    <row r="35" spans="1:31" s="2" customFormat="1" ht="14.45" customHeight="1">
      <c r="A35" s="31"/>
      <c r="B35" s="32"/>
      <c r="C35" s="31"/>
      <c r="D35" s="107" t="s">
        <v>37</v>
      </c>
      <c r="E35" s="27" t="s">
        <v>38</v>
      </c>
      <c r="F35" s="104">
        <f>ROUND((SUM(BE117:BE140)),2)</f>
        <v>0</v>
      </c>
      <c r="G35" s="31"/>
      <c r="H35" s="31"/>
      <c r="I35" s="108">
        <v>0.21</v>
      </c>
      <c r="J35" s="95"/>
      <c r="K35" s="104">
        <f>ROUND(((SUM(BE117:BE140))*I35),2)</f>
        <v>0</v>
      </c>
      <c r="L35" s="31"/>
      <c r="M35" s="41"/>
      <c r="S35" s="31"/>
      <c r="T35" s="31"/>
      <c r="U35" s="31"/>
      <c r="V35" s="31"/>
      <c r="W35" s="31"/>
      <c r="X35" s="31"/>
      <c r="Y35" s="31"/>
      <c r="Z35" s="31"/>
      <c r="AA35" s="31"/>
      <c r="AB35" s="31"/>
      <c r="AC35" s="31"/>
      <c r="AD35" s="31"/>
      <c r="AE35" s="31"/>
    </row>
    <row r="36" spans="1:31" s="2" customFormat="1" ht="14.45" customHeight="1">
      <c r="A36" s="31"/>
      <c r="B36" s="32"/>
      <c r="C36" s="31"/>
      <c r="D36" s="31"/>
      <c r="E36" s="27" t="s">
        <v>39</v>
      </c>
      <c r="F36" s="104">
        <f>ROUND((SUM(BF117:BF140)),2)</f>
        <v>0</v>
      </c>
      <c r="G36" s="31"/>
      <c r="H36" s="31"/>
      <c r="I36" s="108">
        <v>0.15</v>
      </c>
      <c r="J36" s="95"/>
      <c r="K36" s="104">
        <f>ROUND(((SUM(BF117:BF140))*I36),2)</f>
        <v>0</v>
      </c>
      <c r="L36" s="31"/>
      <c r="M36" s="41"/>
      <c r="S36" s="31"/>
      <c r="T36" s="31"/>
      <c r="U36" s="31"/>
      <c r="V36" s="31"/>
      <c r="W36" s="31"/>
      <c r="X36" s="31"/>
      <c r="Y36" s="31"/>
      <c r="Z36" s="31"/>
      <c r="AA36" s="31"/>
      <c r="AB36" s="31"/>
      <c r="AC36" s="31"/>
      <c r="AD36" s="31"/>
      <c r="AE36" s="31"/>
    </row>
    <row r="37" spans="1:31" s="2" customFormat="1" ht="14.45" customHeight="1" hidden="1">
      <c r="A37" s="31"/>
      <c r="B37" s="32"/>
      <c r="C37" s="31"/>
      <c r="D37" s="31"/>
      <c r="E37" s="27" t="s">
        <v>40</v>
      </c>
      <c r="F37" s="104">
        <f>ROUND((SUM(BG117:BG140)),2)</f>
        <v>0</v>
      </c>
      <c r="G37" s="31"/>
      <c r="H37" s="31"/>
      <c r="I37" s="108">
        <v>0.21</v>
      </c>
      <c r="J37" s="95"/>
      <c r="K37" s="104">
        <f>0</f>
        <v>0</v>
      </c>
      <c r="L37" s="31"/>
      <c r="M37" s="41"/>
      <c r="S37" s="31"/>
      <c r="T37" s="31"/>
      <c r="U37" s="31"/>
      <c r="V37" s="31"/>
      <c r="W37" s="31"/>
      <c r="X37" s="31"/>
      <c r="Y37" s="31"/>
      <c r="Z37" s="31"/>
      <c r="AA37" s="31"/>
      <c r="AB37" s="31"/>
      <c r="AC37" s="31"/>
      <c r="AD37" s="31"/>
      <c r="AE37" s="31"/>
    </row>
    <row r="38" spans="1:31" s="2" customFormat="1" ht="14.45" customHeight="1" hidden="1">
      <c r="A38" s="31"/>
      <c r="B38" s="32"/>
      <c r="C38" s="31"/>
      <c r="D38" s="31"/>
      <c r="E38" s="27" t="s">
        <v>41</v>
      </c>
      <c r="F38" s="104">
        <f>ROUND((SUM(BH117:BH140)),2)</f>
        <v>0</v>
      </c>
      <c r="G38" s="31"/>
      <c r="H38" s="31"/>
      <c r="I38" s="108">
        <v>0.15</v>
      </c>
      <c r="J38" s="95"/>
      <c r="K38" s="104">
        <f>0</f>
        <v>0</v>
      </c>
      <c r="L38" s="31"/>
      <c r="M38" s="41"/>
      <c r="S38" s="31"/>
      <c r="T38" s="31"/>
      <c r="U38" s="31"/>
      <c r="V38" s="31"/>
      <c r="W38" s="31"/>
      <c r="X38" s="31"/>
      <c r="Y38" s="31"/>
      <c r="Z38" s="31"/>
      <c r="AA38" s="31"/>
      <c r="AB38" s="31"/>
      <c r="AC38" s="31"/>
      <c r="AD38" s="31"/>
      <c r="AE38" s="31"/>
    </row>
    <row r="39" spans="1:31" s="2" customFormat="1" ht="14.45" customHeight="1" hidden="1">
      <c r="A39" s="31"/>
      <c r="B39" s="32"/>
      <c r="C39" s="31"/>
      <c r="D39" s="31"/>
      <c r="E39" s="27" t="s">
        <v>42</v>
      </c>
      <c r="F39" s="104">
        <f>ROUND((SUM(BI117:BI140)),2)</f>
        <v>0</v>
      </c>
      <c r="G39" s="31"/>
      <c r="H39" s="31"/>
      <c r="I39" s="108">
        <v>0</v>
      </c>
      <c r="J39" s="95"/>
      <c r="K39" s="104">
        <f>0</f>
        <v>0</v>
      </c>
      <c r="L39" s="31"/>
      <c r="M39" s="41"/>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95"/>
      <c r="J40" s="95"/>
      <c r="K40" s="31"/>
      <c r="L40" s="31"/>
      <c r="M40" s="41"/>
      <c r="S40" s="31"/>
      <c r="T40" s="31"/>
      <c r="U40" s="31"/>
      <c r="V40" s="31"/>
      <c r="W40" s="31"/>
      <c r="X40" s="31"/>
      <c r="Y40" s="31"/>
      <c r="Z40" s="31"/>
      <c r="AA40" s="31"/>
      <c r="AB40" s="31"/>
      <c r="AC40" s="31"/>
      <c r="AD40" s="31"/>
      <c r="AE40" s="31"/>
    </row>
    <row r="41" spans="1:31" s="2" customFormat="1" ht="25.35" customHeight="1">
      <c r="A41" s="31"/>
      <c r="B41" s="32"/>
      <c r="C41" s="109"/>
      <c r="D41" s="110" t="s">
        <v>43</v>
      </c>
      <c r="E41" s="57"/>
      <c r="F41" s="57"/>
      <c r="G41" s="111" t="s">
        <v>44</v>
      </c>
      <c r="H41" s="112" t="s">
        <v>45</v>
      </c>
      <c r="I41" s="113"/>
      <c r="J41" s="113"/>
      <c r="K41" s="114">
        <f>SUM(K32:K39)</f>
        <v>0</v>
      </c>
      <c r="L41" s="115"/>
      <c r="M41" s="41"/>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95"/>
      <c r="J42" s="95"/>
      <c r="K42" s="31"/>
      <c r="L42" s="31"/>
      <c r="M42" s="41"/>
      <c r="S42" s="31"/>
      <c r="T42" s="31"/>
      <c r="U42" s="31"/>
      <c r="V42" s="31"/>
      <c r="W42" s="31"/>
      <c r="X42" s="31"/>
      <c r="Y42" s="31"/>
      <c r="Z42" s="31"/>
      <c r="AA42" s="31"/>
      <c r="AB42" s="31"/>
      <c r="AC42" s="31"/>
      <c r="AD42" s="31"/>
      <c r="AE42" s="31"/>
    </row>
    <row r="43" spans="2:13" s="1" customFormat="1" ht="14.45" customHeight="1">
      <c r="B43" s="20"/>
      <c r="I43" s="91"/>
      <c r="J43" s="91"/>
      <c r="M43" s="20"/>
    </row>
    <row r="44" spans="2:13" s="1" customFormat="1" ht="14.45" customHeight="1">
      <c r="B44" s="20"/>
      <c r="I44" s="91"/>
      <c r="J44" s="91"/>
      <c r="M44" s="20"/>
    </row>
    <row r="45" spans="2:13" s="1" customFormat="1" ht="14.45" customHeight="1">
      <c r="B45" s="20"/>
      <c r="I45" s="91"/>
      <c r="J45" s="91"/>
      <c r="M45" s="20"/>
    </row>
    <row r="46" spans="2:13" s="1" customFormat="1" ht="14.45" customHeight="1">
      <c r="B46" s="20"/>
      <c r="I46" s="91"/>
      <c r="J46" s="91"/>
      <c r="M46" s="20"/>
    </row>
    <row r="47" spans="2:13" s="1" customFormat="1" ht="14.45" customHeight="1">
      <c r="B47" s="20"/>
      <c r="I47" s="91"/>
      <c r="J47" s="91"/>
      <c r="M47" s="20"/>
    </row>
    <row r="48" spans="2:13" s="1" customFormat="1" ht="14.45" customHeight="1">
      <c r="B48" s="20"/>
      <c r="D48" s="221"/>
      <c r="E48" s="221"/>
      <c r="F48" s="221"/>
      <c r="G48" s="221"/>
      <c r="H48" s="221"/>
      <c r="I48" s="222"/>
      <c r="J48" s="222"/>
      <c r="K48" s="221"/>
      <c r="L48" s="229"/>
      <c r="M48" s="20"/>
    </row>
    <row r="49" spans="2:13" s="1" customFormat="1" ht="14.45" customHeight="1">
      <c r="B49" s="20"/>
      <c r="D49" s="221"/>
      <c r="E49" s="221"/>
      <c r="F49" s="221"/>
      <c r="G49" s="221"/>
      <c r="H49" s="221"/>
      <c r="I49" s="222"/>
      <c r="J49" s="222"/>
      <c r="K49" s="221"/>
      <c r="L49" s="229"/>
      <c r="M49" s="20"/>
    </row>
    <row r="50" spans="2:13" s="2" customFormat="1" ht="14.45" customHeight="1">
      <c r="B50" s="41"/>
      <c r="D50" s="223"/>
      <c r="E50" s="201"/>
      <c r="F50" s="201"/>
      <c r="G50" s="223"/>
      <c r="H50" s="201"/>
      <c r="I50" s="224"/>
      <c r="J50" s="224"/>
      <c r="K50" s="201"/>
      <c r="L50" s="230"/>
      <c r="M50" s="41"/>
    </row>
    <row r="51" spans="2:13" ht="12">
      <c r="B51" s="20"/>
      <c r="D51" s="221"/>
      <c r="E51" s="221"/>
      <c r="F51" s="221"/>
      <c r="G51" s="221"/>
      <c r="H51" s="221"/>
      <c r="I51" s="222"/>
      <c r="J51" s="222"/>
      <c r="K51" s="221"/>
      <c r="L51" s="229"/>
      <c r="M51" s="20"/>
    </row>
    <row r="52" spans="2:13" ht="12">
      <c r="B52" s="20"/>
      <c r="D52" s="221"/>
      <c r="E52" s="221"/>
      <c r="F52" s="221"/>
      <c r="G52" s="221"/>
      <c r="H52" s="221"/>
      <c r="I52" s="222"/>
      <c r="J52" s="222"/>
      <c r="K52" s="221"/>
      <c r="L52" s="229"/>
      <c r="M52" s="20"/>
    </row>
    <row r="53" spans="2:13" ht="12">
      <c r="B53" s="20"/>
      <c r="D53" s="221"/>
      <c r="E53" s="221"/>
      <c r="F53" s="221"/>
      <c r="G53" s="221"/>
      <c r="H53" s="221"/>
      <c r="I53" s="222"/>
      <c r="J53" s="222"/>
      <c r="K53" s="221"/>
      <c r="L53" s="229"/>
      <c r="M53" s="20"/>
    </row>
    <row r="54" spans="2:13" ht="12">
      <c r="B54" s="20"/>
      <c r="D54" s="221"/>
      <c r="E54" s="221"/>
      <c r="F54" s="221"/>
      <c r="G54" s="221"/>
      <c r="H54" s="221"/>
      <c r="I54" s="222"/>
      <c r="J54" s="222"/>
      <c r="K54" s="221"/>
      <c r="L54" s="229"/>
      <c r="M54" s="20"/>
    </row>
    <row r="55" spans="2:13" ht="12">
      <c r="B55" s="20"/>
      <c r="D55" s="221"/>
      <c r="E55" s="221"/>
      <c r="F55" s="221"/>
      <c r="G55" s="221"/>
      <c r="H55" s="221"/>
      <c r="I55" s="222"/>
      <c r="J55" s="222"/>
      <c r="K55" s="221"/>
      <c r="L55" s="229"/>
      <c r="M55" s="20"/>
    </row>
    <row r="56" spans="2:13" ht="12">
      <c r="B56" s="20"/>
      <c r="D56" s="221"/>
      <c r="E56" s="221"/>
      <c r="F56" s="221"/>
      <c r="G56" s="221"/>
      <c r="H56" s="221"/>
      <c r="I56" s="222"/>
      <c r="J56" s="222"/>
      <c r="K56" s="221"/>
      <c r="L56" s="229"/>
      <c r="M56" s="20"/>
    </row>
    <row r="57" spans="2:13" ht="12">
      <c r="B57" s="20"/>
      <c r="D57" s="221"/>
      <c r="E57" s="221"/>
      <c r="F57" s="221"/>
      <c r="G57" s="221"/>
      <c r="H57" s="221"/>
      <c r="I57" s="222"/>
      <c r="J57" s="222"/>
      <c r="K57" s="221"/>
      <c r="L57" s="229"/>
      <c r="M57" s="20"/>
    </row>
    <row r="58" spans="2:13" ht="12">
      <c r="B58" s="20"/>
      <c r="D58" s="221"/>
      <c r="E58" s="221"/>
      <c r="F58" s="221"/>
      <c r="G58" s="221"/>
      <c r="H58" s="221"/>
      <c r="I58" s="222"/>
      <c r="J58" s="222"/>
      <c r="K58" s="221"/>
      <c r="L58" s="229"/>
      <c r="M58" s="20"/>
    </row>
    <row r="59" spans="2:13" ht="12">
      <c r="B59" s="20"/>
      <c r="D59" s="221"/>
      <c r="E59" s="221"/>
      <c r="F59" s="221"/>
      <c r="G59" s="221"/>
      <c r="H59" s="221"/>
      <c r="I59" s="222"/>
      <c r="J59" s="222"/>
      <c r="K59" s="221"/>
      <c r="L59" s="229"/>
      <c r="M59" s="20"/>
    </row>
    <row r="60" spans="2:13" ht="12">
      <c r="B60" s="20"/>
      <c r="D60" s="221"/>
      <c r="E60" s="221"/>
      <c r="F60" s="221"/>
      <c r="G60" s="221"/>
      <c r="H60" s="221"/>
      <c r="I60" s="222"/>
      <c r="J60" s="222"/>
      <c r="K60" s="221"/>
      <c r="L60" s="229"/>
      <c r="M60" s="20"/>
    </row>
    <row r="61" spans="1:31" s="2" customFormat="1" ht="12.75">
      <c r="A61" s="31"/>
      <c r="B61" s="32"/>
      <c r="C61" s="31"/>
      <c r="D61" s="225"/>
      <c r="E61" s="55"/>
      <c r="F61" s="226"/>
      <c r="G61" s="225"/>
      <c r="H61" s="55"/>
      <c r="I61" s="227"/>
      <c r="J61" s="228"/>
      <c r="K61" s="55"/>
      <c r="L61" s="231"/>
      <c r="M61" s="41"/>
      <c r="S61" s="31"/>
      <c r="T61" s="31"/>
      <c r="U61" s="31"/>
      <c r="V61" s="31"/>
      <c r="W61" s="31"/>
      <c r="X61" s="31"/>
      <c r="Y61" s="31"/>
      <c r="Z61" s="31"/>
      <c r="AA61" s="31"/>
      <c r="AB61" s="31"/>
      <c r="AC61" s="31"/>
      <c r="AD61" s="31"/>
      <c r="AE61" s="31"/>
    </row>
    <row r="62" spans="2:13" ht="12">
      <c r="B62" s="20"/>
      <c r="D62" s="221"/>
      <c r="E62" s="221"/>
      <c r="F62" s="221"/>
      <c r="G62" s="221"/>
      <c r="H62" s="221"/>
      <c r="I62" s="222"/>
      <c r="J62" s="222"/>
      <c r="K62" s="221"/>
      <c r="L62" s="229"/>
      <c r="M62" s="20"/>
    </row>
    <row r="63" spans="2:13" ht="12">
      <c r="B63" s="20"/>
      <c r="D63" s="221"/>
      <c r="E63" s="221"/>
      <c r="F63" s="221"/>
      <c r="G63" s="221"/>
      <c r="H63" s="221"/>
      <c r="I63" s="222"/>
      <c r="J63" s="222"/>
      <c r="K63" s="221"/>
      <c r="L63" s="229"/>
      <c r="M63" s="20"/>
    </row>
    <row r="64" spans="2:13" ht="12">
      <c r="B64" s="20"/>
      <c r="D64" s="221"/>
      <c r="E64" s="221"/>
      <c r="F64" s="221"/>
      <c r="G64" s="221"/>
      <c r="H64" s="221"/>
      <c r="I64" s="222"/>
      <c r="J64" s="222"/>
      <c r="K64" s="221"/>
      <c r="L64" s="229"/>
      <c r="M64" s="20"/>
    </row>
    <row r="65" spans="1:31" s="2" customFormat="1" ht="12.75">
      <c r="A65" s="31"/>
      <c r="B65" s="32"/>
      <c r="C65" s="31"/>
      <c r="D65" s="223"/>
      <c r="E65" s="55"/>
      <c r="F65" s="55"/>
      <c r="G65" s="223"/>
      <c r="H65" s="55"/>
      <c r="I65" s="227"/>
      <c r="J65" s="227"/>
      <c r="K65" s="55"/>
      <c r="L65" s="231"/>
      <c r="M65" s="41"/>
      <c r="S65" s="31"/>
      <c r="T65" s="31"/>
      <c r="U65" s="31"/>
      <c r="V65" s="31"/>
      <c r="W65" s="31"/>
      <c r="X65" s="31"/>
      <c r="Y65" s="31"/>
      <c r="Z65" s="31"/>
      <c r="AA65" s="31"/>
      <c r="AB65" s="31"/>
      <c r="AC65" s="31"/>
      <c r="AD65" s="31"/>
      <c r="AE65" s="31"/>
    </row>
    <row r="66" spans="2:13" ht="12">
      <c r="B66" s="20"/>
      <c r="D66" s="221"/>
      <c r="E66" s="221"/>
      <c r="F66" s="221"/>
      <c r="G66" s="221"/>
      <c r="H66" s="221"/>
      <c r="I66" s="222"/>
      <c r="J66" s="222"/>
      <c r="K66" s="221"/>
      <c r="L66" s="229"/>
      <c r="M66" s="20"/>
    </row>
    <row r="67" spans="2:13" ht="12">
      <c r="B67" s="20"/>
      <c r="D67" s="221"/>
      <c r="E67" s="221"/>
      <c r="F67" s="221"/>
      <c r="G67" s="221"/>
      <c r="H67" s="221"/>
      <c r="I67" s="222"/>
      <c r="J67" s="222"/>
      <c r="K67" s="221"/>
      <c r="L67" s="229"/>
      <c r="M67" s="20"/>
    </row>
    <row r="68" spans="2:13" ht="12">
      <c r="B68" s="20"/>
      <c r="D68" s="221"/>
      <c r="E68" s="221"/>
      <c r="F68" s="221"/>
      <c r="G68" s="221"/>
      <c r="H68" s="221"/>
      <c r="I68" s="222"/>
      <c r="J68" s="222"/>
      <c r="K68" s="221"/>
      <c r="L68" s="229"/>
      <c r="M68" s="20"/>
    </row>
    <row r="69" spans="2:13" ht="12">
      <c r="B69" s="20"/>
      <c r="D69" s="221"/>
      <c r="E69" s="221"/>
      <c r="F69" s="221"/>
      <c r="G69" s="221"/>
      <c r="H69" s="221"/>
      <c r="I69" s="222"/>
      <c r="J69" s="222"/>
      <c r="K69" s="221"/>
      <c r="L69" s="229"/>
      <c r="M69" s="20"/>
    </row>
    <row r="70" spans="2:13" ht="12">
      <c r="B70" s="20"/>
      <c r="D70" s="221"/>
      <c r="E70" s="221"/>
      <c r="F70" s="221"/>
      <c r="G70" s="221"/>
      <c r="H70" s="221"/>
      <c r="I70" s="222"/>
      <c r="J70" s="222"/>
      <c r="K70" s="221"/>
      <c r="L70" s="229"/>
      <c r="M70" s="20"/>
    </row>
    <row r="71" spans="2:13" ht="12">
      <c r="B71" s="20"/>
      <c r="D71" s="221"/>
      <c r="E71" s="221"/>
      <c r="F71" s="221"/>
      <c r="G71" s="221"/>
      <c r="H71" s="221"/>
      <c r="I71" s="222"/>
      <c r="J71" s="222"/>
      <c r="K71" s="221"/>
      <c r="L71" s="229"/>
      <c r="M71" s="20"/>
    </row>
    <row r="72" spans="2:13" ht="12">
      <c r="B72" s="20"/>
      <c r="D72" s="221"/>
      <c r="E72" s="221"/>
      <c r="F72" s="221"/>
      <c r="G72" s="221"/>
      <c r="H72" s="221"/>
      <c r="I72" s="222"/>
      <c r="J72" s="222"/>
      <c r="K72" s="221"/>
      <c r="L72" s="229"/>
      <c r="M72" s="20"/>
    </row>
    <row r="73" spans="2:13" ht="12">
      <c r="B73" s="20"/>
      <c r="D73" s="221"/>
      <c r="E73" s="221"/>
      <c r="F73" s="221"/>
      <c r="G73" s="221"/>
      <c r="H73" s="221"/>
      <c r="I73" s="222"/>
      <c r="J73" s="222"/>
      <c r="K73" s="221"/>
      <c r="L73" s="229"/>
      <c r="M73" s="20"/>
    </row>
    <row r="74" spans="2:13" ht="12">
      <c r="B74" s="20"/>
      <c r="D74" s="221"/>
      <c r="E74" s="221"/>
      <c r="F74" s="221"/>
      <c r="G74" s="221"/>
      <c r="H74" s="221"/>
      <c r="I74" s="222"/>
      <c r="J74" s="222"/>
      <c r="K74" s="221"/>
      <c r="L74" s="229"/>
      <c r="M74" s="20"/>
    </row>
    <row r="75" spans="2:13" ht="12">
      <c r="B75" s="20"/>
      <c r="D75" s="221"/>
      <c r="E75" s="221"/>
      <c r="F75" s="221"/>
      <c r="G75" s="221"/>
      <c r="H75" s="221"/>
      <c r="I75" s="222"/>
      <c r="J75" s="222"/>
      <c r="K75" s="221"/>
      <c r="L75" s="229"/>
      <c r="M75" s="20"/>
    </row>
    <row r="76" spans="1:31" s="2" customFormat="1" ht="12.75">
      <c r="A76" s="31"/>
      <c r="B76" s="32"/>
      <c r="C76" s="31"/>
      <c r="D76" s="225"/>
      <c r="E76" s="55"/>
      <c r="F76" s="226"/>
      <c r="G76" s="225"/>
      <c r="H76" s="55"/>
      <c r="I76" s="227"/>
      <c r="J76" s="228"/>
      <c r="K76" s="55"/>
      <c r="L76" s="231"/>
      <c r="M76" s="41"/>
      <c r="S76" s="31"/>
      <c r="T76" s="31"/>
      <c r="U76" s="31"/>
      <c r="V76" s="31"/>
      <c r="W76" s="31"/>
      <c r="X76" s="31"/>
      <c r="Y76" s="31"/>
      <c r="Z76" s="31"/>
      <c r="AA76" s="31"/>
      <c r="AB76" s="31"/>
      <c r="AC76" s="31"/>
      <c r="AD76" s="31"/>
      <c r="AE76" s="31"/>
    </row>
    <row r="77" spans="1:31" s="2" customFormat="1" ht="14.45" customHeight="1">
      <c r="A77" s="31"/>
      <c r="B77" s="45"/>
      <c r="C77" s="46"/>
      <c r="D77" s="46"/>
      <c r="E77" s="46"/>
      <c r="F77" s="46"/>
      <c r="G77" s="46"/>
      <c r="H77" s="46"/>
      <c r="I77" s="116"/>
      <c r="J77" s="116"/>
      <c r="K77" s="46"/>
      <c r="L77" s="232"/>
      <c r="M77" s="41"/>
      <c r="S77" s="31"/>
      <c r="T77" s="31"/>
      <c r="U77" s="31"/>
      <c r="V77" s="31"/>
      <c r="W77" s="31"/>
      <c r="X77" s="31"/>
      <c r="Y77" s="31"/>
      <c r="Z77" s="31"/>
      <c r="AA77" s="31"/>
      <c r="AB77" s="31"/>
      <c r="AC77" s="31"/>
      <c r="AD77" s="31"/>
      <c r="AE77" s="31"/>
    </row>
    <row r="81" spans="1:31" s="2" customFormat="1" ht="6.95" customHeight="1">
      <c r="A81" s="31"/>
      <c r="B81" s="47"/>
      <c r="C81" s="48"/>
      <c r="D81" s="48"/>
      <c r="E81" s="48"/>
      <c r="F81" s="48"/>
      <c r="G81" s="48"/>
      <c r="H81" s="48"/>
      <c r="I81" s="117"/>
      <c r="J81" s="117"/>
      <c r="K81" s="48"/>
      <c r="L81" s="48"/>
      <c r="M81" s="41"/>
      <c r="S81" s="31"/>
      <c r="T81" s="31"/>
      <c r="U81" s="31"/>
      <c r="V81" s="31"/>
      <c r="W81" s="31"/>
      <c r="X81" s="31"/>
      <c r="Y81" s="31"/>
      <c r="Z81" s="31"/>
      <c r="AA81" s="31"/>
      <c r="AB81" s="31"/>
      <c r="AC81" s="31"/>
      <c r="AD81" s="31"/>
      <c r="AE81" s="31"/>
    </row>
    <row r="82" spans="1:31" s="2" customFormat="1" ht="24.95" customHeight="1">
      <c r="A82" s="31"/>
      <c r="B82" s="32"/>
      <c r="C82" s="21" t="s">
        <v>132</v>
      </c>
      <c r="D82" s="31"/>
      <c r="E82" s="31"/>
      <c r="F82" s="31"/>
      <c r="G82" s="31"/>
      <c r="H82" s="31"/>
      <c r="I82" s="95"/>
      <c r="J82" s="95"/>
      <c r="K82" s="31"/>
      <c r="L82" s="31"/>
      <c r="M82" s="41"/>
      <c r="S82" s="31"/>
      <c r="T82" s="31"/>
      <c r="U82" s="31"/>
      <c r="V82" s="31"/>
      <c r="W82" s="31"/>
      <c r="X82" s="31"/>
      <c r="Y82" s="31"/>
      <c r="Z82" s="31"/>
      <c r="AA82" s="31"/>
      <c r="AB82" s="31"/>
      <c r="AC82" s="31"/>
      <c r="AD82" s="31"/>
      <c r="AE82" s="31"/>
    </row>
    <row r="83" spans="1:31" s="2" customFormat="1" ht="6.95" customHeight="1">
      <c r="A83" s="31"/>
      <c r="B83" s="32"/>
      <c r="C83" s="31"/>
      <c r="D83" s="31"/>
      <c r="E83" s="31"/>
      <c r="F83" s="31"/>
      <c r="G83" s="31"/>
      <c r="H83" s="31"/>
      <c r="I83" s="95"/>
      <c r="J83" s="95"/>
      <c r="K83" s="31"/>
      <c r="L83" s="31"/>
      <c r="M83" s="41"/>
      <c r="S83" s="31"/>
      <c r="T83" s="31"/>
      <c r="U83" s="31"/>
      <c r="V83" s="31"/>
      <c r="W83" s="31"/>
      <c r="X83" s="31"/>
      <c r="Y83" s="31"/>
      <c r="Z83" s="31"/>
      <c r="AA83" s="31"/>
      <c r="AB83" s="31"/>
      <c r="AC83" s="31"/>
      <c r="AD83" s="31"/>
      <c r="AE83" s="31"/>
    </row>
    <row r="84" spans="1:31" s="2" customFormat="1" ht="12" customHeight="1">
      <c r="A84" s="31"/>
      <c r="B84" s="32"/>
      <c r="C84" s="27" t="s">
        <v>17</v>
      </c>
      <c r="D84" s="31"/>
      <c r="E84" s="31"/>
      <c r="F84" s="31"/>
      <c r="G84" s="31"/>
      <c r="H84" s="31"/>
      <c r="I84" s="95"/>
      <c r="J84" s="95"/>
      <c r="K84" s="31"/>
      <c r="L84" s="31"/>
      <c r="M84" s="41"/>
      <c r="S84" s="31"/>
      <c r="T84" s="31"/>
      <c r="U84" s="31"/>
      <c r="V84" s="31"/>
      <c r="W84" s="31"/>
      <c r="X84" s="31"/>
      <c r="Y84" s="31"/>
      <c r="Z84" s="31"/>
      <c r="AA84" s="31"/>
      <c r="AB84" s="31"/>
      <c r="AC84" s="31"/>
      <c r="AD84" s="31"/>
      <c r="AE84" s="31"/>
    </row>
    <row r="85" spans="1:31" s="2" customFormat="1" ht="16.5" customHeight="1">
      <c r="A85" s="31"/>
      <c r="B85" s="32"/>
      <c r="C85" s="31"/>
      <c r="D85" s="31"/>
      <c r="E85" s="273" t="str">
        <f>E7</f>
        <v>Revitalizace Rychtářského potoka, km 1,100 - 5,200, k.ú. Budišov nad Budišovkou - I. etapa</v>
      </c>
      <c r="F85" s="274"/>
      <c r="G85" s="274"/>
      <c r="H85" s="274"/>
      <c r="I85" s="95"/>
      <c r="J85" s="95"/>
      <c r="K85" s="31"/>
      <c r="L85" s="31"/>
      <c r="M85" s="41"/>
      <c r="S85" s="31"/>
      <c r="T85" s="31"/>
      <c r="U85" s="31"/>
      <c r="V85" s="31"/>
      <c r="W85" s="31"/>
      <c r="X85" s="31"/>
      <c r="Y85" s="31"/>
      <c r="Z85" s="31"/>
      <c r="AA85" s="31"/>
      <c r="AB85" s="31"/>
      <c r="AC85" s="31"/>
      <c r="AD85" s="31"/>
      <c r="AE85" s="31"/>
    </row>
    <row r="86" spans="1:31" s="2" customFormat="1" ht="12" customHeight="1">
      <c r="A86" s="31"/>
      <c r="B86" s="32"/>
      <c r="C86" s="27" t="s">
        <v>109</v>
      </c>
      <c r="D86" s="31"/>
      <c r="E86" s="31"/>
      <c r="F86" s="31"/>
      <c r="G86" s="31"/>
      <c r="H86" s="31"/>
      <c r="I86" s="95"/>
      <c r="J86" s="95"/>
      <c r="K86" s="31"/>
      <c r="L86" s="31"/>
      <c r="M86" s="41"/>
      <c r="S86" s="31"/>
      <c r="T86" s="31"/>
      <c r="U86" s="31"/>
      <c r="V86" s="31"/>
      <c r="W86" s="31"/>
      <c r="X86" s="31"/>
      <c r="Y86" s="31"/>
      <c r="Z86" s="31"/>
      <c r="AA86" s="31"/>
      <c r="AB86" s="31"/>
      <c r="AC86" s="31"/>
      <c r="AD86" s="31"/>
      <c r="AE86" s="31"/>
    </row>
    <row r="87" spans="1:31" s="2" customFormat="1" ht="16.5" customHeight="1">
      <c r="A87" s="31"/>
      <c r="B87" s="32"/>
      <c r="C87" s="31"/>
      <c r="D87" s="31"/>
      <c r="E87" s="245" t="str">
        <f>E9</f>
        <v>42404_04 - Vedlejší rozpočtové náklady</v>
      </c>
      <c r="F87" s="272"/>
      <c r="G87" s="272"/>
      <c r="H87" s="272"/>
      <c r="I87" s="95"/>
      <c r="J87" s="95"/>
      <c r="K87" s="31"/>
      <c r="L87" s="31"/>
      <c r="M87" s="41"/>
      <c r="S87" s="31"/>
      <c r="T87" s="31"/>
      <c r="U87" s="31"/>
      <c r="V87" s="31"/>
      <c r="W87" s="31"/>
      <c r="X87" s="31"/>
      <c r="Y87" s="31"/>
      <c r="Z87" s="31"/>
      <c r="AA87" s="31"/>
      <c r="AB87" s="31"/>
      <c r="AC87" s="31"/>
      <c r="AD87" s="31"/>
      <c r="AE87" s="31"/>
    </row>
    <row r="88" spans="1:31" s="2" customFormat="1" ht="6.95" customHeight="1">
      <c r="A88" s="31"/>
      <c r="B88" s="32"/>
      <c r="C88" s="31"/>
      <c r="D88" s="31"/>
      <c r="E88" s="31"/>
      <c r="F88" s="31"/>
      <c r="G88" s="31"/>
      <c r="H88" s="31"/>
      <c r="I88" s="95"/>
      <c r="J88" s="95"/>
      <c r="K88" s="31"/>
      <c r="L88" s="31"/>
      <c r="M88" s="41"/>
      <c r="S88" s="31"/>
      <c r="T88" s="31"/>
      <c r="U88" s="31"/>
      <c r="V88" s="31"/>
      <c r="W88" s="31"/>
      <c r="X88" s="31"/>
      <c r="Y88" s="31"/>
      <c r="Z88" s="31"/>
      <c r="AA88" s="31"/>
      <c r="AB88" s="31"/>
      <c r="AC88" s="31"/>
      <c r="AD88" s="31"/>
      <c r="AE88" s="31"/>
    </row>
    <row r="89" spans="1:31" s="2" customFormat="1" ht="12" customHeight="1">
      <c r="A89" s="31"/>
      <c r="B89" s="32"/>
      <c r="C89" s="27" t="s">
        <v>20</v>
      </c>
      <c r="D89" s="31"/>
      <c r="E89" s="31"/>
      <c r="F89" s="25" t="str">
        <f>F12</f>
        <v>Budišov nad Budišovkou</v>
      </c>
      <c r="G89" s="31"/>
      <c r="H89" s="31"/>
      <c r="I89" s="96" t="s">
        <v>22</v>
      </c>
      <c r="J89" s="98">
        <f>IF(J12="","",J12)</f>
        <v>0</v>
      </c>
      <c r="K89" s="31"/>
      <c r="L89" s="31"/>
      <c r="M89" s="41"/>
      <c r="S89" s="31"/>
      <c r="T89" s="31"/>
      <c r="U89" s="31"/>
      <c r="V89" s="31"/>
      <c r="W89" s="31"/>
      <c r="X89" s="31"/>
      <c r="Y89" s="31"/>
      <c r="Z89" s="31"/>
      <c r="AA89" s="31"/>
      <c r="AB89" s="31"/>
      <c r="AC89" s="31"/>
      <c r="AD89" s="31"/>
      <c r="AE89" s="31"/>
    </row>
    <row r="90" spans="1:31" s="2" customFormat="1" ht="6.95" customHeight="1">
      <c r="A90" s="31"/>
      <c r="B90" s="32"/>
      <c r="C90" s="31"/>
      <c r="D90" s="31"/>
      <c r="E90" s="31"/>
      <c r="F90" s="31"/>
      <c r="G90" s="31"/>
      <c r="H90" s="31"/>
      <c r="I90" s="95"/>
      <c r="J90" s="95"/>
      <c r="K90" s="31"/>
      <c r="L90" s="31"/>
      <c r="M90" s="41"/>
      <c r="S90" s="31"/>
      <c r="T90" s="31"/>
      <c r="U90" s="31"/>
      <c r="V90" s="31"/>
      <c r="W90" s="31"/>
      <c r="X90" s="31"/>
      <c r="Y90" s="31"/>
      <c r="Z90" s="31"/>
      <c r="AA90" s="31"/>
      <c r="AB90" s="31"/>
      <c r="AC90" s="31"/>
      <c r="AD90" s="31"/>
      <c r="AE90" s="31"/>
    </row>
    <row r="91" spans="1:31" s="2" customFormat="1" ht="27.95" customHeight="1">
      <c r="A91" s="31"/>
      <c r="B91" s="32"/>
      <c r="C91" s="27" t="s">
        <v>23</v>
      </c>
      <c r="D91" s="31"/>
      <c r="E91" s="31"/>
      <c r="F91" s="25" t="str">
        <f>E15</f>
        <v>Povodí Odry, státní podnik</v>
      </c>
      <c r="G91" s="31"/>
      <c r="H91" s="31"/>
      <c r="I91" s="96" t="s">
        <v>28</v>
      </c>
      <c r="J91" s="118" t="str">
        <f>E21</f>
        <v>Lesprojekt Krnov s.r.o.</v>
      </c>
      <c r="K91" s="31"/>
      <c r="L91" s="31"/>
      <c r="M91" s="41"/>
      <c r="S91" s="31"/>
      <c r="T91" s="31"/>
      <c r="U91" s="31"/>
      <c r="V91" s="31"/>
      <c r="W91" s="31"/>
      <c r="X91" s="31"/>
      <c r="Y91" s="31"/>
      <c r="Z91" s="31"/>
      <c r="AA91" s="31"/>
      <c r="AB91" s="31"/>
      <c r="AC91" s="31"/>
      <c r="AD91" s="31"/>
      <c r="AE91" s="31"/>
    </row>
    <row r="92" spans="1:31" s="2" customFormat="1" ht="27.95" customHeight="1">
      <c r="A92" s="31"/>
      <c r="B92" s="32"/>
      <c r="C92" s="27" t="s">
        <v>27</v>
      </c>
      <c r="D92" s="31"/>
      <c r="E92" s="31"/>
      <c r="F92" s="25">
        <f>IF(E18="","",E18)</f>
        <v>0</v>
      </c>
      <c r="G92" s="31"/>
      <c r="H92" s="31"/>
      <c r="I92" s="96" t="s">
        <v>30</v>
      </c>
      <c r="J92" s="118" t="str">
        <f>E24</f>
        <v>Ing. Vlasta Horáková</v>
      </c>
      <c r="K92" s="31"/>
      <c r="L92" s="31"/>
      <c r="M92" s="41"/>
      <c r="S92" s="31"/>
      <c r="T92" s="31"/>
      <c r="U92" s="31"/>
      <c r="V92" s="31"/>
      <c r="W92" s="31"/>
      <c r="X92" s="31"/>
      <c r="Y92" s="31"/>
      <c r="Z92" s="31"/>
      <c r="AA92" s="31"/>
      <c r="AB92" s="31"/>
      <c r="AC92" s="31"/>
      <c r="AD92" s="31"/>
      <c r="AE92" s="31"/>
    </row>
    <row r="93" spans="1:31" s="2" customFormat="1" ht="10.35" customHeight="1">
      <c r="A93" s="31"/>
      <c r="B93" s="32"/>
      <c r="C93" s="31"/>
      <c r="D93" s="31"/>
      <c r="E93" s="31"/>
      <c r="F93" s="31"/>
      <c r="G93" s="31"/>
      <c r="H93" s="31"/>
      <c r="I93" s="95"/>
      <c r="J93" s="95"/>
      <c r="K93" s="31"/>
      <c r="L93" s="31"/>
      <c r="M93" s="41"/>
      <c r="S93" s="31"/>
      <c r="T93" s="31"/>
      <c r="U93" s="31"/>
      <c r="V93" s="31"/>
      <c r="W93" s="31"/>
      <c r="X93" s="31"/>
      <c r="Y93" s="31"/>
      <c r="Z93" s="31"/>
      <c r="AA93" s="31"/>
      <c r="AB93" s="31"/>
      <c r="AC93" s="31"/>
      <c r="AD93" s="31"/>
      <c r="AE93" s="31"/>
    </row>
    <row r="94" spans="1:31" s="2" customFormat="1" ht="29.25" customHeight="1">
      <c r="A94" s="31"/>
      <c r="B94" s="32"/>
      <c r="C94" s="119" t="s">
        <v>133</v>
      </c>
      <c r="D94" s="109"/>
      <c r="E94" s="109"/>
      <c r="F94" s="109"/>
      <c r="G94" s="109"/>
      <c r="H94" s="109"/>
      <c r="I94" s="120" t="s">
        <v>134</v>
      </c>
      <c r="J94" s="120" t="s">
        <v>135</v>
      </c>
      <c r="K94" s="121" t="s">
        <v>136</v>
      </c>
      <c r="L94" s="109"/>
      <c r="M94" s="41"/>
      <c r="S94" s="31"/>
      <c r="T94" s="31"/>
      <c r="U94" s="31"/>
      <c r="V94" s="31"/>
      <c r="W94" s="31"/>
      <c r="X94" s="31"/>
      <c r="Y94" s="31"/>
      <c r="Z94" s="31"/>
      <c r="AA94" s="31"/>
      <c r="AB94" s="31"/>
      <c r="AC94" s="31"/>
      <c r="AD94" s="31"/>
      <c r="AE94" s="31"/>
    </row>
    <row r="95" spans="1:31" s="2" customFormat="1" ht="10.35" customHeight="1">
      <c r="A95" s="31"/>
      <c r="B95" s="32"/>
      <c r="C95" s="31"/>
      <c r="D95" s="31"/>
      <c r="E95" s="31"/>
      <c r="F95" s="31"/>
      <c r="G95" s="31"/>
      <c r="H95" s="31"/>
      <c r="I95" s="95"/>
      <c r="J95" s="95"/>
      <c r="K95" s="31"/>
      <c r="L95" s="31"/>
      <c r="M95" s="41"/>
      <c r="S95" s="31"/>
      <c r="T95" s="31"/>
      <c r="U95" s="31"/>
      <c r="V95" s="31"/>
      <c r="W95" s="31"/>
      <c r="X95" s="31"/>
      <c r="Y95" s="31"/>
      <c r="Z95" s="31"/>
      <c r="AA95" s="31"/>
      <c r="AB95" s="31"/>
      <c r="AC95" s="31"/>
      <c r="AD95" s="31"/>
      <c r="AE95" s="31"/>
    </row>
    <row r="96" spans="1:47" s="2" customFormat="1" ht="22.9" customHeight="1">
      <c r="A96" s="31"/>
      <c r="B96" s="32"/>
      <c r="C96" s="122" t="s">
        <v>137</v>
      </c>
      <c r="D96" s="31"/>
      <c r="E96" s="31"/>
      <c r="F96" s="31"/>
      <c r="G96" s="31"/>
      <c r="H96" s="31"/>
      <c r="I96" s="123">
        <f>Q117</f>
        <v>0</v>
      </c>
      <c r="J96" s="123">
        <f>R117</f>
        <v>0</v>
      </c>
      <c r="K96" s="68">
        <f>K117</f>
        <v>0</v>
      </c>
      <c r="L96" s="31"/>
      <c r="M96" s="41"/>
      <c r="S96" s="31"/>
      <c r="T96" s="31"/>
      <c r="U96" s="31"/>
      <c r="V96" s="31"/>
      <c r="W96" s="31"/>
      <c r="X96" s="31"/>
      <c r="Y96" s="31"/>
      <c r="Z96" s="31"/>
      <c r="AA96" s="31"/>
      <c r="AB96" s="31"/>
      <c r="AC96" s="31"/>
      <c r="AD96" s="31"/>
      <c r="AE96" s="31"/>
      <c r="AU96" s="17" t="s">
        <v>138</v>
      </c>
    </row>
    <row r="97" spans="2:13" s="9" customFormat="1" ht="24.95" customHeight="1">
      <c r="B97" s="124"/>
      <c r="D97" s="125" t="s">
        <v>654</v>
      </c>
      <c r="E97" s="126"/>
      <c r="F97" s="126"/>
      <c r="G97" s="126"/>
      <c r="H97" s="126"/>
      <c r="I97" s="127">
        <f>Q118</f>
        <v>0</v>
      </c>
      <c r="J97" s="127">
        <f>R118</f>
        <v>0</v>
      </c>
      <c r="K97" s="128">
        <f>K118</f>
        <v>0</v>
      </c>
      <c r="M97" s="124"/>
    </row>
    <row r="98" spans="1:31" s="2" customFormat="1" ht="21.75" customHeight="1">
      <c r="A98" s="31"/>
      <c r="B98" s="32"/>
      <c r="C98" s="31"/>
      <c r="D98" s="31"/>
      <c r="E98" s="31"/>
      <c r="F98" s="31"/>
      <c r="G98" s="31"/>
      <c r="H98" s="31"/>
      <c r="I98" s="95"/>
      <c r="J98" s="95"/>
      <c r="K98" s="31"/>
      <c r="L98" s="31"/>
      <c r="M98" s="41"/>
      <c r="S98" s="31"/>
      <c r="T98" s="31"/>
      <c r="U98" s="31"/>
      <c r="V98" s="31"/>
      <c r="W98" s="31"/>
      <c r="X98" s="31"/>
      <c r="Y98" s="31"/>
      <c r="Z98" s="31"/>
      <c r="AA98" s="31"/>
      <c r="AB98" s="31"/>
      <c r="AC98" s="31"/>
      <c r="AD98" s="31"/>
      <c r="AE98" s="31"/>
    </row>
    <row r="99" spans="1:31" s="2" customFormat="1" ht="6.95" customHeight="1">
      <c r="A99" s="31"/>
      <c r="B99" s="45"/>
      <c r="C99" s="46"/>
      <c r="D99" s="46"/>
      <c r="E99" s="46"/>
      <c r="F99" s="46"/>
      <c r="G99" s="46"/>
      <c r="H99" s="46"/>
      <c r="I99" s="116"/>
      <c r="J99" s="116"/>
      <c r="K99" s="46"/>
      <c r="L99" s="46"/>
      <c r="M99" s="41"/>
      <c r="S99" s="31"/>
      <c r="T99" s="31"/>
      <c r="U99" s="31"/>
      <c r="V99" s="31"/>
      <c r="W99" s="31"/>
      <c r="X99" s="31"/>
      <c r="Y99" s="31"/>
      <c r="Z99" s="31"/>
      <c r="AA99" s="31"/>
      <c r="AB99" s="31"/>
      <c r="AC99" s="31"/>
      <c r="AD99" s="31"/>
      <c r="AE99" s="31"/>
    </row>
    <row r="103" spans="1:31" s="2" customFormat="1" ht="6.95" customHeight="1">
      <c r="A103" s="31"/>
      <c r="B103" s="47"/>
      <c r="C103" s="48"/>
      <c r="D103" s="48"/>
      <c r="E103" s="48"/>
      <c r="F103" s="48"/>
      <c r="G103" s="48"/>
      <c r="H103" s="48"/>
      <c r="I103" s="117"/>
      <c r="J103" s="117"/>
      <c r="K103" s="48"/>
      <c r="L103" s="48"/>
      <c r="M103" s="41"/>
      <c r="S103" s="31"/>
      <c r="T103" s="31"/>
      <c r="U103" s="31"/>
      <c r="V103" s="31"/>
      <c r="W103" s="31"/>
      <c r="X103" s="31"/>
      <c r="Y103" s="31"/>
      <c r="Z103" s="31"/>
      <c r="AA103" s="31"/>
      <c r="AB103" s="31"/>
      <c r="AC103" s="31"/>
      <c r="AD103" s="31"/>
      <c r="AE103" s="31"/>
    </row>
    <row r="104" spans="1:31" s="2" customFormat="1" ht="24.95" customHeight="1">
      <c r="A104" s="31"/>
      <c r="B104" s="32"/>
      <c r="C104" s="21" t="s">
        <v>144</v>
      </c>
      <c r="D104" s="31"/>
      <c r="E104" s="31"/>
      <c r="F104" s="31"/>
      <c r="G104" s="31"/>
      <c r="H104" s="31"/>
      <c r="I104" s="95"/>
      <c r="J104" s="95"/>
      <c r="K104" s="31"/>
      <c r="L104" s="31"/>
      <c r="M104" s="41"/>
      <c r="S104" s="31"/>
      <c r="T104" s="31"/>
      <c r="U104" s="31"/>
      <c r="V104" s="31"/>
      <c r="W104" s="31"/>
      <c r="X104" s="31"/>
      <c r="Y104" s="31"/>
      <c r="Z104" s="31"/>
      <c r="AA104" s="31"/>
      <c r="AB104" s="31"/>
      <c r="AC104" s="31"/>
      <c r="AD104" s="31"/>
      <c r="AE104" s="31"/>
    </row>
    <row r="105" spans="1:31" s="2" customFormat="1" ht="6.95" customHeight="1">
      <c r="A105" s="31"/>
      <c r="B105" s="32"/>
      <c r="C105" s="31"/>
      <c r="D105" s="31"/>
      <c r="E105" s="31"/>
      <c r="F105" s="31"/>
      <c r="G105" s="31"/>
      <c r="H105" s="31"/>
      <c r="I105" s="95"/>
      <c r="J105" s="95"/>
      <c r="K105" s="31"/>
      <c r="L105" s="31"/>
      <c r="M105" s="41"/>
      <c r="S105" s="31"/>
      <c r="T105" s="31"/>
      <c r="U105" s="31"/>
      <c r="V105" s="31"/>
      <c r="W105" s="31"/>
      <c r="X105" s="31"/>
      <c r="Y105" s="31"/>
      <c r="Z105" s="31"/>
      <c r="AA105" s="31"/>
      <c r="AB105" s="31"/>
      <c r="AC105" s="31"/>
      <c r="AD105" s="31"/>
      <c r="AE105" s="31"/>
    </row>
    <row r="106" spans="1:31" s="2" customFormat="1" ht="12" customHeight="1">
      <c r="A106" s="31"/>
      <c r="B106" s="32"/>
      <c r="C106" s="27" t="s">
        <v>17</v>
      </c>
      <c r="D106" s="31"/>
      <c r="E106" s="31"/>
      <c r="F106" s="31"/>
      <c r="G106" s="31"/>
      <c r="H106" s="31"/>
      <c r="I106" s="95"/>
      <c r="J106" s="95"/>
      <c r="K106" s="31"/>
      <c r="L106" s="31"/>
      <c r="M106" s="41"/>
      <c r="S106" s="31"/>
      <c r="T106" s="31"/>
      <c r="U106" s="31"/>
      <c r="V106" s="31"/>
      <c r="W106" s="31"/>
      <c r="X106" s="31"/>
      <c r="Y106" s="31"/>
      <c r="Z106" s="31"/>
      <c r="AA106" s="31"/>
      <c r="AB106" s="31"/>
      <c r="AC106" s="31"/>
      <c r="AD106" s="31"/>
      <c r="AE106" s="31"/>
    </row>
    <row r="107" spans="1:31" s="2" customFormat="1" ht="16.5" customHeight="1">
      <c r="A107" s="31"/>
      <c r="B107" s="32"/>
      <c r="C107" s="31"/>
      <c r="D107" s="31"/>
      <c r="E107" s="273" t="str">
        <f>E7</f>
        <v>Revitalizace Rychtářského potoka, km 1,100 - 5,200, k.ú. Budišov nad Budišovkou - I. etapa</v>
      </c>
      <c r="F107" s="274"/>
      <c r="G107" s="274"/>
      <c r="H107" s="274"/>
      <c r="I107" s="95"/>
      <c r="J107" s="95"/>
      <c r="K107" s="31"/>
      <c r="L107" s="31"/>
      <c r="M107" s="41"/>
      <c r="S107" s="31"/>
      <c r="T107" s="31"/>
      <c r="U107" s="31"/>
      <c r="V107" s="31"/>
      <c r="W107" s="31"/>
      <c r="X107" s="31"/>
      <c r="Y107" s="31"/>
      <c r="Z107" s="31"/>
      <c r="AA107" s="31"/>
      <c r="AB107" s="31"/>
      <c r="AC107" s="31"/>
      <c r="AD107" s="31"/>
      <c r="AE107" s="31"/>
    </row>
    <row r="108" spans="1:31" s="2" customFormat="1" ht="12" customHeight="1">
      <c r="A108" s="31"/>
      <c r="B108" s="32"/>
      <c r="C108" s="27" t="s">
        <v>109</v>
      </c>
      <c r="D108" s="31"/>
      <c r="E108" s="31"/>
      <c r="F108" s="31"/>
      <c r="G108" s="31"/>
      <c r="H108" s="31"/>
      <c r="I108" s="95"/>
      <c r="J108" s="95"/>
      <c r="K108" s="31"/>
      <c r="L108" s="31"/>
      <c r="M108" s="41"/>
      <c r="S108" s="31"/>
      <c r="T108" s="31"/>
      <c r="U108" s="31"/>
      <c r="V108" s="31"/>
      <c r="W108" s="31"/>
      <c r="X108" s="31"/>
      <c r="Y108" s="31"/>
      <c r="Z108" s="31"/>
      <c r="AA108" s="31"/>
      <c r="AB108" s="31"/>
      <c r="AC108" s="31"/>
      <c r="AD108" s="31"/>
      <c r="AE108" s="31"/>
    </row>
    <row r="109" spans="1:31" s="2" customFormat="1" ht="16.5" customHeight="1">
      <c r="A109" s="31"/>
      <c r="B109" s="32"/>
      <c r="C109" s="31"/>
      <c r="D109" s="31"/>
      <c r="E109" s="245" t="str">
        <f>E9</f>
        <v>42404_04 - Vedlejší rozpočtové náklady</v>
      </c>
      <c r="F109" s="272"/>
      <c r="G109" s="272"/>
      <c r="H109" s="272"/>
      <c r="I109" s="95"/>
      <c r="J109" s="95"/>
      <c r="K109" s="31"/>
      <c r="L109" s="31"/>
      <c r="M109" s="41"/>
      <c r="S109" s="31"/>
      <c r="T109" s="31"/>
      <c r="U109" s="31"/>
      <c r="V109" s="31"/>
      <c r="W109" s="31"/>
      <c r="X109" s="31"/>
      <c r="Y109" s="31"/>
      <c r="Z109" s="31"/>
      <c r="AA109" s="31"/>
      <c r="AB109" s="31"/>
      <c r="AC109" s="31"/>
      <c r="AD109" s="31"/>
      <c r="AE109" s="31"/>
    </row>
    <row r="110" spans="1:31" s="2" customFormat="1" ht="6.95" customHeight="1">
      <c r="A110" s="31"/>
      <c r="B110" s="32"/>
      <c r="C110" s="31"/>
      <c r="D110" s="31"/>
      <c r="E110" s="31"/>
      <c r="F110" s="31"/>
      <c r="G110" s="31"/>
      <c r="H110" s="31"/>
      <c r="I110" s="95"/>
      <c r="J110" s="95"/>
      <c r="K110" s="31"/>
      <c r="L110" s="31"/>
      <c r="M110" s="41"/>
      <c r="S110" s="31"/>
      <c r="T110" s="31"/>
      <c r="U110" s="31"/>
      <c r="V110" s="31"/>
      <c r="W110" s="31"/>
      <c r="X110" s="31"/>
      <c r="Y110" s="31"/>
      <c r="Z110" s="31"/>
      <c r="AA110" s="31"/>
      <c r="AB110" s="31"/>
      <c r="AC110" s="31"/>
      <c r="AD110" s="31"/>
      <c r="AE110" s="31"/>
    </row>
    <row r="111" spans="1:31" s="2" customFormat="1" ht="12" customHeight="1">
      <c r="A111" s="31"/>
      <c r="B111" s="32"/>
      <c r="C111" s="27" t="s">
        <v>20</v>
      </c>
      <c r="D111" s="31"/>
      <c r="E111" s="31"/>
      <c r="F111" s="25" t="str">
        <f>F12</f>
        <v>Budišov nad Budišovkou</v>
      </c>
      <c r="G111" s="31"/>
      <c r="H111" s="31"/>
      <c r="I111" s="96" t="s">
        <v>22</v>
      </c>
      <c r="J111" s="98">
        <f>IF(J12="","",J12)</f>
        <v>0</v>
      </c>
      <c r="K111" s="31"/>
      <c r="L111" s="31"/>
      <c r="M111" s="41"/>
      <c r="S111" s="31"/>
      <c r="T111" s="31"/>
      <c r="U111" s="31"/>
      <c r="V111" s="31"/>
      <c r="W111" s="31"/>
      <c r="X111" s="31"/>
      <c r="Y111" s="31"/>
      <c r="Z111" s="31"/>
      <c r="AA111" s="31"/>
      <c r="AB111" s="31"/>
      <c r="AC111" s="31"/>
      <c r="AD111" s="31"/>
      <c r="AE111" s="31"/>
    </row>
    <row r="112" spans="1:31" s="2" customFormat="1" ht="6.95" customHeight="1">
      <c r="A112" s="31"/>
      <c r="B112" s="32"/>
      <c r="C112" s="31"/>
      <c r="D112" s="31"/>
      <c r="E112" s="31"/>
      <c r="F112" s="31"/>
      <c r="G112" s="31"/>
      <c r="H112" s="31"/>
      <c r="I112" s="95"/>
      <c r="J112" s="95"/>
      <c r="K112" s="31"/>
      <c r="L112" s="31"/>
      <c r="M112" s="41"/>
      <c r="S112" s="31"/>
      <c r="T112" s="31"/>
      <c r="U112" s="31"/>
      <c r="V112" s="31"/>
      <c r="W112" s="31"/>
      <c r="X112" s="31"/>
      <c r="Y112" s="31"/>
      <c r="Z112" s="31"/>
      <c r="AA112" s="31"/>
      <c r="AB112" s="31"/>
      <c r="AC112" s="31"/>
      <c r="AD112" s="31"/>
      <c r="AE112" s="31"/>
    </row>
    <row r="113" spans="1:31" s="2" customFormat="1" ht="27.95" customHeight="1">
      <c r="A113" s="31"/>
      <c r="B113" s="32"/>
      <c r="C113" s="27" t="s">
        <v>23</v>
      </c>
      <c r="D113" s="31"/>
      <c r="E113" s="31"/>
      <c r="F113" s="25" t="str">
        <f>E15</f>
        <v>Povodí Odry, státní podnik</v>
      </c>
      <c r="G113" s="31"/>
      <c r="H113" s="31"/>
      <c r="I113" s="96" t="s">
        <v>28</v>
      </c>
      <c r="J113" s="118" t="str">
        <f>E21</f>
        <v>Lesprojekt Krnov s.r.o.</v>
      </c>
      <c r="K113" s="31"/>
      <c r="L113" s="31"/>
      <c r="M113" s="41"/>
      <c r="S113" s="31"/>
      <c r="T113" s="31"/>
      <c r="U113" s="31"/>
      <c r="V113" s="31"/>
      <c r="W113" s="31"/>
      <c r="X113" s="31"/>
      <c r="Y113" s="31"/>
      <c r="Z113" s="31"/>
      <c r="AA113" s="31"/>
      <c r="AB113" s="31"/>
      <c r="AC113" s="31"/>
      <c r="AD113" s="31"/>
      <c r="AE113" s="31"/>
    </row>
    <row r="114" spans="1:31" s="2" customFormat="1" ht="27.95" customHeight="1">
      <c r="A114" s="31"/>
      <c r="B114" s="32"/>
      <c r="C114" s="27" t="s">
        <v>27</v>
      </c>
      <c r="D114" s="31"/>
      <c r="E114" s="31"/>
      <c r="F114" s="25">
        <f>IF(E18="","",E18)</f>
        <v>0</v>
      </c>
      <c r="G114" s="31"/>
      <c r="H114" s="31"/>
      <c r="I114" s="96" t="s">
        <v>30</v>
      </c>
      <c r="J114" s="118" t="str">
        <f>E24</f>
        <v>Ing. Vlasta Horáková</v>
      </c>
      <c r="K114" s="31"/>
      <c r="L114" s="31"/>
      <c r="M114" s="41"/>
      <c r="S114" s="31"/>
      <c r="T114" s="31"/>
      <c r="U114" s="31"/>
      <c r="V114" s="31"/>
      <c r="W114" s="31"/>
      <c r="X114" s="31"/>
      <c r="Y114" s="31"/>
      <c r="Z114" s="31"/>
      <c r="AA114" s="31"/>
      <c r="AB114" s="31"/>
      <c r="AC114" s="31"/>
      <c r="AD114" s="31"/>
      <c r="AE114" s="31"/>
    </row>
    <row r="115" spans="1:31" s="2" customFormat="1" ht="10.35" customHeight="1">
      <c r="A115" s="31"/>
      <c r="B115" s="32"/>
      <c r="C115" s="31"/>
      <c r="D115" s="31"/>
      <c r="E115" s="31"/>
      <c r="F115" s="31"/>
      <c r="G115" s="31"/>
      <c r="H115" s="31"/>
      <c r="I115" s="95"/>
      <c r="J115" s="95"/>
      <c r="K115" s="31"/>
      <c r="L115" s="31"/>
      <c r="M115" s="41"/>
      <c r="S115" s="31"/>
      <c r="T115" s="31"/>
      <c r="U115" s="31"/>
      <c r="V115" s="31"/>
      <c r="W115" s="31"/>
      <c r="X115" s="31"/>
      <c r="Y115" s="31"/>
      <c r="Z115" s="31"/>
      <c r="AA115" s="31"/>
      <c r="AB115" s="31"/>
      <c r="AC115" s="31"/>
      <c r="AD115" s="31"/>
      <c r="AE115" s="31"/>
    </row>
    <row r="116" spans="1:31" s="11" customFormat="1" ht="29.25" customHeight="1">
      <c r="A116" s="134"/>
      <c r="B116" s="135"/>
      <c r="C116" s="136" t="s">
        <v>145</v>
      </c>
      <c r="D116" s="137" t="s">
        <v>56</v>
      </c>
      <c r="E116" s="137" t="s">
        <v>52</v>
      </c>
      <c r="F116" s="137" t="s">
        <v>53</v>
      </c>
      <c r="G116" s="137" t="s">
        <v>146</v>
      </c>
      <c r="H116" s="137" t="s">
        <v>147</v>
      </c>
      <c r="I116" s="138" t="s">
        <v>148</v>
      </c>
      <c r="J116" s="138" t="s">
        <v>149</v>
      </c>
      <c r="K116" s="137" t="s">
        <v>136</v>
      </c>
      <c r="L116" s="139" t="s">
        <v>150</v>
      </c>
      <c r="M116" s="140"/>
      <c r="N116" s="59" t="s">
        <v>1</v>
      </c>
      <c r="O116" s="60" t="s">
        <v>37</v>
      </c>
      <c r="P116" s="60" t="s">
        <v>151</v>
      </c>
      <c r="Q116" s="60" t="s">
        <v>152</v>
      </c>
      <c r="R116" s="60" t="s">
        <v>153</v>
      </c>
      <c r="S116" s="60" t="s">
        <v>154</v>
      </c>
      <c r="T116" s="60" t="s">
        <v>155</v>
      </c>
      <c r="U116" s="60" t="s">
        <v>156</v>
      </c>
      <c r="V116" s="60" t="s">
        <v>157</v>
      </c>
      <c r="W116" s="60" t="s">
        <v>158</v>
      </c>
      <c r="X116" s="61" t="s">
        <v>159</v>
      </c>
      <c r="Y116" s="134"/>
      <c r="Z116" s="134"/>
      <c r="AA116" s="134"/>
      <c r="AB116" s="134"/>
      <c r="AC116" s="134"/>
      <c r="AD116" s="134"/>
      <c r="AE116" s="134"/>
    </row>
    <row r="117" spans="1:63" s="2" customFormat="1" ht="22.9" customHeight="1">
      <c r="A117" s="31"/>
      <c r="B117" s="32"/>
      <c r="C117" s="66" t="s">
        <v>160</v>
      </c>
      <c r="D117" s="31"/>
      <c r="E117" s="31"/>
      <c r="F117" s="31"/>
      <c r="G117" s="31"/>
      <c r="H117" s="31"/>
      <c r="I117" s="95"/>
      <c r="J117" s="95"/>
      <c r="K117" s="141">
        <f>BK117</f>
        <v>0</v>
      </c>
      <c r="L117" s="31"/>
      <c r="M117" s="32"/>
      <c r="N117" s="62"/>
      <c r="O117" s="53"/>
      <c r="P117" s="63"/>
      <c r="Q117" s="142">
        <f>Q118</f>
        <v>0</v>
      </c>
      <c r="R117" s="142">
        <f>R118</f>
        <v>0</v>
      </c>
      <c r="S117" s="63"/>
      <c r="T117" s="143">
        <f>T118</f>
        <v>0</v>
      </c>
      <c r="U117" s="63"/>
      <c r="V117" s="143">
        <f>V118</f>
        <v>0</v>
      </c>
      <c r="W117" s="63"/>
      <c r="X117" s="144">
        <f>X118</f>
        <v>0</v>
      </c>
      <c r="Y117" s="31"/>
      <c r="Z117" s="31"/>
      <c r="AA117" s="31"/>
      <c r="AB117" s="31"/>
      <c r="AC117" s="31"/>
      <c r="AD117" s="31"/>
      <c r="AE117" s="31"/>
      <c r="AT117" s="17" t="s">
        <v>72</v>
      </c>
      <c r="AU117" s="17" t="s">
        <v>138</v>
      </c>
      <c r="BK117" s="145">
        <f>BK118</f>
        <v>0</v>
      </c>
    </row>
    <row r="118" spans="2:63" s="12" customFormat="1" ht="25.9" customHeight="1">
      <c r="B118" s="146"/>
      <c r="D118" s="147" t="s">
        <v>72</v>
      </c>
      <c r="E118" s="148" t="s">
        <v>655</v>
      </c>
      <c r="F118" s="148" t="s">
        <v>91</v>
      </c>
      <c r="I118" s="149"/>
      <c r="J118" s="149"/>
      <c r="K118" s="150">
        <f>BK118</f>
        <v>0</v>
      </c>
      <c r="M118" s="146"/>
      <c r="N118" s="151"/>
      <c r="O118" s="152"/>
      <c r="P118" s="152"/>
      <c r="Q118" s="153">
        <f>SUM(Q119:Q140)</f>
        <v>0</v>
      </c>
      <c r="R118" s="153">
        <f>SUM(R119:R140)</f>
        <v>0</v>
      </c>
      <c r="S118" s="152"/>
      <c r="T118" s="154">
        <f>SUM(T119:T140)</f>
        <v>0</v>
      </c>
      <c r="U118" s="152"/>
      <c r="V118" s="154">
        <f>SUM(V119:V140)</f>
        <v>0</v>
      </c>
      <c r="W118" s="152"/>
      <c r="X118" s="155">
        <f>SUM(X119:X140)</f>
        <v>0</v>
      </c>
      <c r="AR118" s="147" t="s">
        <v>198</v>
      </c>
      <c r="AT118" s="156" t="s">
        <v>72</v>
      </c>
      <c r="AU118" s="156" t="s">
        <v>73</v>
      </c>
      <c r="AY118" s="147" t="s">
        <v>163</v>
      </c>
      <c r="BK118" s="157">
        <f>SUM(BK119:BK140)</f>
        <v>0</v>
      </c>
    </row>
    <row r="119" spans="1:65" s="2" customFormat="1" ht="24" customHeight="1">
      <c r="A119" s="31"/>
      <c r="B119" s="160"/>
      <c r="C119" s="161" t="s">
        <v>81</v>
      </c>
      <c r="D119" s="161" t="s">
        <v>165</v>
      </c>
      <c r="E119" s="162" t="s">
        <v>656</v>
      </c>
      <c r="F119" s="163" t="s">
        <v>657</v>
      </c>
      <c r="G119" s="164" t="s">
        <v>393</v>
      </c>
      <c r="H119" s="165">
        <v>1</v>
      </c>
      <c r="I119" s="166"/>
      <c r="J119" s="166"/>
      <c r="K119" s="167">
        <f>ROUND(P119*H119,2)</f>
        <v>0</v>
      </c>
      <c r="L119" s="163" t="s">
        <v>1</v>
      </c>
      <c r="M119" s="32"/>
      <c r="N119" s="168" t="s">
        <v>1</v>
      </c>
      <c r="O119" s="169" t="s">
        <v>38</v>
      </c>
      <c r="P119" s="170">
        <f>I119+J119</f>
        <v>0</v>
      </c>
      <c r="Q119" s="170">
        <f>ROUND(I119*H119,2)</f>
        <v>0</v>
      </c>
      <c r="R119" s="170">
        <f>ROUND(J119*H119,2)</f>
        <v>0</v>
      </c>
      <c r="S119" s="55"/>
      <c r="T119" s="171">
        <f>S119*H119</f>
        <v>0</v>
      </c>
      <c r="U119" s="171">
        <v>0</v>
      </c>
      <c r="V119" s="171">
        <f>U119*H119</f>
        <v>0</v>
      </c>
      <c r="W119" s="171">
        <v>0</v>
      </c>
      <c r="X119" s="172">
        <f>W119*H119</f>
        <v>0</v>
      </c>
      <c r="Y119" s="31"/>
      <c r="Z119" s="31"/>
      <c r="AA119" s="31"/>
      <c r="AB119" s="31"/>
      <c r="AC119" s="31"/>
      <c r="AD119" s="31"/>
      <c r="AE119" s="31"/>
      <c r="AR119" s="173" t="s">
        <v>658</v>
      </c>
      <c r="AT119" s="173" t="s">
        <v>165</v>
      </c>
      <c r="AU119" s="173" t="s">
        <v>81</v>
      </c>
      <c r="AY119" s="17" t="s">
        <v>163</v>
      </c>
      <c r="BE119" s="174">
        <f>IF(O119="základní",K119,0)</f>
        <v>0</v>
      </c>
      <c r="BF119" s="174">
        <f>IF(O119="snížená",K119,0)</f>
        <v>0</v>
      </c>
      <c r="BG119" s="174">
        <f>IF(O119="zákl. přenesená",K119,0)</f>
        <v>0</v>
      </c>
      <c r="BH119" s="174">
        <f>IF(O119="sníž. přenesená",K119,0)</f>
        <v>0</v>
      </c>
      <c r="BI119" s="174">
        <f>IF(O119="nulová",K119,0)</f>
        <v>0</v>
      </c>
      <c r="BJ119" s="17" t="s">
        <v>81</v>
      </c>
      <c r="BK119" s="174">
        <f>ROUND(P119*H119,2)</f>
        <v>0</v>
      </c>
      <c r="BL119" s="17" t="s">
        <v>658</v>
      </c>
      <c r="BM119" s="173" t="s">
        <v>659</v>
      </c>
    </row>
    <row r="120" spans="2:51" s="14" customFormat="1" ht="12">
      <c r="B120" s="183"/>
      <c r="D120" s="176" t="s">
        <v>172</v>
      </c>
      <c r="E120" s="184" t="s">
        <v>1</v>
      </c>
      <c r="F120" s="185" t="s">
        <v>81</v>
      </c>
      <c r="H120" s="186">
        <v>1</v>
      </c>
      <c r="I120" s="187"/>
      <c r="J120" s="187"/>
      <c r="M120" s="183"/>
      <c r="N120" s="188"/>
      <c r="O120" s="189"/>
      <c r="P120" s="189"/>
      <c r="Q120" s="189"/>
      <c r="R120" s="189"/>
      <c r="S120" s="189"/>
      <c r="T120" s="189"/>
      <c r="U120" s="189"/>
      <c r="V120" s="189"/>
      <c r="W120" s="189"/>
      <c r="X120" s="190"/>
      <c r="AT120" s="184" t="s">
        <v>172</v>
      </c>
      <c r="AU120" s="184" t="s">
        <v>81</v>
      </c>
      <c r="AV120" s="14" t="s">
        <v>83</v>
      </c>
      <c r="AW120" s="14" t="s">
        <v>4</v>
      </c>
      <c r="AX120" s="14" t="s">
        <v>81</v>
      </c>
      <c r="AY120" s="184" t="s">
        <v>163</v>
      </c>
    </row>
    <row r="121" spans="1:65" s="2" customFormat="1" ht="24" customHeight="1">
      <c r="A121" s="31"/>
      <c r="B121" s="160"/>
      <c r="C121" s="161" t="s">
        <v>83</v>
      </c>
      <c r="D121" s="161" t="s">
        <v>165</v>
      </c>
      <c r="E121" s="162" t="s">
        <v>660</v>
      </c>
      <c r="F121" s="163" t="s">
        <v>661</v>
      </c>
      <c r="G121" s="164" t="s">
        <v>393</v>
      </c>
      <c r="H121" s="165">
        <v>1</v>
      </c>
      <c r="I121" s="166"/>
      <c r="J121" s="166"/>
      <c r="K121" s="167">
        <f>ROUND(P121*H121,2)</f>
        <v>0</v>
      </c>
      <c r="L121" s="163" t="s">
        <v>1</v>
      </c>
      <c r="M121" s="32"/>
      <c r="N121" s="168" t="s">
        <v>1</v>
      </c>
      <c r="O121" s="169" t="s">
        <v>38</v>
      </c>
      <c r="P121" s="170">
        <f>I121+J121</f>
        <v>0</v>
      </c>
      <c r="Q121" s="170">
        <f>ROUND(I121*H121,2)</f>
        <v>0</v>
      </c>
      <c r="R121" s="170">
        <f>ROUND(J121*H121,2)</f>
        <v>0</v>
      </c>
      <c r="S121" s="55"/>
      <c r="T121" s="171">
        <f>S121*H121</f>
        <v>0</v>
      </c>
      <c r="U121" s="171">
        <v>0</v>
      </c>
      <c r="V121" s="171">
        <f>U121*H121</f>
        <v>0</v>
      </c>
      <c r="W121" s="171">
        <v>0</v>
      </c>
      <c r="X121" s="172">
        <f>W121*H121</f>
        <v>0</v>
      </c>
      <c r="Y121" s="31"/>
      <c r="Z121" s="31"/>
      <c r="AA121" s="31"/>
      <c r="AB121" s="31"/>
      <c r="AC121" s="31"/>
      <c r="AD121" s="31"/>
      <c r="AE121" s="31"/>
      <c r="AR121" s="173" t="s">
        <v>658</v>
      </c>
      <c r="AT121" s="173" t="s">
        <v>165</v>
      </c>
      <c r="AU121" s="173" t="s">
        <v>81</v>
      </c>
      <c r="AY121" s="17" t="s">
        <v>163</v>
      </c>
      <c r="BE121" s="174">
        <f>IF(O121="základní",K121,0)</f>
        <v>0</v>
      </c>
      <c r="BF121" s="174">
        <f>IF(O121="snížená",K121,0)</f>
        <v>0</v>
      </c>
      <c r="BG121" s="174">
        <f>IF(O121="zákl. přenesená",K121,0)</f>
        <v>0</v>
      </c>
      <c r="BH121" s="174">
        <f>IF(O121="sníž. přenesená",K121,0)</f>
        <v>0</v>
      </c>
      <c r="BI121" s="174">
        <f>IF(O121="nulová",K121,0)</f>
        <v>0</v>
      </c>
      <c r="BJ121" s="17" t="s">
        <v>81</v>
      </c>
      <c r="BK121" s="174">
        <f>ROUND(P121*H121,2)</f>
        <v>0</v>
      </c>
      <c r="BL121" s="17" t="s">
        <v>658</v>
      </c>
      <c r="BM121" s="173" t="s">
        <v>662</v>
      </c>
    </row>
    <row r="122" spans="2:51" s="14" customFormat="1" ht="12">
      <c r="B122" s="183"/>
      <c r="D122" s="176" t="s">
        <v>172</v>
      </c>
      <c r="E122" s="184" t="s">
        <v>1</v>
      </c>
      <c r="F122" s="185" t="s">
        <v>81</v>
      </c>
      <c r="H122" s="186">
        <v>1</v>
      </c>
      <c r="I122" s="187"/>
      <c r="J122" s="187"/>
      <c r="M122" s="183"/>
      <c r="N122" s="188"/>
      <c r="O122" s="189"/>
      <c r="P122" s="189"/>
      <c r="Q122" s="189"/>
      <c r="R122" s="189"/>
      <c r="S122" s="189"/>
      <c r="T122" s="189"/>
      <c r="U122" s="189"/>
      <c r="V122" s="189"/>
      <c r="W122" s="189"/>
      <c r="X122" s="190"/>
      <c r="AT122" s="184" t="s">
        <v>172</v>
      </c>
      <c r="AU122" s="184" t="s">
        <v>81</v>
      </c>
      <c r="AV122" s="14" t="s">
        <v>83</v>
      </c>
      <c r="AW122" s="14" t="s">
        <v>4</v>
      </c>
      <c r="AX122" s="14" t="s">
        <v>81</v>
      </c>
      <c r="AY122" s="184" t="s">
        <v>163</v>
      </c>
    </row>
    <row r="123" spans="1:65" s="2" customFormat="1" ht="24" customHeight="1">
      <c r="A123" s="31"/>
      <c r="B123" s="160"/>
      <c r="C123" s="161" t="s">
        <v>127</v>
      </c>
      <c r="D123" s="161" t="s">
        <v>165</v>
      </c>
      <c r="E123" s="162" t="s">
        <v>663</v>
      </c>
      <c r="F123" s="163" t="s">
        <v>664</v>
      </c>
      <c r="G123" s="164" t="s">
        <v>393</v>
      </c>
      <c r="H123" s="165">
        <v>1</v>
      </c>
      <c r="I123" s="166"/>
      <c r="J123" s="166"/>
      <c r="K123" s="167">
        <f>ROUND(P123*H123,2)</f>
        <v>0</v>
      </c>
      <c r="L123" s="163" t="s">
        <v>1</v>
      </c>
      <c r="M123" s="32"/>
      <c r="N123" s="168" t="s">
        <v>1</v>
      </c>
      <c r="O123" s="169" t="s">
        <v>38</v>
      </c>
      <c r="P123" s="170">
        <f>I123+J123</f>
        <v>0</v>
      </c>
      <c r="Q123" s="170">
        <f>ROUND(I123*H123,2)</f>
        <v>0</v>
      </c>
      <c r="R123" s="170">
        <f>ROUND(J123*H123,2)</f>
        <v>0</v>
      </c>
      <c r="S123" s="55"/>
      <c r="T123" s="171">
        <f>S123*H123</f>
        <v>0</v>
      </c>
      <c r="U123" s="171">
        <v>0</v>
      </c>
      <c r="V123" s="171">
        <f>U123*H123</f>
        <v>0</v>
      </c>
      <c r="W123" s="171">
        <v>0</v>
      </c>
      <c r="X123" s="172">
        <f>W123*H123</f>
        <v>0</v>
      </c>
      <c r="Y123" s="31"/>
      <c r="Z123" s="31"/>
      <c r="AA123" s="31"/>
      <c r="AB123" s="31"/>
      <c r="AC123" s="31"/>
      <c r="AD123" s="31"/>
      <c r="AE123" s="31"/>
      <c r="AR123" s="173" t="s">
        <v>658</v>
      </c>
      <c r="AT123" s="173" t="s">
        <v>165</v>
      </c>
      <c r="AU123" s="173" t="s">
        <v>81</v>
      </c>
      <c r="AY123" s="17" t="s">
        <v>163</v>
      </c>
      <c r="BE123" s="174">
        <f>IF(O123="základní",K123,0)</f>
        <v>0</v>
      </c>
      <c r="BF123" s="174">
        <f>IF(O123="snížená",K123,0)</f>
        <v>0</v>
      </c>
      <c r="BG123" s="174">
        <f>IF(O123="zákl. přenesená",K123,0)</f>
        <v>0</v>
      </c>
      <c r="BH123" s="174">
        <f>IF(O123="sníž. přenesená",K123,0)</f>
        <v>0</v>
      </c>
      <c r="BI123" s="174">
        <f>IF(O123="nulová",K123,0)</f>
        <v>0</v>
      </c>
      <c r="BJ123" s="17" t="s">
        <v>81</v>
      </c>
      <c r="BK123" s="174">
        <f>ROUND(P123*H123,2)</f>
        <v>0</v>
      </c>
      <c r="BL123" s="17" t="s">
        <v>658</v>
      </c>
      <c r="BM123" s="173" t="s">
        <v>665</v>
      </c>
    </row>
    <row r="124" spans="2:51" s="14" customFormat="1" ht="12">
      <c r="B124" s="183"/>
      <c r="D124" s="176" t="s">
        <v>172</v>
      </c>
      <c r="E124" s="184" t="s">
        <v>1</v>
      </c>
      <c r="F124" s="185" t="s">
        <v>81</v>
      </c>
      <c r="H124" s="186">
        <v>1</v>
      </c>
      <c r="I124" s="187"/>
      <c r="J124" s="187"/>
      <c r="M124" s="183"/>
      <c r="N124" s="188"/>
      <c r="O124" s="189"/>
      <c r="P124" s="189"/>
      <c r="Q124" s="189"/>
      <c r="R124" s="189"/>
      <c r="S124" s="189"/>
      <c r="T124" s="189"/>
      <c r="U124" s="189"/>
      <c r="V124" s="189"/>
      <c r="W124" s="189"/>
      <c r="X124" s="190"/>
      <c r="AT124" s="184" t="s">
        <v>172</v>
      </c>
      <c r="AU124" s="184" t="s">
        <v>81</v>
      </c>
      <c r="AV124" s="14" t="s">
        <v>83</v>
      </c>
      <c r="AW124" s="14" t="s">
        <v>4</v>
      </c>
      <c r="AX124" s="14" t="s">
        <v>81</v>
      </c>
      <c r="AY124" s="184" t="s">
        <v>163</v>
      </c>
    </row>
    <row r="125" spans="1:65" s="2" customFormat="1" ht="24" customHeight="1">
      <c r="A125" s="31"/>
      <c r="B125" s="160"/>
      <c r="C125" s="161" t="s">
        <v>170</v>
      </c>
      <c r="D125" s="161" t="s">
        <v>165</v>
      </c>
      <c r="E125" s="162" t="s">
        <v>666</v>
      </c>
      <c r="F125" s="163" t="s">
        <v>667</v>
      </c>
      <c r="G125" s="164" t="s">
        <v>393</v>
      </c>
      <c r="H125" s="165">
        <v>1</v>
      </c>
      <c r="I125" s="166"/>
      <c r="J125" s="166"/>
      <c r="K125" s="167">
        <f>ROUND(P125*H125,2)</f>
        <v>0</v>
      </c>
      <c r="L125" s="163" t="s">
        <v>1</v>
      </c>
      <c r="M125" s="32"/>
      <c r="N125" s="168" t="s">
        <v>1</v>
      </c>
      <c r="O125" s="169" t="s">
        <v>38</v>
      </c>
      <c r="P125" s="170">
        <f>I125+J125</f>
        <v>0</v>
      </c>
      <c r="Q125" s="170">
        <f>ROUND(I125*H125,2)</f>
        <v>0</v>
      </c>
      <c r="R125" s="170">
        <f>ROUND(J125*H125,2)</f>
        <v>0</v>
      </c>
      <c r="S125" s="55"/>
      <c r="T125" s="171">
        <f>S125*H125</f>
        <v>0</v>
      </c>
      <c r="U125" s="171">
        <v>0</v>
      </c>
      <c r="V125" s="171">
        <f>U125*H125</f>
        <v>0</v>
      </c>
      <c r="W125" s="171">
        <v>0</v>
      </c>
      <c r="X125" s="172">
        <f>W125*H125</f>
        <v>0</v>
      </c>
      <c r="Y125" s="31"/>
      <c r="Z125" s="31"/>
      <c r="AA125" s="31"/>
      <c r="AB125" s="31"/>
      <c r="AC125" s="31"/>
      <c r="AD125" s="31"/>
      <c r="AE125" s="31"/>
      <c r="AR125" s="173" t="s">
        <v>658</v>
      </c>
      <c r="AT125" s="173" t="s">
        <v>165</v>
      </c>
      <c r="AU125" s="173" t="s">
        <v>81</v>
      </c>
      <c r="AY125" s="17" t="s">
        <v>163</v>
      </c>
      <c r="BE125" s="174">
        <f>IF(O125="základní",K125,0)</f>
        <v>0</v>
      </c>
      <c r="BF125" s="174">
        <f>IF(O125="snížená",K125,0)</f>
        <v>0</v>
      </c>
      <c r="BG125" s="174">
        <f>IF(O125="zákl. přenesená",K125,0)</f>
        <v>0</v>
      </c>
      <c r="BH125" s="174">
        <f>IF(O125="sníž. přenesená",K125,0)</f>
        <v>0</v>
      </c>
      <c r="BI125" s="174">
        <f>IF(O125="nulová",K125,0)</f>
        <v>0</v>
      </c>
      <c r="BJ125" s="17" t="s">
        <v>81</v>
      </c>
      <c r="BK125" s="174">
        <f>ROUND(P125*H125,2)</f>
        <v>0</v>
      </c>
      <c r="BL125" s="17" t="s">
        <v>658</v>
      </c>
      <c r="BM125" s="173" t="s">
        <v>668</v>
      </c>
    </row>
    <row r="126" spans="2:51" s="14" customFormat="1" ht="12">
      <c r="B126" s="183"/>
      <c r="D126" s="176" t="s">
        <v>172</v>
      </c>
      <c r="E126" s="184" t="s">
        <v>1</v>
      </c>
      <c r="F126" s="185" t="s">
        <v>81</v>
      </c>
      <c r="H126" s="186">
        <v>1</v>
      </c>
      <c r="I126" s="187"/>
      <c r="J126" s="187"/>
      <c r="M126" s="183"/>
      <c r="N126" s="188"/>
      <c r="O126" s="189"/>
      <c r="P126" s="189"/>
      <c r="Q126" s="189"/>
      <c r="R126" s="189"/>
      <c r="S126" s="189"/>
      <c r="T126" s="189"/>
      <c r="U126" s="189"/>
      <c r="V126" s="189"/>
      <c r="W126" s="189"/>
      <c r="X126" s="190"/>
      <c r="AT126" s="184" t="s">
        <v>172</v>
      </c>
      <c r="AU126" s="184" t="s">
        <v>81</v>
      </c>
      <c r="AV126" s="14" t="s">
        <v>83</v>
      </c>
      <c r="AW126" s="14" t="s">
        <v>4</v>
      </c>
      <c r="AX126" s="14" t="s">
        <v>81</v>
      </c>
      <c r="AY126" s="184" t="s">
        <v>163</v>
      </c>
    </row>
    <row r="127" spans="1:65" s="2" customFormat="1" ht="24" customHeight="1">
      <c r="A127" s="31"/>
      <c r="B127" s="160"/>
      <c r="C127" s="161" t="s">
        <v>198</v>
      </c>
      <c r="D127" s="161" t="s">
        <v>165</v>
      </c>
      <c r="E127" s="162" t="s">
        <v>669</v>
      </c>
      <c r="F127" s="163" t="s">
        <v>670</v>
      </c>
      <c r="G127" s="164" t="s">
        <v>393</v>
      </c>
      <c r="H127" s="165">
        <v>1</v>
      </c>
      <c r="I127" s="166"/>
      <c r="J127" s="166"/>
      <c r="K127" s="167">
        <f>ROUND(P127*H127,2)</f>
        <v>0</v>
      </c>
      <c r="L127" s="163" t="s">
        <v>1</v>
      </c>
      <c r="M127" s="32"/>
      <c r="N127" s="168" t="s">
        <v>1</v>
      </c>
      <c r="O127" s="169" t="s">
        <v>38</v>
      </c>
      <c r="P127" s="170">
        <f>I127+J127</f>
        <v>0</v>
      </c>
      <c r="Q127" s="170">
        <f>ROUND(I127*H127,2)</f>
        <v>0</v>
      </c>
      <c r="R127" s="170">
        <f>ROUND(J127*H127,2)</f>
        <v>0</v>
      </c>
      <c r="S127" s="55"/>
      <c r="T127" s="171">
        <f>S127*H127</f>
        <v>0</v>
      </c>
      <c r="U127" s="171">
        <v>0</v>
      </c>
      <c r="V127" s="171">
        <f>U127*H127</f>
        <v>0</v>
      </c>
      <c r="W127" s="171">
        <v>0</v>
      </c>
      <c r="X127" s="172">
        <f>W127*H127</f>
        <v>0</v>
      </c>
      <c r="Y127" s="31"/>
      <c r="Z127" s="31"/>
      <c r="AA127" s="31"/>
      <c r="AB127" s="31"/>
      <c r="AC127" s="31"/>
      <c r="AD127" s="31"/>
      <c r="AE127" s="31"/>
      <c r="AR127" s="173" t="s">
        <v>658</v>
      </c>
      <c r="AT127" s="173" t="s">
        <v>165</v>
      </c>
      <c r="AU127" s="173" t="s">
        <v>81</v>
      </c>
      <c r="AY127" s="17" t="s">
        <v>163</v>
      </c>
      <c r="BE127" s="174">
        <f>IF(O127="základní",K127,0)</f>
        <v>0</v>
      </c>
      <c r="BF127" s="174">
        <f>IF(O127="snížená",K127,0)</f>
        <v>0</v>
      </c>
      <c r="BG127" s="174">
        <f>IF(O127="zákl. přenesená",K127,0)</f>
        <v>0</v>
      </c>
      <c r="BH127" s="174">
        <f>IF(O127="sníž. přenesená",K127,0)</f>
        <v>0</v>
      </c>
      <c r="BI127" s="174">
        <f>IF(O127="nulová",K127,0)</f>
        <v>0</v>
      </c>
      <c r="BJ127" s="17" t="s">
        <v>81</v>
      </c>
      <c r="BK127" s="174">
        <f>ROUND(P127*H127,2)</f>
        <v>0</v>
      </c>
      <c r="BL127" s="17" t="s">
        <v>658</v>
      </c>
      <c r="BM127" s="173" t="s">
        <v>671</v>
      </c>
    </row>
    <row r="128" spans="2:51" s="14" customFormat="1" ht="12">
      <c r="B128" s="183"/>
      <c r="D128" s="176" t="s">
        <v>172</v>
      </c>
      <c r="E128" s="184" t="s">
        <v>1</v>
      </c>
      <c r="F128" s="185" t="s">
        <v>81</v>
      </c>
      <c r="H128" s="186">
        <v>1</v>
      </c>
      <c r="I128" s="187"/>
      <c r="J128" s="187"/>
      <c r="M128" s="183"/>
      <c r="N128" s="188"/>
      <c r="O128" s="189"/>
      <c r="P128" s="189"/>
      <c r="Q128" s="189"/>
      <c r="R128" s="189"/>
      <c r="S128" s="189"/>
      <c r="T128" s="189"/>
      <c r="U128" s="189"/>
      <c r="V128" s="189"/>
      <c r="W128" s="189"/>
      <c r="X128" s="190"/>
      <c r="AT128" s="184" t="s">
        <v>172</v>
      </c>
      <c r="AU128" s="184" t="s">
        <v>81</v>
      </c>
      <c r="AV128" s="14" t="s">
        <v>83</v>
      </c>
      <c r="AW128" s="14" t="s">
        <v>4</v>
      </c>
      <c r="AX128" s="14" t="s">
        <v>81</v>
      </c>
      <c r="AY128" s="184" t="s">
        <v>163</v>
      </c>
    </row>
    <row r="129" spans="1:65" s="2" customFormat="1" ht="16.5" customHeight="1">
      <c r="A129" s="31"/>
      <c r="B129" s="160"/>
      <c r="C129" s="161" t="s">
        <v>203</v>
      </c>
      <c r="D129" s="161" t="s">
        <v>165</v>
      </c>
      <c r="E129" s="162" t="s">
        <v>672</v>
      </c>
      <c r="F129" s="163" t="s">
        <v>673</v>
      </c>
      <c r="G129" s="164" t="s">
        <v>393</v>
      </c>
      <c r="H129" s="165">
        <v>1</v>
      </c>
      <c r="I129" s="166"/>
      <c r="J129" s="166"/>
      <c r="K129" s="167">
        <f>ROUND(P129*H129,2)</f>
        <v>0</v>
      </c>
      <c r="L129" s="163" t="s">
        <v>1</v>
      </c>
      <c r="M129" s="32"/>
      <c r="N129" s="168" t="s">
        <v>1</v>
      </c>
      <c r="O129" s="169" t="s">
        <v>38</v>
      </c>
      <c r="P129" s="170">
        <f>I129+J129</f>
        <v>0</v>
      </c>
      <c r="Q129" s="170">
        <f>ROUND(I129*H129,2)</f>
        <v>0</v>
      </c>
      <c r="R129" s="170">
        <f>ROUND(J129*H129,2)</f>
        <v>0</v>
      </c>
      <c r="S129" s="55"/>
      <c r="T129" s="171">
        <f>S129*H129</f>
        <v>0</v>
      </c>
      <c r="U129" s="171">
        <v>0</v>
      </c>
      <c r="V129" s="171">
        <f>U129*H129</f>
        <v>0</v>
      </c>
      <c r="W129" s="171">
        <v>0</v>
      </c>
      <c r="X129" s="172">
        <f>W129*H129</f>
        <v>0</v>
      </c>
      <c r="Y129" s="31"/>
      <c r="Z129" s="31"/>
      <c r="AA129" s="31"/>
      <c r="AB129" s="31"/>
      <c r="AC129" s="31"/>
      <c r="AD129" s="31"/>
      <c r="AE129" s="31"/>
      <c r="AR129" s="173" t="s">
        <v>658</v>
      </c>
      <c r="AT129" s="173" t="s">
        <v>165</v>
      </c>
      <c r="AU129" s="173" t="s">
        <v>81</v>
      </c>
      <c r="AY129" s="17" t="s">
        <v>163</v>
      </c>
      <c r="BE129" s="174">
        <f>IF(O129="základní",K129,0)</f>
        <v>0</v>
      </c>
      <c r="BF129" s="174">
        <f>IF(O129="snížená",K129,0)</f>
        <v>0</v>
      </c>
      <c r="BG129" s="174">
        <f>IF(O129="zákl. přenesená",K129,0)</f>
        <v>0</v>
      </c>
      <c r="BH129" s="174">
        <f>IF(O129="sníž. přenesená",K129,0)</f>
        <v>0</v>
      </c>
      <c r="BI129" s="174">
        <f>IF(O129="nulová",K129,0)</f>
        <v>0</v>
      </c>
      <c r="BJ129" s="17" t="s">
        <v>81</v>
      </c>
      <c r="BK129" s="174">
        <f>ROUND(P129*H129,2)</f>
        <v>0</v>
      </c>
      <c r="BL129" s="17" t="s">
        <v>658</v>
      </c>
      <c r="BM129" s="173" t="s">
        <v>674</v>
      </c>
    </row>
    <row r="130" spans="2:51" s="14" customFormat="1" ht="12">
      <c r="B130" s="183"/>
      <c r="D130" s="176" t="s">
        <v>172</v>
      </c>
      <c r="E130" s="184" t="s">
        <v>1</v>
      </c>
      <c r="F130" s="185" t="s">
        <v>81</v>
      </c>
      <c r="H130" s="186">
        <v>1</v>
      </c>
      <c r="I130" s="187"/>
      <c r="J130" s="187"/>
      <c r="M130" s="183"/>
      <c r="N130" s="188"/>
      <c r="O130" s="189"/>
      <c r="P130" s="189"/>
      <c r="Q130" s="189"/>
      <c r="R130" s="189"/>
      <c r="S130" s="189"/>
      <c r="T130" s="189"/>
      <c r="U130" s="189"/>
      <c r="V130" s="189"/>
      <c r="W130" s="189"/>
      <c r="X130" s="190"/>
      <c r="AT130" s="184" t="s">
        <v>172</v>
      </c>
      <c r="AU130" s="184" t="s">
        <v>81</v>
      </c>
      <c r="AV130" s="14" t="s">
        <v>83</v>
      </c>
      <c r="AW130" s="14" t="s">
        <v>4</v>
      </c>
      <c r="AX130" s="14" t="s">
        <v>81</v>
      </c>
      <c r="AY130" s="184" t="s">
        <v>163</v>
      </c>
    </row>
    <row r="131" spans="1:65" s="2" customFormat="1" ht="24" customHeight="1">
      <c r="A131" s="31"/>
      <c r="B131" s="160"/>
      <c r="C131" s="161" t="s">
        <v>212</v>
      </c>
      <c r="D131" s="161" t="s">
        <v>165</v>
      </c>
      <c r="E131" s="162" t="s">
        <v>675</v>
      </c>
      <c r="F131" s="163" t="s">
        <v>676</v>
      </c>
      <c r="G131" s="164" t="s">
        <v>393</v>
      </c>
      <c r="H131" s="165">
        <v>1</v>
      </c>
      <c r="I131" s="166"/>
      <c r="J131" s="166"/>
      <c r="K131" s="167">
        <f>ROUND(P131*H131,2)</f>
        <v>0</v>
      </c>
      <c r="L131" s="163" t="s">
        <v>1</v>
      </c>
      <c r="M131" s="32"/>
      <c r="N131" s="168" t="s">
        <v>1</v>
      </c>
      <c r="O131" s="169" t="s">
        <v>38</v>
      </c>
      <c r="P131" s="170">
        <f>I131+J131</f>
        <v>0</v>
      </c>
      <c r="Q131" s="170">
        <f>ROUND(I131*H131,2)</f>
        <v>0</v>
      </c>
      <c r="R131" s="170">
        <f>ROUND(J131*H131,2)</f>
        <v>0</v>
      </c>
      <c r="S131" s="55"/>
      <c r="T131" s="171">
        <f>S131*H131</f>
        <v>0</v>
      </c>
      <c r="U131" s="171">
        <v>0</v>
      </c>
      <c r="V131" s="171">
        <f>U131*H131</f>
        <v>0</v>
      </c>
      <c r="W131" s="171">
        <v>0</v>
      </c>
      <c r="X131" s="172">
        <f>W131*H131</f>
        <v>0</v>
      </c>
      <c r="Y131" s="31"/>
      <c r="Z131" s="31"/>
      <c r="AA131" s="31"/>
      <c r="AB131" s="31"/>
      <c r="AC131" s="31"/>
      <c r="AD131" s="31"/>
      <c r="AE131" s="31"/>
      <c r="AR131" s="173" t="s">
        <v>658</v>
      </c>
      <c r="AT131" s="173" t="s">
        <v>165</v>
      </c>
      <c r="AU131" s="173" t="s">
        <v>81</v>
      </c>
      <c r="AY131" s="17" t="s">
        <v>163</v>
      </c>
      <c r="BE131" s="174">
        <f>IF(O131="základní",K131,0)</f>
        <v>0</v>
      </c>
      <c r="BF131" s="174">
        <f>IF(O131="snížená",K131,0)</f>
        <v>0</v>
      </c>
      <c r="BG131" s="174">
        <f>IF(O131="zákl. přenesená",K131,0)</f>
        <v>0</v>
      </c>
      <c r="BH131" s="174">
        <f>IF(O131="sníž. přenesená",K131,0)</f>
        <v>0</v>
      </c>
      <c r="BI131" s="174">
        <f>IF(O131="nulová",K131,0)</f>
        <v>0</v>
      </c>
      <c r="BJ131" s="17" t="s">
        <v>81</v>
      </c>
      <c r="BK131" s="174">
        <f>ROUND(P131*H131,2)</f>
        <v>0</v>
      </c>
      <c r="BL131" s="17" t="s">
        <v>658</v>
      </c>
      <c r="BM131" s="173" t="s">
        <v>677</v>
      </c>
    </row>
    <row r="132" spans="2:51" s="14" customFormat="1" ht="12">
      <c r="B132" s="183"/>
      <c r="D132" s="176" t="s">
        <v>172</v>
      </c>
      <c r="E132" s="184" t="s">
        <v>1</v>
      </c>
      <c r="F132" s="185" t="s">
        <v>81</v>
      </c>
      <c r="H132" s="186">
        <v>1</v>
      </c>
      <c r="I132" s="187"/>
      <c r="J132" s="187"/>
      <c r="M132" s="183"/>
      <c r="N132" s="188"/>
      <c r="O132" s="189"/>
      <c r="P132" s="189"/>
      <c r="Q132" s="189"/>
      <c r="R132" s="189"/>
      <c r="S132" s="189"/>
      <c r="T132" s="189"/>
      <c r="U132" s="189"/>
      <c r="V132" s="189"/>
      <c r="W132" s="189"/>
      <c r="X132" s="190"/>
      <c r="AT132" s="184" t="s">
        <v>172</v>
      </c>
      <c r="AU132" s="184" t="s">
        <v>81</v>
      </c>
      <c r="AV132" s="14" t="s">
        <v>83</v>
      </c>
      <c r="AW132" s="14" t="s">
        <v>4</v>
      </c>
      <c r="AX132" s="14" t="s">
        <v>81</v>
      </c>
      <c r="AY132" s="184" t="s">
        <v>163</v>
      </c>
    </row>
    <row r="133" spans="1:65" s="2" customFormat="1" ht="24" customHeight="1">
      <c r="A133" s="31"/>
      <c r="B133" s="160"/>
      <c r="C133" s="161" t="s">
        <v>218</v>
      </c>
      <c r="D133" s="161" t="s">
        <v>165</v>
      </c>
      <c r="E133" s="162" t="s">
        <v>678</v>
      </c>
      <c r="F133" s="163" t="s">
        <v>679</v>
      </c>
      <c r="G133" s="164" t="s">
        <v>393</v>
      </c>
      <c r="H133" s="165">
        <v>1</v>
      </c>
      <c r="I133" s="166"/>
      <c r="J133" s="166"/>
      <c r="K133" s="167">
        <f>ROUND(P133*H133,2)</f>
        <v>0</v>
      </c>
      <c r="L133" s="163" t="s">
        <v>1</v>
      </c>
      <c r="M133" s="32"/>
      <c r="N133" s="168" t="s">
        <v>1</v>
      </c>
      <c r="O133" s="169" t="s">
        <v>38</v>
      </c>
      <c r="P133" s="170">
        <f>I133+J133</f>
        <v>0</v>
      </c>
      <c r="Q133" s="170">
        <f>ROUND(I133*H133,2)</f>
        <v>0</v>
      </c>
      <c r="R133" s="170">
        <f>ROUND(J133*H133,2)</f>
        <v>0</v>
      </c>
      <c r="S133" s="55"/>
      <c r="T133" s="171">
        <f>S133*H133</f>
        <v>0</v>
      </c>
      <c r="U133" s="171">
        <v>0</v>
      </c>
      <c r="V133" s="171">
        <f>U133*H133</f>
        <v>0</v>
      </c>
      <c r="W133" s="171">
        <v>0</v>
      </c>
      <c r="X133" s="172">
        <f>W133*H133</f>
        <v>0</v>
      </c>
      <c r="Y133" s="31"/>
      <c r="Z133" s="31"/>
      <c r="AA133" s="31"/>
      <c r="AB133" s="31"/>
      <c r="AC133" s="31"/>
      <c r="AD133" s="31"/>
      <c r="AE133" s="31"/>
      <c r="AR133" s="173" t="s">
        <v>658</v>
      </c>
      <c r="AT133" s="173" t="s">
        <v>165</v>
      </c>
      <c r="AU133" s="173" t="s">
        <v>81</v>
      </c>
      <c r="AY133" s="17" t="s">
        <v>163</v>
      </c>
      <c r="BE133" s="174">
        <f>IF(O133="základní",K133,0)</f>
        <v>0</v>
      </c>
      <c r="BF133" s="174">
        <f>IF(O133="snížená",K133,0)</f>
        <v>0</v>
      </c>
      <c r="BG133" s="174">
        <f>IF(O133="zákl. přenesená",K133,0)</f>
        <v>0</v>
      </c>
      <c r="BH133" s="174">
        <f>IF(O133="sníž. přenesená",K133,0)</f>
        <v>0</v>
      </c>
      <c r="BI133" s="174">
        <f>IF(O133="nulová",K133,0)</f>
        <v>0</v>
      </c>
      <c r="BJ133" s="17" t="s">
        <v>81</v>
      </c>
      <c r="BK133" s="174">
        <f>ROUND(P133*H133,2)</f>
        <v>0</v>
      </c>
      <c r="BL133" s="17" t="s">
        <v>658</v>
      </c>
      <c r="BM133" s="173" t="s">
        <v>680</v>
      </c>
    </row>
    <row r="134" spans="2:51" s="14" customFormat="1" ht="12">
      <c r="B134" s="183"/>
      <c r="D134" s="176" t="s">
        <v>172</v>
      </c>
      <c r="E134" s="184" t="s">
        <v>1</v>
      </c>
      <c r="F134" s="185" t="s">
        <v>81</v>
      </c>
      <c r="H134" s="186">
        <v>1</v>
      </c>
      <c r="I134" s="187"/>
      <c r="J134" s="187"/>
      <c r="M134" s="183"/>
      <c r="N134" s="188"/>
      <c r="O134" s="189"/>
      <c r="P134" s="189"/>
      <c r="Q134" s="189"/>
      <c r="R134" s="189"/>
      <c r="S134" s="189"/>
      <c r="T134" s="189"/>
      <c r="U134" s="189"/>
      <c r="V134" s="189"/>
      <c r="W134" s="189"/>
      <c r="X134" s="190"/>
      <c r="AT134" s="184" t="s">
        <v>172</v>
      </c>
      <c r="AU134" s="184" t="s">
        <v>81</v>
      </c>
      <c r="AV134" s="14" t="s">
        <v>83</v>
      </c>
      <c r="AW134" s="14" t="s">
        <v>4</v>
      </c>
      <c r="AX134" s="14" t="s">
        <v>81</v>
      </c>
      <c r="AY134" s="184" t="s">
        <v>163</v>
      </c>
    </row>
    <row r="135" spans="1:65" s="2" customFormat="1" ht="24" customHeight="1">
      <c r="A135" s="31"/>
      <c r="B135" s="160"/>
      <c r="C135" s="161" t="s">
        <v>235</v>
      </c>
      <c r="D135" s="161" t="s">
        <v>165</v>
      </c>
      <c r="E135" s="162" t="s">
        <v>681</v>
      </c>
      <c r="F135" s="163" t="s">
        <v>682</v>
      </c>
      <c r="G135" s="164" t="s">
        <v>393</v>
      </c>
      <c r="H135" s="165">
        <v>1</v>
      </c>
      <c r="I135" s="166"/>
      <c r="J135" s="166"/>
      <c r="K135" s="167">
        <f>ROUND(P135*H135,2)</f>
        <v>0</v>
      </c>
      <c r="L135" s="163" t="s">
        <v>1</v>
      </c>
      <c r="M135" s="32"/>
      <c r="N135" s="168" t="s">
        <v>1</v>
      </c>
      <c r="O135" s="169" t="s">
        <v>38</v>
      </c>
      <c r="P135" s="170">
        <f>I135+J135</f>
        <v>0</v>
      </c>
      <c r="Q135" s="170">
        <f>ROUND(I135*H135,2)</f>
        <v>0</v>
      </c>
      <c r="R135" s="170">
        <f>ROUND(J135*H135,2)</f>
        <v>0</v>
      </c>
      <c r="S135" s="55"/>
      <c r="T135" s="171">
        <f>S135*H135</f>
        <v>0</v>
      </c>
      <c r="U135" s="171">
        <v>0</v>
      </c>
      <c r="V135" s="171">
        <f>U135*H135</f>
        <v>0</v>
      </c>
      <c r="W135" s="171">
        <v>0</v>
      </c>
      <c r="X135" s="172">
        <f>W135*H135</f>
        <v>0</v>
      </c>
      <c r="Y135" s="31"/>
      <c r="Z135" s="31"/>
      <c r="AA135" s="31"/>
      <c r="AB135" s="31"/>
      <c r="AC135" s="31"/>
      <c r="AD135" s="31"/>
      <c r="AE135" s="31"/>
      <c r="AR135" s="173" t="s">
        <v>658</v>
      </c>
      <c r="AT135" s="173" t="s">
        <v>165</v>
      </c>
      <c r="AU135" s="173" t="s">
        <v>81</v>
      </c>
      <c r="AY135" s="17" t="s">
        <v>163</v>
      </c>
      <c r="BE135" s="174">
        <f>IF(O135="základní",K135,0)</f>
        <v>0</v>
      </c>
      <c r="BF135" s="174">
        <f>IF(O135="snížená",K135,0)</f>
        <v>0</v>
      </c>
      <c r="BG135" s="174">
        <f>IF(O135="zákl. přenesená",K135,0)</f>
        <v>0</v>
      </c>
      <c r="BH135" s="174">
        <f>IF(O135="sníž. přenesená",K135,0)</f>
        <v>0</v>
      </c>
      <c r="BI135" s="174">
        <f>IF(O135="nulová",K135,0)</f>
        <v>0</v>
      </c>
      <c r="BJ135" s="17" t="s">
        <v>81</v>
      </c>
      <c r="BK135" s="174">
        <f>ROUND(P135*H135,2)</f>
        <v>0</v>
      </c>
      <c r="BL135" s="17" t="s">
        <v>658</v>
      </c>
      <c r="BM135" s="173" t="s">
        <v>683</v>
      </c>
    </row>
    <row r="136" spans="2:51" s="14" customFormat="1" ht="12">
      <c r="B136" s="183"/>
      <c r="D136" s="176" t="s">
        <v>172</v>
      </c>
      <c r="E136" s="184" t="s">
        <v>1</v>
      </c>
      <c r="F136" s="185" t="s">
        <v>81</v>
      </c>
      <c r="H136" s="186">
        <v>1</v>
      </c>
      <c r="I136" s="187"/>
      <c r="J136" s="187"/>
      <c r="M136" s="183"/>
      <c r="N136" s="188"/>
      <c r="O136" s="189"/>
      <c r="P136" s="189"/>
      <c r="Q136" s="189"/>
      <c r="R136" s="189"/>
      <c r="S136" s="189"/>
      <c r="T136" s="189"/>
      <c r="U136" s="189"/>
      <c r="V136" s="189"/>
      <c r="W136" s="189"/>
      <c r="X136" s="190"/>
      <c r="AT136" s="184" t="s">
        <v>172</v>
      </c>
      <c r="AU136" s="184" t="s">
        <v>81</v>
      </c>
      <c r="AV136" s="14" t="s">
        <v>83</v>
      </c>
      <c r="AW136" s="14" t="s">
        <v>4</v>
      </c>
      <c r="AX136" s="14" t="s">
        <v>81</v>
      </c>
      <c r="AY136" s="184" t="s">
        <v>163</v>
      </c>
    </row>
    <row r="137" spans="1:65" s="2" customFormat="1" ht="16.5" customHeight="1">
      <c r="A137" s="31"/>
      <c r="B137" s="160"/>
      <c r="C137" s="161" t="s">
        <v>249</v>
      </c>
      <c r="D137" s="161" t="s">
        <v>165</v>
      </c>
      <c r="E137" s="162" t="s">
        <v>684</v>
      </c>
      <c r="F137" s="163" t="s">
        <v>685</v>
      </c>
      <c r="G137" s="164" t="s">
        <v>393</v>
      </c>
      <c r="H137" s="165">
        <v>1</v>
      </c>
      <c r="I137" s="166"/>
      <c r="J137" s="166"/>
      <c r="K137" s="167">
        <f>ROUND(P137*H137,2)</f>
        <v>0</v>
      </c>
      <c r="L137" s="163" t="s">
        <v>1</v>
      </c>
      <c r="M137" s="32"/>
      <c r="N137" s="168" t="s">
        <v>1</v>
      </c>
      <c r="O137" s="169" t="s">
        <v>38</v>
      </c>
      <c r="P137" s="170">
        <f>I137+J137</f>
        <v>0</v>
      </c>
      <c r="Q137" s="170">
        <f>ROUND(I137*H137,2)</f>
        <v>0</v>
      </c>
      <c r="R137" s="170">
        <f>ROUND(J137*H137,2)</f>
        <v>0</v>
      </c>
      <c r="S137" s="55"/>
      <c r="T137" s="171">
        <f>S137*H137</f>
        <v>0</v>
      </c>
      <c r="U137" s="171">
        <v>0</v>
      </c>
      <c r="V137" s="171">
        <f>U137*H137</f>
        <v>0</v>
      </c>
      <c r="W137" s="171">
        <v>0</v>
      </c>
      <c r="X137" s="172">
        <f>W137*H137</f>
        <v>0</v>
      </c>
      <c r="Y137" s="31"/>
      <c r="Z137" s="31"/>
      <c r="AA137" s="31"/>
      <c r="AB137" s="31"/>
      <c r="AC137" s="31"/>
      <c r="AD137" s="31"/>
      <c r="AE137" s="31"/>
      <c r="AR137" s="173" t="s">
        <v>658</v>
      </c>
      <c r="AT137" s="173" t="s">
        <v>165</v>
      </c>
      <c r="AU137" s="173" t="s">
        <v>81</v>
      </c>
      <c r="AY137" s="17" t="s">
        <v>163</v>
      </c>
      <c r="BE137" s="174">
        <f>IF(O137="základní",K137,0)</f>
        <v>0</v>
      </c>
      <c r="BF137" s="174">
        <f>IF(O137="snížená",K137,0)</f>
        <v>0</v>
      </c>
      <c r="BG137" s="174">
        <f>IF(O137="zákl. přenesená",K137,0)</f>
        <v>0</v>
      </c>
      <c r="BH137" s="174">
        <f>IF(O137="sníž. přenesená",K137,0)</f>
        <v>0</v>
      </c>
      <c r="BI137" s="174">
        <f>IF(O137="nulová",K137,0)</f>
        <v>0</v>
      </c>
      <c r="BJ137" s="17" t="s">
        <v>81</v>
      </c>
      <c r="BK137" s="174">
        <f>ROUND(P137*H137,2)</f>
        <v>0</v>
      </c>
      <c r="BL137" s="17" t="s">
        <v>658</v>
      </c>
      <c r="BM137" s="173" t="s">
        <v>686</v>
      </c>
    </row>
    <row r="138" spans="2:51" s="14" customFormat="1" ht="12">
      <c r="B138" s="183"/>
      <c r="D138" s="176" t="s">
        <v>172</v>
      </c>
      <c r="E138" s="184" t="s">
        <v>1</v>
      </c>
      <c r="F138" s="185" t="s">
        <v>81</v>
      </c>
      <c r="H138" s="186">
        <v>1</v>
      </c>
      <c r="I138" s="187"/>
      <c r="J138" s="187"/>
      <c r="M138" s="183"/>
      <c r="N138" s="188"/>
      <c r="O138" s="189"/>
      <c r="P138" s="189"/>
      <c r="Q138" s="189"/>
      <c r="R138" s="189"/>
      <c r="S138" s="189"/>
      <c r="T138" s="189"/>
      <c r="U138" s="189"/>
      <c r="V138" s="189"/>
      <c r="W138" s="189"/>
      <c r="X138" s="190"/>
      <c r="AT138" s="184" t="s">
        <v>172</v>
      </c>
      <c r="AU138" s="184" t="s">
        <v>81</v>
      </c>
      <c r="AV138" s="14" t="s">
        <v>83</v>
      </c>
      <c r="AW138" s="14" t="s">
        <v>4</v>
      </c>
      <c r="AX138" s="14" t="s">
        <v>81</v>
      </c>
      <c r="AY138" s="184" t="s">
        <v>163</v>
      </c>
    </row>
    <row r="139" spans="1:65" s="2" customFormat="1" ht="16.5" customHeight="1">
      <c r="A139" s="31"/>
      <c r="B139" s="160"/>
      <c r="C139" s="161" t="s">
        <v>256</v>
      </c>
      <c r="D139" s="161" t="s">
        <v>165</v>
      </c>
      <c r="E139" s="162" t="s">
        <v>687</v>
      </c>
      <c r="F139" s="163" t="s">
        <v>706</v>
      </c>
      <c r="G139" s="164" t="s">
        <v>393</v>
      </c>
      <c r="H139" s="165">
        <v>1</v>
      </c>
      <c r="I139" s="166"/>
      <c r="J139" s="166"/>
      <c r="K139" s="167">
        <f>ROUND(P139*H139,2)</f>
        <v>0</v>
      </c>
      <c r="L139" s="163" t="s">
        <v>1</v>
      </c>
      <c r="M139" s="32"/>
      <c r="N139" s="168" t="s">
        <v>1</v>
      </c>
      <c r="O139" s="169" t="s">
        <v>38</v>
      </c>
      <c r="P139" s="170">
        <f>I139+J139</f>
        <v>0</v>
      </c>
      <c r="Q139" s="170">
        <f>ROUND(I139*H139,2)</f>
        <v>0</v>
      </c>
      <c r="R139" s="170">
        <f>ROUND(J139*H139,2)</f>
        <v>0</v>
      </c>
      <c r="S139" s="55"/>
      <c r="T139" s="171">
        <f>S139*H139</f>
        <v>0</v>
      </c>
      <c r="U139" s="171">
        <v>0</v>
      </c>
      <c r="V139" s="171">
        <f>U139*H139</f>
        <v>0</v>
      </c>
      <c r="W139" s="171">
        <v>0</v>
      </c>
      <c r="X139" s="172">
        <f>W139*H139</f>
        <v>0</v>
      </c>
      <c r="Y139" s="31"/>
      <c r="Z139" s="31"/>
      <c r="AA139" s="31"/>
      <c r="AB139" s="31"/>
      <c r="AC139" s="31"/>
      <c r="AD139" s="31"/>
      <c r="AE139" s="31"/>
      <c r="AR139" s="173" t="s">
        <v>658</v>
      </c>
      <c r="AT139" s="173" t="s">
        <v>165</v>
      </c>
      <c r="AU139" s="173" t="s">
        <v>81</v>
      </c>
      <c r="AY139" s="17" t="s">
        <v>163</v>
      </c>
      <c r="BE139" s="174">
        <f>IF(O139="základní",K139,0)</f>
        <v>0</v>
      </c>
      <c r="BF139" s="174">
        <f>IF(O139="snížená",K139,0)</f>
        <v>0</v>
      </c>
      <c r="BG139" s="174">
        <f>IF(O139="zákl. přenesená",K139,0)</f>
        <v>0</v>
      </c>
      <c r="BH139" s="174">
        <f>IF(O139="sníž. přenesená",K139,0)</f>
        <v>0</v>
      </c>
      <c r="BI139" s="174">
        <f>IF(O139="nulová",K139,0)</f>
        <v>0</v>
      </c>
      <c r="BJ139" s="17" t="s">
        <v>81</v>
      </c>
      <c r="BK139" s="174">
        <f>ROUND(P139*H139,2)</f>
        <v>0</v>
      </c>
      <c r="BL139" s="17" t="s">
        <v>658</v>
      </c>
      <c r="BM139" s="173" t="s">
        <v>688</v>
      </c>
    </row>
    <row r="140" spans="2:51" s="14" customFormat="1" ht="12">
      <c r="B140" s="183"/>
      <c r="D140" s="176" t="s">
        <v>172</v>
      </c>
      <c r="E140" s="184" t="s">
        <v>1</v>
      </c>
      <c r="F140" s="185" t="s">
        <v>81</v>
      </c>
      <c r="H140" s="186">
        <v>1</v>
      </c>
      <c r="I140" s="187"/>
      <c r="J140" s="187"/>
      <c r="M140" s="183"/>
      <c r="N140" s="212"/>
      <c r="O140" s="213"/>
      <c r="P140" s="213"/>
      <c r="Q140" s="213"/>
      <c r="R140" s="213"/>
      <c r="S140" s="213"/>
      <c r="T140" s="213"/>
      <c r="U140" s="213"/>
      <c r="V140" s="213"/>
      <c r="W140" s="213"/>
      <c r="X140" s="214"/>
      <c r="AT140" s="184" t="s">
        <v>172</v>
      </c>
      <c r="AU140" s="184" t="s">
        <v>81</v>
      </c>
      <c r="AV140" s="14" t="s">
        <v>83</v>
      </c>
      <c r="AW140" s="14" t="s">
        <v>4</v>
      </c>
      <c r="AX140" s="14" t="s">
        <v>81</v>
      </c>
      <c r="AY140" s="184" t="s">
        <v>163</v>
      </c>
    </row>
    <row r="141" spans="1:31" s="2" customFormat="1" ht="6.95" customHeight="1">
      <c r="A141" s="31"/>
      <c r="B141" s="45"/>
      <c r="C141" s="46"/>
      <c r="D141" s="46"/>
      <c r="E141" s="46"/>
      <c r="F141" s="46"/>
      <c r="G141" s="46"/>
      <c r="H141" s="46"/>
      <c r="I141" s="116"/>
      <c r="J141" s="116"/>
      <c r="K141" s="46"/>
      <c r="L141" s="46"/>
      <c r="M141" s="32"/>
      <c r="N141" s="31"/>
      <c r="P141" s="31"/>
      <c r="Q141" s="31"/>
      <c r="R141" s="31"/>
      <c r="S141" s="31"/>
      <c r="T141" s="31"/>
      <c r="U141" s="31"/>
      <c r="V141" s="31"/>
      <c r="W141" s="31"/>
      <c r="X141" s="31"/>
      <c r="Y141" s="31"/>
      <c r="Z141" s="31"/>
      <c r="AA141" s="31"/>
      <c r="AB141" s="31"/>
      <c r="AC141" s="31"/>
      <c r="AD141" s="31"/>
      <c r="AE141" s="31"/>
    </row>
  </sheetData>
  <autoFilter ref="C116:L140"/>
  <mergeCells count="9">
    <mergeCell ref="E87:H87"/>
    <mergeCell ref="E107:H107"/>
    <mergeCell ref="E109:H109"/>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0"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9"/>
  <sheetViews>
    <sheetView showGridLines="0" workbookViewId="0" topLeftCell="A1">
      <selection activeCell="I69" sqref="I6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10" width="20.140625" style="91" customWidth="1"/>
    <col min="11" max="11" width="20.1406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1"/>
      <c r="J2" s="91"/>
      <c r="M2" s="237" t="s">
        <v>6</v>
      </c>
      <c r="N2" s="238"/>
      <c r="O2" s="238"/>
      <c r="P2" s="238"/>
      <c r="Q2" s="238"/>
      <c r="R2" s="238"/>
      <c r="S2" s="238"/>
      <c r="T2" s="238"/>
      <c r="U2" s="238"/>
      <c r="V2" s="238"/>
      <c r="W2" s="238"/>
      <c r="X2" s="238"/>
      <c r="Y2" s="238"/>
      <c r="Z2" s="238"/>
      <c r="AT2" s="17" t="s">
        <v>95</v>
      </c>
    </row>
    <row r="3" spans="2:46" s="1" customFormat="1" ht="6.95" customHeight="1">
      <c r="B3" s="18"/>
      <c r="C3" s="19"/>
      <c r="D3" s="19"/>
      <c r="E3" s="19"/>
      <c r="F3" s="19"/>
      <c r="G3" s="19"/>
      <c r="H3" s="19"/>
      <c r="I3" s="93"/>
      <c r="J3" s="93"/>
      <c r="K3" s="19"/>
      <c r="L3" s="19"/>
      <c r="M3" s="20"/>
      <c r="AT3" s="17" t="s">
        <v>83</v>
      </c>
    </row>
    <row r="4" spans="2:46" s="1" customFormat="1" ht="24.95" customHeight="1">
      <c r="B4" s="20"/>
      <c r="D4" s="21" t="s">
        <v>100</v>
      </c>
      <c r="I4" s="91"/>
      <c r="J4" s="91"/>
      <c r="M4" s="20"/>
      <c r="N4" s="94" t="s">
        <v>11</v>
      </c>
      <c r="AT4" s="17" t="s">
        <v>3</v>
      </c>
    </row>
    <row r="5" spans="2:13" s="1" customFormat="1" ht="6.95" customHeight="1">
      <c r="B5" s="20"/>
      <c r="I5" s="91"/>
      <c r="J5" s="91"/>
      <c r="M5" s="20"/>
    </row>
    <row r="6" spans="2:13" s="1" customFormat="1" ht="12" customHeight="1">
      <c r="B6" s="20"/>
      <c r="D6" s="27" t="s">
        <v>17</v>
      </c>
      <c r="I6" s="91"/>
      <c r="J6" s="91"/>
      <c r="M6" s="20"/>
    </row>
    <row r="7" spans="2:13" s="1" customFormat="1" ht="16.5" customHeight="1">
      <c r="B7" s="20"/>
      <c r="E7" s="273" t="str">
        <f>'Rekapitulace stavby'!K6</f>
        <v>Revitalizace Rychtářského potoka, km 1,100 - 5,200, k.ú. Budišov nad Budišovkou - I. etapa</v>
      </c>
      <c r="F7" s="274"/>
      <c r="G7" s="274"/>
      <c r="H7" s="274"/>
      <c r="I7" s="91"/>
      <c r="J7" s="91"/>
      <c r="M7" s="20"/>
    </row>
    <row r="8" spans="1:31" s="2" customFormat="1" ht="12" customHeight="1">
      <c r="A8" s="31"/>
      <c r="B8" s="32"/>
      <c r="C8" s="31"/>
      <c r="D8" s="27" t="s">
        <v>109</v>
      </c>
      <c r="E8" s="31"/>
      <c r="F8" s="31"/>
      <c r="G8" s="31"/>
      <c r="H8" s="31"/>
      <c r="I8" s="95"/>
      <c r="J8" s="95"/>
      <c r="K8" s="31"/>
      <c r="L8" s="31"/>
      <c r="M8" s="41"/>
      <c r="S8" s="31"/>
      <c r="T8" s="31"/>
      <c r="U8" s="31"/>
      <c r="V8" s="31"/>
      <c r="W8" s="31"/>
      <c r="X8" s="31"/>
      <c r="Y8" s="31"/>
      <c r="Z8" s="31"/>
      <c r="AA8" s="31"/>
      <c r="AB8" s="31"/>
      <c r="AC8" s="31"/>
      <c r="AD8" s="31"/>
      <c r="AE8" s="31"/>
    </row>
    <row r="9" spans="1:31" s="2" customFormat="1" ht="16.5" customHeight="1">
      <c r="A9" s="31"/>
      <c r="B9" s="32"/>
      <c r="C9" s="31"/>
      <c r="D9" s="31"/>
      <c r="E9" s="245" t="s">
        <v>689</v>
      </c>
      <c r="F9" s="272"/>
      <c r="G9" s="272"/>
      <c r="H9" s="272"/>
      <c r="I9" s="95"/>
      <c r="J9" s="95"/>
      <c r="K9" s="31"/>
      <c r="L9" s="31"/>
      <c r="M9" s="41"/>
      <c r="S9" s="31"/>
      <c r="T9" s="31"/>
      <c r="U9" s="31"/>
      <c r="V9" s="31"/>
      <c r="W9" s="31"/>
      <c r="X9" s="31"/>
      <c r="Y9" s="31"/>
      <c r="Z9" s="31"/>
      <c r="AA9" s="31"/>
      <c r="AB9" s="31"/>
      <c r="AC9" s="31"/>
      <c r="AD9" s="31"/>
      <c r="AE9" s="31"/>
    </row>
    <row r="10" spans="1:31" s="2" customFormat="1" ht="12">
      <c r="A10" s="31"/>
      <c r="B10" s="32"/>
      <c r="C10" s="31"/>
      <c r="D10" s="31"/>
      <c r="E10" s="31"/>
      <c r="F10" s="31"/>
      <c r="G10" s="31"/>
      <c r="H10" s="31"/>
      <c r="I10" s="95"/>
      <c r="J10" s="95"/>
      <c r="K10" s="31"/>
      <c r="L10" s="31"/>
      <c r="M10" s="41"/>
      <c r="S10" s="31"/>
      <c r="T10" s="31"/>
      <c r="U10" s="31"/>
      <c r="V10" s="31"/>
      <c r="W10" s="31"/>
      <c r="X10" s="31"/>
      <c r="Y10" s="31"/>
      <c r="Z10" s="31"/>
      <c r="AA10" s="31"/>
      <c r="AB10" s="31"/>
      <c r="AC10" s="31"/>
      <c r="AD10" s="31"/>
      <c r="AE10" s="31"/>
    </row>
    <row r="11" spans="1:31" s="2" customFormat="1" ht="12" customHeight="1">
      <c r="A11" s="31"/>
      <c r="B11" s="32"/>
      <c r="C11" s="31"/>
      <c r="D11" s="27" t="s">
        <v>18</v>
      </c>
      <c r="E11" s="31"/>
      <c r="F11" s="25" t="s">
        <v>1</v>
      </c>
      <c r="G11" s="31"/>
      <c r="H11" s="31"/>
      <c r="I11" s="96" t="s">
        <v>19</v>
      </c>
      <c r="J11" s="97" t="s">
        <v>1</v>
      </c>
      <c r="K11" s="31"/>
      <c r="L11" s="31"/>
      <c r="M11" s="41"/>
      <c r="S11" s="31"/>
      <c r="T11" s="31"/>
      <c r="U11" s="31"/>
      <c r="V11" s="31"/>
      <c r="W11" s="31"/>
      <c r="X11" s="31"/>
      <c r="Y11" s="31"/>
      <c r="Z11" s="31"/>
      <c r="AA11" s="31"/>
      <c r="AB11" s="31"/>
      <c r="AC11" s="31"/>
      <c r="AD11" s="31"/>
      <c r="AE11" s="31"/>
    </row>
    <row r="12" spans="1:31" s="2" customFormat="1" ht="12" customHeight="1">
      <c r="A12" s="31"/>
      <c r="B12" s="32"/>
      <c r="C12" s="31"/>
      <c r="D12" s="27" t="s">
        <v>20</v>
      </c>
      <c r="E12" s="31"/>
      <c r="F12" s="25" t="s">
        <v>21</v>
      </c>
      <c r="G12" s="31"/>
      <c r="H12" s="31"/>
      <c r="I12" s="96" t="s">
        <v>22</v>
      </c>
      <c r="J12" s="98">
        <f>'Rekapitulace stavby'!AN8</f>
        <v>0</v>
      </c>
      <c r="K12" s="31"/>
      <c r="L12" s="31"/>
      <c r="M12" s="41"/>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95"/>
      <c r="J13" s="95"/>
      <c r="K13" s="31"/>
      <c r="L13" s="31"/>
      <c r="M13" s="41"/>
      <c r="S13" s="31"/>
      <c r="T13" s="31"/>
      <c r="U13" s="31"/>
      <c r="V13" s="31"/>
      <c r="W13" s="31"/>
      <c r="X13" s="31"/>
      <c r="Y13" s="31"/>
      <c r="Z13" s="31"/>
      <c r="AA13" s="31"/>
      <c r="AB13" s="31"/>
      <c r="AC13" s="31"/>
      <c r="AD13" s="31"/>
      <c r="AE13" s="31"/>
    </row>
    <row r="14" spans="1:31" s="2" customFormat="1" ht="12" customHeight="1">
      <c r="A14" s="31"/>
      <c r="B14" s="32"/>
      <c r="C14" s="31"/>
      <c r="D14" s="27" t="s">
        <v>23</v>
      </c>
      <c r="E14" s="31"/>
      <c r="F14" s="31"/>
      <c r="G14" s="31"/>
      <c r="H14" s="31"/>
      <c r="I14" s="96" t="s">
        <v>24</v>
      </c>
      <c r="J14" s="97" t="s">
        <v>1</v>
      </c>
      <c r="K14" s="31"/>
      <c r="L14" s="31"/>
      <c r="M14" s="41"/>
      <c r="S14" s="31"/>
      <c r="T14" s="31"/>
      <c r="U14" s="31"/>
      <c r="V14" s="31"/>
      <c r="W14" s="31"/>
      <c r="X14" s="31"/>
      <c r="Y14" s="31"/>
      <c r="Z14" s="31"/>
      <c r="AA14" s="31"/>
      <c r="AB14" s="31"/>
      <c r="AC14" s="31"/>
      <c r="AD14" s="31"/>
      <c r="AE14" s="31"/>
    </row>
    <row r="15" spans="1:31" s="2" customFormat="1" ht="18" customHeight="1">
      <c r="A15" s="31"/>
      <c r="B15" s="32"/>
      <c r="C15" s="31"/>
      <c r="D15" s="31"/>
      <c r="E15" s="25" t="s">
        <v>25</v>
      </c>
      <c r="F15" s="31"/>
      <c r="G15" s="31"/>
      <c r="H15" s="31"/>
      <c r="I15" s="96" t="s">
        <v>26</v>
      </c>
      <c r="J15" s="97" t="s">
        <v>1</v>
      </c>
      <c r="K15" s="31"/>
      <c r="L15" s="31"/>
      <c r="M15" s="41"/>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95"/>
      <c r="J16" s="95"/>
      <c r="K16" s="31"/>
      <c r="L16" s="31"/>
      <c r="M16" s="41"/>
      <c r="S16" s="31"/>
      <c r="T16" s="31"/>
      <c r="U16" s="31"/>
      <c r="V16" s="31"/>
      <c r="W16" s="31"/>
      <c r="X16" s="31"/>
      <c r="Y16" s="31"/>
      <c r="Z16" s="31"/>
      <c r="AA16" s="31"/>
      <c r="AB16" s="31"/>
      <c r="AC16" s="31"/>
      <c r="AD16" s="31"/>
      <c r="AE16" s="31"/>
    </row>
    <row r="17" spans="1:31" s="2" customFormat="1" ht="12" customHeight="1">
      <c r="A17" s="31"/>
      <c r="B17" s="32"/>
      <c r="C17" s="31"/>
      <c r="D17" s="27" t="s">
        <v>27</v>
      </c>
      <c r="E17" s="31"/>
      <c r="F17" s="31"/>
      <c r="G17" s="31"/>
      <c r="H17" s="31"/>
      <c r="I17" s="96" t="s">
        <v>24</v>
      </c>
      <c r="J17" s="28">
        <f>'Rekapitulace stavby'!AN13</f>
        <v>0</v>
      </c>
      <c r="K17" s="31"/>
      <c r="L17" s="31"/>
      <c r="M17" s="41"/>
      <c r="S17" s="31"/>
      <c r="T17" s="31"/>
      <c r="U17" s="31"/>
      <c r="V17" s="31"/>
      <c r="W17" s="31"/>
      <c r="X17" s="31"/>
      <c r="Y17" s="31"/>
      <c r="Z17" s="31"/>
      <c r="AA17" s="31"/>
      <c r="AB17" s="31"/>
      <c r="AC17" s="31"/>
      <c r="AD17" s="31"/>
      <c r="AE17" s="31"/>
    </row>
    <row r="18" spans="1:31" s="2" customFormat="1" ht="18" customHeight="1">
      <c r="A18" s="31"/>
      <c r="B18" s="32"/>
      <c r="C18" s="31"/>
      <c r="D18" s="31"/>
      <c r="E18" s="275">
        <f>'Rekapitulace stavby'!E14</f>
        <v>0</v>
      </c>
      <c r="F18" s="248"/>
      <c r="G18" s="248"/>
      <c r="H18" s="248"/>
      <c r="I18" s="96" t="s">
        <v>26</v>
      </c>
      <c r="J18" s="28">
        <f>'Rekapitulace stavby'!AN14</f>
        <v>0</v>
      </c>
      <c r="K18" s="31"/>
      <c r="L18" s="31"/>
      <c r="M18" s="41"/>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95"/>
      <c r="J19" s="95"/>
      <c r="K19" s="31"/>
      <c r="L19" s="31"/>
      <c r="M19" s="41"/>
      <c r="S19" s="31"/>
      <c r="T19" s="31"/>
      <c r="U19" s="31"/>
      <c r="V19" s="31"/>
      <c r="W19" s="31"/>
      <c r="X19" s="31"/>
      <c r="Y19" s="31"/>
      <c r="Z19" s="31"/>
      <c r="AA19" s="31"/>
      <c r="AB19" s="31"/>
      <c r="AC19" s="31"/>
      <c r="AD19" s="31"/>
      <c r="AE19" s="31"/>
    </row>
    <row r="20" spans="1:31" s="2" customFormat="1" ht="12" customHeight="1">
      <c r="A20" s="31"/>
      <c r="B20" s="32"/>
      <c r="C20" s="31"/>
      <c r="D20" s="27" t="s">
        <v>28</v>
      </c>
      <c r="E20" s="31"/>
      <c r="F20" s="31"/>
      <c r="G20" s="31"/>
      <c r="H20" s="31"/>
      <c r="I20" s="96" t="s">
        <v>24</v>
      </c>
      <c r="J20" s="97" t="s">
        <v>1</v>
      </c>
      <c r="K20" s="31"/>
      <c r="L20" s="31"/>
      <c r="M20" s="41"/>
      <c r="S20" s="31"/>
      <c r="T20" s="31"/>
      <c r="U20" s="31"/>
      <c r="V20" s="31"/>
      <c r="W20" s="31"/>
      <c r="X20" s="31"/>
      <c r="Y20" s="31"/>
      <c r="Z20" s="31"/>
      <c r="AA20" s="31"/>
      <c r="AB20" s="31"/>
      <c r="AC20" s="31"/>
      <c r="AD20" s="31"/>
      <c r="AE20" s="31"/>
    </row>
    <row r="21" spans="1:31" s="2" customFormat="1" ht="18" customHeight="1">
      <c r="A21" s="31"/>
      <c r="B21" s="32"/>
      <c r="C21" s="31"/>
      <c r="D21" s="31"/>
      <c r="E21" s="25" t="s">
        <v>29</v>
      </c>
      <c r="F21" s="31"/>
      <c r="G21" s="31"/>
      <c r="H21" s="31"/>
      <c r="I21" s="96" t="s">
        <v>26</v>
      </c>
      <c r="J21" s="97" t="s">
        <v>1</v>
      </c>
      <c r="K21" s="31"/>
      <c r="L21" s="31"/>
      <c r="M21" s="41"/>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95"/>
      <c r="J22" s="95"/>
      <c r="K22" s="31"/>
      <c r="L22" s="31"/>
      <c r="M22" s="41"/>
      <c r="S22" s="31"/>
      <c r="T22" s="31"/>
      <c r="U22" s="31"/>
      <c r="V22" s="31"/>
      <c r="W22" s="31"/>
      <c r="X22" s="31"/>
      <c r="Y22" s="31"/>
      <c r="Z22" s="31"/>
      <c r="AA22" s="31"/>
      <c r="AB22" s="31"/>
      <c r="AC22" s="31"/>
      <c r="AD22" s="31"/>
      <c r="AE22" s="31"/>
    </row>
    <row r="23" spans="1:31" s="2" customFormat="1" ht="12" customHeight="1">
      <c r="A23" s="31"/>
      <c r="B23" s="32"/>
      <c r="C23" s="31"/>
      <c r="D23" s="27" t="s">
        <v>30</v>
      </c>
      <c r="E23" s="31"/>
      <c r="F23" s="31"/>
      <c r="G23" s="31"/>
      <c r="H23" s="31"/>
      <c r="I23" s="96" t="s">
        <v>24</v>
      </c>
      <c r="J23" s="97" t="s">
        <v>1</v>
      </c>
      <c r="K23" s="31"/>
      <c r="L23" s="31"/>
      <c r="M23" s="41"/>
      <c r="S23" s="31"/>
      <c r="T23" s="31"/>
      <c r="U23" s="31"/>
      <c r="V23" s="31"/>
      <c r="W23" s="31"/>
      <c r="X23" s="31"/>
      <c r="Y23" s="31"/>
      <c r="Z23" s="31"/>
      <c r="AA23" s="31"/>
      <c r="AB23" s="31"/>
      <c r="AC23" s="31"/>
      <c r="AD23" s="31"/>
      <c r="AE23" s="31"/>
    </row>
    <row r="24" spans="1:31" s="2" customFormat="1" ht="18" customHeight="1">
      <c r="A24" s="31"/>
      <c r="B24" s="32"/>
      <c r="C24" s="31"/>
      <c r="D24" s="31"/>
      <c r="E24" s="25" t="s">
        <v>31</v>
      </c>
      <c r="F24" s="31"/>
      <c r="G24" s="31"/>
      <c r="H24" s="31"/>
      <c r="I24" s="96" t="s">
        <v>26</v>
      </c>
      <c r="J24" s="97" t="s">
        <v>1</v>
      </c>
      <c r="K24" s="31"/>
      <c r="L24" s="31"/>
      <c r="M24" s="41"/>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95"/>
      <c r="J25" s="95"/>
      <c r="K25" s="31"/>
      <c r="L25" s="31"/>
      <c r="M25" s="41"/>
      <c r="S25" s="31"/>
      <c r="T25" s="31"/>
      <c r="U25" s="31"/>
      <c r="V25" s="31"/>
      <c r="W25" s="31"/>
      <c r="X25" s="31"/>
      <c r="Y25" s="31"/>
      <c r="Z25" s="31"/>
      <c r="AA25" s="31"/>
      <c r="AB25" s="31"/>
      <c r="AC25" s="31"/>
      <c r="AD25" s="31"/>
      <c r="AE25" s="31"/>
    </row>
    <row r="26" spans="1:31" s="2" customFormat="1" ht="12" customHeight="1">
      <c r="A26" s="31"/>
      <c r="B26" s="32"/>
      <c r="C26" s="31"/>
      <c r="D26" s="27" t="s">
        <v>32</v>
      </c>
      <c r="E26" s="31"/>
      <c r="F26" s="31"/>
      <c r="G26" s="31"/>
      <c r="H26" s="31"/>
      <c r="I26" s="95"/>
      <c r="J26" s="95"/>
      <c r="K26" s="31"/>
      <c r="L26" s="31"/>
      <c r="M26" s="41"/>
      <c r="S26" s="31"/>
      <c r="T26" s="31"/>
      <c r="U26" s="31"/>
      <c r="V26" s="31"/>
      <c r="W26" s="31"/>
      <c r="X26" s="31"/>
      <c r="Y26" s="31"/>
      <c r="Z26" s="31"/>
      <c r="AA26" s="31"/>
      <c r="AB26" s="31"/>
      <c r="AC26" s="31"/>
      <c r="AD26" s="31"/>
      <c r="AE26" s="31"/>
    </row>
    <row r="27" spans="1:31" s="8" customFormat="1" ht="16.5" customHeight="1">
      <c r="A27" s="99"/>
      <c r="B27" s="100"/>
      <c r="C27" s="99"/>
      <c r="D27" s="99"/>
      <c r="E27" s="252" t="s">
        <v>1</v>
      </c>
      <c r="F27" s="252"/>
      <c r="G27" s="252"/>
      <c r="H27" s="252"/>
      <c r="I27" s="101"/>
      <c r="J27" s="101"/>
      <c r="K27" s="99"/>
      <c r="L27" s="99"/>
      <c r="M27" s="102"/>
      <c r="S27" s="99"/>
      <c r="T27" s="99"/>
      <c r="U27" s="99"/>
      <c r="V27" s="99"/>
      <c r="W27" s="99"/>
      <c r="X27" s="99"/>
      <c r="Y27" s="99"/>
      <c r="Z27" s="99"/>
      <c r="AA27" s="99"/>
      <c r="AB27" s="99"/>
      <c r="AC27" s="99"/>
      <c r="AD27" s="99"/>
      <c r="AE27" s="99"/>
    </row>
    <row r="28" spans="1:31" s="2" customFormat="1" ht="6.95" customHeight="1">
      <c r="A28" s="31"/>
      <c r="B28" s="32"/>
      <c r="C28" s="31"/>
      <c r="D28" s="31"/>
      <c r="E28" s="31"/>
      <c r="F28" s="31"/>
      <c r="G28" s="31"/>
      <c r="H28" s="31"/>
      <c r="I28" s="95"/>
      <c r="J28" s="95"/>
      <c r="K28" s="31"/>
      <c r="L28" s="31"/>
      <c r="M28" s="41"/>
      <c r="S28" s="31"/>
      <c r="T28" s="31"/>
      <c r="U28" s="31"/>
      <c r="V28" s="31"/>
      <c r="W28" s="31"/>
      <c r="X28" s="31"/>
      <c r="Y28" s="31"/>
      <c r="Z28" s="31"/>
      <c r="AA28" s="31"/>
      <c r="AB28" s="31"/>
      <c r="AC28" s="31"/>
      <c r="AD28" s="31"/>
      <c r="AE28" s="31"/>
    </row>
    <row r="29" spans="1:31" s="2" customFormat="1" ht="6.95" customHeight="1">
      <c r="A29" s="31"/>
      <c r="B29" s="32"/>
      <c r="C29" s="31"/>
      <c r="D29" s="63"/>
      <c r="E29" s="63"/>
      <c r="F29" s="63"/>
      <c r="G29" s="63"/>
      <c r="H29" s="63"/>
      <c r="I29" s="103"/>
      <c r="J29" s="103"/>
      <c r="K29" s="63"/>
      <c r="L29" s="63"/>
      <c r="M29" s="41"/>
      <c r="S29" s="31"/>
      <c r="T29" s="31"/>
      <c r="U29" s="31"/>
      <c r="V29" s="31"/>
      <c r="W29" s="31"/>
      <c r="X29" s="31"/>
      <c r="Y29" s="31"/>
      <c r="Z29" s="31"/>
      <c r="AA29" s="31"/>
      <c r="AB29" s="31"/>
      <c r="AC29" s="31"/>
      <c r="AD29" s="31"/>
      <c r="AE29" s="31"/>
    </row>
    <row r="30" spans="1:31" s="2" customFormat="1" ht="12.75">
      <c r="A30" s="31"/>
      <c r="B30" s="32"/>
      <c r="C30" s="31"/>
      <c r="D30" s="31"/>
      <c r="E30" s="27" t="s">
        <v>130</v>
      </c>
      <c r="F30" s="31"/>
      <c r="G30" s="31"/>
      <c r="H30" s="31"/>
      <c r="I30" s="95"/>
      <c r="J30" s="95"/>
      <c r="K30" s="104">
        <f>I96</f>
        <v>0</v>
      </c>
      <c r="L30" s="31"/>
      <c r="M30" s="41"/>
      <c r="S30" s="31"/>
      <c r="T30" s="31"/>
      <c r="U30" s="31"/>
      <c r="V30" s="31"/>
      <c r="W30" s="31"/>
      <c r="X30" s="31"/>
      <c r="Y30" s="31"/>
      <c r="Z30" s="31"/>
      <c r="AA30" s="31"/>
      <c r="AB30" s="31"/>
      <c r="AC30" s="31"/>
      <c r="AD30" s="31"/>
      <c r="AE30" s="31"/>
    </row>
    <row r="31" spans="1:31" s="2" customFormat="1" ht="12.75">
      <c r="A31" s="31"/>
      <c r="B31" s="32"/>
      <c r="C31" s="31"/>
      <c r="D31" s="31"/>
      <c r="E31" s="27" t="s">
        <v>131</v>
      </c>
      <c r="F31" s="31"/>
      <c r="G31" s="31"/>
      <c r="H31" s="31"/>
      <c r="I31" s="95"/>
      <c r="J31" s="95"/>
      <c r="K31" s="104">
        <f>J96</f>
        <v>0</v>
      </c>
      <c r="L31" s="31"/>
      <c r="M31" s="41"/>
      <c r="S31" s="31"/>
      <c r="T31" s="31"/>
      <c r="U31" s="31"/>
      <c r="V31" s="31"/>
      <c r="W31" s="31"/>
      <c r="X31" s="31"/>
      <c r="Y31" s="31"/>
      <c r="Z31" s="31"/>
      <c r="AA31" s="31"/>
      <c r="AB31" s="31"/>
      <c r="AC31" s="31"/>
      <c r="AD31" s="31"/>
      <c r="AE31" s="31"/>
    </row>
    <row r="32" spans="1:31" s="2" customFormat="1" ht="25.35" customHeight="1">
      <c r="A32" s="31"/>
      <c r="B32" s="32"/>
      <c r="C32" s="31"/>
      <c r="D32" s="105" t="s">
        <v>33</v>
      </c>
      <c r="E32" s="31"/>
      <c r="F32" s="31"/>
      <c r="G32" s="31"/>
      <c r="H32" s="31"/>
      <c r="I32" s="95"/>
      <c r="J32" s="95"/>
      <c r="K32" s="68">
        <f>ROUND(K118,2)</f>
        <v>0</v>
      </c>
      <c r="L32" s="31"/>
      <c r="M32" s="41"/>
      <c r="S32" s="31"/>
      <c r="T32" s="31"/>
      <c r="U32" s="31"/>
      <c r="V32" s="31"/>
      <c r="W32" s="31"/>
      <c r="X32" s="31"/>
      <c r="Y32" s="31"/>
      <c r="Z32" s="31"/>
      <c r="AA32" s="31"/>
      <c r="AB32" s="31"/>
      <c r="AC32" s="31"/>
      <c r="AD32" s="31"/>
      <c r="AE32" s="31"/>
    </row>
    <row r="33" spans="1:31" s="2" customFormat="1" ht="6.95" customHeight="1">
      <c r="A33" s="31"/>
      <c r="B33" s="32"/>
      <c r="C33" s="31"/>
      <c r="D33" s="63"/>
      <c r="E33" s="63"/>
      <c r="F33" s="63"/>
      <c r="G33" s="63"/>
      <c r="H33" s="63"/>
      <c r="I33" s="103"/>
      <c r="J33" s="103"/>
      <c r="K33" s="63"/>
      <c r="L33" s="63"/>
      <c r="M33" s="41"/>
      <c r="S33" s="31"/>
      <c r="T33" s="31"/>
      <c r="U33" s="31"/>
      <c r="V33" s="31"/>
      <c r="W33" s="31"/>
      <c r="X33" s="31"/>
      <c r="Y33" s="31"/>
      <c r="Z33" s="31"/>
      <c r="AA33" s="31"/>
      <c r="AB33" s="31"/>
      <c r="AC33" s="31"/>
      <c r="AD33" s="31"/>
      <c r="AE33" s="31"/>
    </row>
    <row r="34" spans="1:31" s="2" customFormat="1" ht="14.45" customHeight="1">
      <c r="A34" s="31"/>
      <c r="B34" s="32"/>
      <c r="C34" s="31"/>
      <c r="D34" s="31"/>
      <c r="E34" s="31"/>
      <c r="F34" s="35" t="s">
        <v>35</v>
      </c>
      <c r="G34" s="31"/>
      <c r="H34" s="31"/>
      <c r="I34" s="106" t="s">
        <v>34</v>
      </c>
      <c r="J34" s="95"/>
      <c r="K34" s="35" t="s">
        <v>36</v>
      </c>
      <c r="L34" s="31"/>
      <c r="M34" s="41"/>
      <c r="S34" s="31"/>
      <c r="T34" s="31"/>
      <c r="U34" s="31"/>
      <c r="V34" s="31"/>
      <c r="W34" s="31"/>
      <c r="X34" s="31"/>
      <c r="Y34" s="31"/>
      <c r="Z34" s="31"/>
      <c r="AA34" s="31"/>
      <c r="AB34" s="31"/>
      <c r="AC34" s="31"/>
      <c r="AD34" s="31"/>
      <c r="AE34" s="31"/>
    </row>
    <row r="35" spans="1:31" s="2" customFormat="1" ht="14.45" customHeight="1">
      <c r="A35" s="31"/>
      <c r="B35" s="32"/>
      <c r="C35" s="31"/>
      <c r="D35" s="107" t="s">
        <v>37</v>
      </c>
      <c r="E35" s="27" t="s">
        <v>38</v>
      </c>
      <c r="F35" s="104">
        <f>ROUND((SUM(BE118:BE128)),2)</f>
        <v>0</v>
      </c>
      <c r="G35" s="31"/>
      <c r="H35" s="31"/>
      <c r="I35" s="108">
        <v>0.21</v>
      </c>
      <c r="J35" s="95"/>
      <c r="K35" s="104">
        <f>ROUND(((SUM(BE118:BE128))*I35),2)</f>
        <v>0</v>
      </c>
      <c r="L35" s="31"/>
      <c r="M35" s="41"/>
      <c r="S35" s="31"/>
      <c r="T35" s="31"/>
      <c r="U35" s="31"/>
      <c r="V35" s="31"/>
      <c r="W35" s="31"/>
      <c r="X35" s="31"/>
      <c r="Y35" s="31"/>
      <c r="Z35" s="31"/>
      <c r="AA35" s="31"/>
      <c r="AB35" s="31"/>
      <c r="AC35" s="31"/>
      <c r="AD35" s="31"/>
      <c r="AE35" s="31"/>
    </row>
    <row r="36" spans="1:31" s="2" customFormat="1" ht="14.45" customHeight="1">
      <c r="A36" s="31"/>
      <c r="B36" s="32"/>
      <c r="C36" s="31"/>
      <c r="D36" s="31"/>
      <c r="E36" s="27" t="s">
        <v>39</v>
      </c>
      <c r="F36" s="104">
        <f>ROUND((SUM(BF118:BF128)),2)</f>
        <v>0</v>
      </c>
      <c r="G36" s="31"/>
      <c r="H36" s="31"/>
      <c r="I36" s="108">
        <v>0.15</v>
      </c>
      <c r="J36" s="95"/>
      <c r="K36" s="104">
        <f>ROUND(((SUM(BF118:BF128))*I36),2)</f>
        <v>0</v>
      </c>
      <c r="L36" s="31"/>
      <c r="M36" s="41"/>
      <c r="S36" s="31"/>
      <c r="T36" s="31"/>
      <c r="U36" s="31"/>
      <c r="V36" s="31"/>
      <c r="W36" s="31"/>
      <c r="X36" s="31"/>
      <c r="Y36" s="31"/>
      <c r="Z36" s="31"/>
      <c r="AA36" s="31"/>
      <c r="AB36" s="31"/>
      <c r="AC36" s="31"/>
      <c r="AD36" s="31"/>
      <c r="AE36" s="31"/>
    </row>
    <row r="37" spans="1:31" s="2" customFormat="1" ht="14.45" customHeight="1" hidden="1">
      <c r="A37" s="31"/>
      <c r="B37" s="32"/>
      <c r="C37" s="31"/>
      <c r="D37" s="31"/>
      <c r="E37" s="27" t="s">
        <v>40</v>
      </c>
      <c r="F37" s="104">
        <f>ROUND((SUM(BG118:BG128)),2)</f>
        <v>0</v>
      </c>
      <c r="G37" s="31"/>
      <c r="H37" s="31"/>
      <c r="I37" s="108">
        <v>0.21</v>
      </c>
      <c r="J37" s="95"/>
      <c r="K37" s="104">
        <f>0</f>
        <v>0</v>
      </c>
      <c r="L37" s="31"/>
      <c r="M37" s="41"/>
      <c r="S37" s="31"/>
      <c r="T37" s="31"/>
      <c r="U37" s="31"/>
      <c r="V37" s="31"/>
      <c r="W37" s="31"/>
      <c r="X37" s="31"/>
      <c r="Y37" s="31"/>
      <c r="Z37" s="31"/>
      <c r="AA37" s="31"/>
      <c r="AB37" s="31"/>
      <c r="AC37" s="31"/>
      <c r="AD37" s="31"/>
      <c r="AE37" s="31"/>
    </row>
    <row r="38" spans="1:31" s="2" customFormat="1" ht="14.45" customHeight="1" hidden="1">
      <c r="A38" s="31"/>
      <c r="B38" s="32"/>
      <c r="C38" s="31"/>
      <c r="D38" s="31"/>
      <c r="E38" s="27" t="s">
        <v>41</v>
      </c>
      <c r="F38" s="104">
        <f>ROUND((SUM(BH118:BH128)),2)</f>
        <v>0</v>
      </c>
      <c r="G38" s="31"/>
      <c r="H38" s="31"/>
      <c r="I38" s="108">
        <v>0.15</v>
      </c>
      <c r="J38" s="95"/>
      <c r="K38" s="104">
        <f>0</f>
        <v>0</v>
      </c>
      <c r="L38" s="31"/>
      <c r="M38" s="41"/>
      <c r="S38" s="31"/>
      <c r="T38" s="31"/>
      <c r="U38" s="31"/>
      <c r="V38" s="31"/>
      <c r="W38" s="31"/>
      <c r="X38" s="31"/>
      <c r="Y38" s="31"/>
      <c r="Z38" s="31"/>
      <c r="AA38" s="31"/>
      <c r="AB38" s="31"/>
      <c r="AC38" s="31"/>
      <c r="AD38" s="31"/>
      <c r="AE38" s="31"/>
    </row>
    <row r="39" spans="1:31" s="2" customFormat="1" ht="14.45" customHeight="1" hidden="1">
      <c r="A39" s="31"/>
      <c r="B39" s="32"/>
      <c r="C39" s="31"/>
      <c r="D39" s="31"/>
      <c r="E39" s="27" t="s">
        <v>42</v>
      </c>
      <c r="F39" s="104">
        <f>ROUND((SUM(BI118:BI128)),2)</f>
        <v>0</v>
      </c>
      <c r="G39" s="31"/>
      <c r="H39" s="31"/>
      <c r="I39" s="108">
        <v>0</v>
      </c>
      <c r="J39" s="95"/>
      <c r="K39" s="104">
        <f>0</f>
        <v>0</v>
      </c>
      <c r="L39" s="31"/>
      <c r="M39" s="41"/>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95"/>
      <c r="J40" s="95"/>
      <c r="K40" s="31"/>
      <c r="L40" s="31"/>
      <c r="M40" s="41"/>
      <c r="S40" s="31"/>
      <c r="T40" s="31"/>
      <c r="U40" s="31"/>
      <c r="V40" s="31"/>
      <c r="W40" s="31"/>
      <c r="X40" s="31"/>
      <c r="Y40" s="31"/>
      <c r="Z40" s="31"/>
      <c r="AA40" s="31"/>
      <c r="AB40" s="31"/>
      <c r="AC40" s="31"/>
      <c r="AD40" s="31"/>
      <c r="AE40" s="31"/>
    </row>
    <row r="41" spans="1:31" s="2" customFormat="1" ht="25.35" customHeight="1">
      <c r="A41" s="31"/>
      <c r="B41" s="32"/>
      <c r="C41" s="109"/>
      <c r="D41" s="110" t="s">
        <v>43</v>
      </c>
      <c r="E41" s="57"/>
      <c r="F41" s="57"/>
      <c r="G41" s="111" t="s">
        <v>44</v>
      </c>
      <c r="H41" s="112" t="s">
        <v>45</v>
      </c>
      <c r="I41" s="113"/>
      <c r="J41" s="113"/>
      <c r="K41" s="114">
        <f>SUM(K32:K39)</f>
        <v>0</v>
      </c>
      <c r="L41" s="115"/>
      <c r="M41" s="41"/>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95"/>
      <c r="J42" s="95"/>
      <c r="K42" s="31"/>
      <c r="L42" s="31"/>
      <c r="M42" s="41"/>
      <c r="S42" s="31"/>
      <c r="T42" s="31"/>
      <c r="U42" s="31"/>
      <c r="V42" s="31"/>
      <c r="W42" s="31"/>
      <c r="X42" s="31"/>
      <c r="Y42" s="31"/>
      <c r="Z42" s="31"/>
      <c r="AA42" s="31"/>
      <c r="AB42" s="31"/>
      <c r="AC42" s="31"/>
      <c r="AD42" s="31"/>
      <c r="AE42" s="31"/>
    </row>
    <row r="43" spans="2:13" s="1" customFormat="1" ht="14.45" customHeight="1">
      <c r="B43" s="20"/>
      <c r="I43" s="91"/>
      <c r="J43" s="91"/>
      <c r="M43" s="20"/>
    </row>
    <row r="44" spans="2:13" s="1" customFormat="1" ht="14.45" customHeight="1">
      <c r="B44" s="20"/>
      <c r="I44" s="91"/>
      <c r="J44" s="91"/>
      <c r="M44" s="20"/>
    </row>
    <row r="45" spans="2:13" s="1" customFormat="1" ht="14.45" customHeight="1">
      <c r="B45" s="20"/>
      <c r="I45" s="91"/>
      <c r="J45" s="91"/>
      <c r="M45" s="20"/>
    </row>
    <row r="46" spans="2:13" s="1" customFormat="1" ht="14.45" customHeight="1">
      <c r="B46" s="20"/>
      <c r="I46" s="91"/>
      <c r="J46" s="91"/>
      <c r="M46" s="20"/>
    </row>
    <row r="47" spans="2:13" s="1" customFormat="1" ht="14.45" customHeight="1">
      <c r="B47" s="20"/>
      <c r="I47" s="91"/>
      <c r="J47" s="91"/>
      <c r="M47" s="20"/>
    </row>
    <row r="48" spans="2:13" s="1" customFormat="1" ht="14.45" customHeight="1">
      <c r="B48" s="20"/>
      <c r="C48" s="221"/>
      <c r="D48" s="221"/>
      <c r="E48" s="221"/>
      <c r="F48" s="221"/>
      <c r="G48" s="221"/>
      <c r="H48" s="221"/>
      <c r="I48" s="222"/>
      <c r="J48" s="222"/>
      <c r="K48" s="221"/>
      <c r="L48" s="229"/>
      <c r="M48" s="20"/>
    </row>
    <row r="49" spans="2:13" s="1" customFormat="1" ht="14.45" customHeight="1">
      <c r="B49" s="20"/>
      <c r="C49" s="221"/>
      <c r="D49" s="221"/>
      <c r="E49" s="221"/>
      <c r="F49" s="221"/>
      <c r="G49" s="221"/>
      <c r="H49" s="221"/>
      <c r="I49" s="222"/>
      <c r="J49" s="222"/>
      <c r="K49" s="221"/>
      <c r="L49" s="229"/>
      <c r="M49" s="20"/>
    </row>
    <row r="50" spans="2:13" s="2" customFormat="1" ht="14.45" customHeight="1">
      <c r="B50" s="41"/>
      <c r="C50" s="201"/>
      <c r="D50" s="223"/>
      <c r="E50" s="201"/>
      <c r="F50" s="201"/>
      <c r="G50" s="223"/>
      <c r="H50" s="201"/>
      <c r="I50" s="224"/>
      <c r="J50" s="224"/>
      <c r="K50" s="201"/>
      <c r="L50" s="230"/>
      <c r="M50" s="41"/>
    </row>
    <row r="51" spans="2:13" ht="12">
      <c r="B51" s="20"/>
      <c r="C51" s="221"/>
      <c r="D51" s="221"/>
      <c r="E51" s="221"/>
      <c r="F51" s="221"/>
      <c r="G51" s="221"/>
      <c r="H51" s="221"/>
      <c r="I51" s="222"/>
      <c r="J51" s="222"/>
      <c r="K51" s="221"/>
      <c r="L51" s="229"/>
      <c r="M51" s="20"/>
    </row>
    <row r="52" spans="2:13" ht="12">
      <c r="B52" s="20"/>
      <c r="C52" s="221"/>
      <c r="D52" s="221"/>
      <c r="E52" s="221"/>
      <c r="F52" s="221"/>
      <c r="G52" s="221"/>
      <c r="H52" s="221"/>
      <c r="I52" s="222"/>
      <c r="J52" s="222"/>
      <c r="K52" s="221"/>
      <c r="L52" s="229"/>
      <c r="M52" s="20"/>
    </row>
    <row r="53" spans="2:13" ht="12">
      <c r="B53" s="20"/>
      <c r="C53" s="221"/>
      <c r="D53" s="221"/>
      <c r="E53" s="221"/>
      <c r="F53" s="221"/>
      <c r="G53" s="221"/>
      <c r="H53" s="221"/>
      <c r="I53" s="222"/>
      <c r="J53" s="222"/>
      <c r="K53" s="221"/>
      <c r="L53" s="229"/>
      <c r="M53" s="20"/>
    </row>
    <row r="54" spans="2:13" ht="12">
      <c r="B54" s="20"/>
      <c r="C54" s="221"/>
      <c r="D54" s="221"/>
      <c r="E54" s="221"/>
      <c r="F54" s="221"/>
      <c r="G54" s="221"/>
      <c r="H54" s="221"/>
      <c r="I54" s="222"/>
      <c r="J54" s="222"/>
      <c r="K54" s="221"/>
      <c r="L54" s="229"/>
      <c r="M54" s="20"/>
    </row>
    <row r="55" spans="2:13" ht="12">
      <c r="B55" s="20"/>
      <c r="C55" s="221"/>
      <c r="D55" s="221"/>
      <c r="E55" s="221"/>
      <c r="F55" s="221"/>
      <c r="G55" s="221"/>
      <c r="H55" s="221"/>
      <c r="I55" s="222"/>
      <c r="J55" s="222"/>
      <c r="K55" s="221"/>
      <c r="L55" s="229"/>
      <c r="M55" s="20"/>
    </row>
    <row r="56" spans="2:13" ht="12">
      <c r="B56" s="20"/>
      <c r="C56" s="221"/>
      <c r="D56" s="221"/>
      <c r="E56" s="221"/>
      <c r="F56" s="221"/>
      <c r="G56" s="221"/>
      <c r="H56" s="221"/>
      <c r="I56" s="222"/>
      <c r="J56" s="222"/>
      <c r="K56" s="221"/>
      <c r="L56" s="229"/>
      <c r="M56" s="20"/>
    </row>
    <row r="57" spans="2:13" ht="12">
      <c r="B57" s="20"/>
      <c r="C57" s="221"/>
      <c r="D57" s="221"/>
      <c r="E57" s="221"/>
      <c r="F57" s="221"/>
      <c r="G57" s="221"/>
      <c r="H57" s="221"/>
      <c r="I57" s="222"/>
      <c r="J57" s="222"/>
      <c r="K57" s="221"/>
      <c r="L57" s="229"/>
      <c r="M57" s="20"/>
    </row>
    <row r="58" spans="2:13" ht="12">
      <c r="B58" s="20"/>
      <c r="C58" s="221"/>
      <c r="D58" s="221"/>
      <c r="E58" s="221"/>
      <c r="F58" s="221"/>
      <c r="G58" s="221"/>
      <c r="H58" s="221"/>
      <c r="I58" s="222"/>
      <c r="J58" s="222"/>
      <c r="K58" s="221"/>
      <c r="L58" s="229"/>
      <c r="M58" s="20"/>
    </row>
    <row r="59" spans="2:13" ht="12">
      <c r="B59" s="20"/>
      <c r="C59" s="221"/>
      <c r="D59" s="221"/>
      <c r="E59" s="221"/>
      <c r="F59" s="221"/>
      <c r="G59" s="221"/>
      <c r="H59" s="221"/>
      <c r="I59" s="222"/>
      <c r="J59" s="222"/>
      <c r="K59" s="221"/>
      <c r="L59" s="229"/>
      <c r="M59" s="20"/>
    </row>
    <row r="60" spans="2:13" ht="12">
      <c r="B60" s="20"/>
      <c r="C60" s="221"/>
      <c r="D60" s="221"/>
      <c r="E60" s="221"/>
      <c r="F60" s="221"/>
      <c r="G60" s="221"/>
      <c r="H60" s="221"/>
      <c r="I60" s="222"/>
      <c r="J60" s="222"/>
      <c r="K60" s="221"/>
      <c r="L60" s="229"/>
      <c r="M60" s="20"/>
    </row>
    <row r="61" spans="1:31" s="2" customFormat="1" ht="12.75">
      <c r="A61" s="31"/>
      <c r="B61" s="32"/>
      <c r="C61" s="55"/>
      <c r="D61" s="225"/>
      <c r="E61" s="55"/>
      <c r="F61" s="226"/>
      <c r="G61" s="225"/>
      <c r="H61" s="55"/>
      <c r="I61" s="227"/>
      <c r="J61" s="228"/>
      <c r="K61" s="55"/>
      <c r="L61" s="231"/>
      <c r="M61" s="41"/>
      <c r="S61" s="31"/>
      <c r="T61" s="31"/>
      <c r="U61" s="31"/>
      <c r="V61" s="31"/>
      <c r="W61" s="31"/>
      <c r="X61" s="31"/>
      <c r="Y61" s="31"/>
      <c r="Z61" s="31"/>
      <c r="AA61" s="31"/>
      <c r="AB61" s="31"/>
      <c r="AC61" s="31"/>
      <c r="AD61" s="31"/>
      <c r="AE61" s="31"/>
    </row>
    <row r="62" spans="2:13" ht="12">
      <c r="B62" s="20"/>
      <c r="C62" s="221"/>
      <c r="D62" s="221"/>
      <c r="E62" s="221"/>
      <c r="F62" s="221"/>
      <c r="G62" s="221"/>
      <c r="H62" s="221"/>
      <c r="I62" s="222"/>
      <c r="J62" s="222"/>
      <c r="K62" s="221"/>
      <c r="L62" s="229"/>
      <c r="M62" s="20"/>
    </row>
    <row r="63" spans="2:13" ht="12">
      <c r="B63" s="20"/>
      <c r="C63" s="221"/>
      <c r="D63" s="221"/>
      <c r="E63" s="221"/>
      <c r="F63" s="221"/>
      <c r="G63" s="221"/>
      <c r="H63" s="221"/>
      <c r="I63" s="222"/>
      <c r="J63" s="222"/>
      <c r="K63" s="221"/>
      <c r="L63" s="229"/>
      <c r="M63" s="20"/>
    </row>
    <row r="64" spans="2:13" ht="12">
      <c r="B64" s="20"/>
      <c r="C64" s="221"/>
      <c r="D64" s="221"/>
      <c r="E64" s="221"/>
      <c r="F64" s="221"/>
      <c r="G64" s="221"/>
      <c r="H64" s="221"/>
      <c r="I64" s="222"/>
      <c r="J64" s="222"/>
      <c r="K64" s="221"/>
      <c r="L64" s="229"/>
      <c r="M64" s="20"/>
    </row>
    <row r="65" spans="1:31" s="2" customFormat="1" ht="12.75">
      <c r="A65" s="31"/>
      <c r="B65" s="32"/>
      <c r="C65" s="55"/>
      <c r="D65" s="223"/>
      <c r="E65" s="55"/>
      <c r="F65" s="55"/>
      <c r="G65" s="223"/>
      <c r="H65" s="55"/>
      <c r="I65" s="227"/>
      <c r="J65" s="227"/>
      <c r="K65" s="55"/>
      <c r="L65" s="231"/>
      <c r="M65" s="41"/>
      <c r="S65" s="31"/>
      <c r="T65" s="31"/>
      <c r="U65" s="31"/>
      <c r="V65" s="31"/>
      <c r="W65" s="31"/>
      <c r="X65" s="31"/>
      <c r="Y65" s="31"/>
      <c r="Z65" s="31"/>
      <c r="AA65" s="31"/>
      <c r="AB65" s="31"/>
      <c r="AC65" s="31"/>
      <c r="AD65" s="31"/>
      <c r="AE65" s="31"/>
    </row>
    <row r="66" spans="2:13" ht="12">
      <c r="B66" s="20"/>
      <c r="C66" s="221"/>
      <c r="D66" s="221"/>
      <c r="E66" s="221"/>
      <c r="F66" s="221"/>
      <c r="G66" s="221"/>
      <c r="H66" s="221"/>
      <c r="I66" s="222"/>
      <c r="J66" s="222"/>
      <c r="K66" s="221"/>
      <c r="L66" s="229"/>
      <c r="M66" s="20"/>
    </row>
    <row r="67" spans="2:13" ht="12">
      <c r="B67" s="20"/>
      <c r="C67" s="221"/>
      <c r="D67" s="221"/>
      <c r="E67" s="221"/>
      <c r="F67" s="221"/>
      <c r="G67" s="221"/>
      <c r="H67" s="221"/>
      <c r="I67" s="222"/>
      <c r="J67" s="222"/>
      <c r="K67" s="221"/>
      <c r="L67" s="229"/>
      <c r="M67" s="20"/>
    </row>
    <row r="68" spans="2:13" ht="12">
      <c r="B68" s="20"/>
      <c r="C68" s="221"/>
      <c r="D68" s="221"/>
      <c r="E68" s="221"/>
      <c r="F68" s="221"/>
      <c r="G68" s="221"/>
      <c r="H68" s="221"/>
      <c r="I68" s="222"/>
      <c r="J68" s="222"/>
      <c r="K68" s="221"/>
      <c r="L68" s="229"/>
      <c r="M68" s="20"/>
    </row>
    <row r="69" spans="2:13" ht="12">
      <c r="B69" s="20"/>
      <c r="C69" s="221"/>
      <c r="D69" s="221"/>
      <c r="E69" s="221"/>
      <c r="F69" s="221"/>
      <c r="G69" s="221"/>
      <c r="H69" s="221"/>
      <c r="I69" s="222"/>
      <c r="J69" s="222"/>
      <c r="K69" s="221"/>
      <c r="L69" s="229"/>
      <c r="M69" s="20"/>
    </row>
    <row r="70" spans="2:13" ht="12">
      <c r="B70" s="20"/>
      <c r="C70" s="221"/>
      <c r="D70" s="221"/>
      <c r="E70" s="221"/>
      <c r="F70" s="221"/>
      <c r="G70" s="221"/>
      <c r="H70" s="221"/>
      <c r="I70" s="222"/>
      <c r="J70" s="222"/>
      <c r="K70" s="221"/>
      <c r="L70" s="229"/>
      <c r="M70" s="20"/>
    </row>
    <row r="71" spans="2:13" ht="12">
      <c r="B71" s="20"/>
      <c r="C71" s="221"/>
      <c r="D71" s="221"/>
      <c r="E71" s="221"/>
      <c r="F71" s="221"/>
      <c r="G71" s="221"/>
      <c r="H71" s="221"/>
      <c r="I71" s="222"/>
      <c r="J71" s="222"/>
      <c r="K71" s="221"/>
      <c r="L71" s="229"/>
      <c r="M71" s="20"/>
    </row>
    <row r="72" spans="2:13" ht="12">
      <c r="B72" s="20"/>
      <c r="C72" s="221"/>
      <c r="D72" s="221"/>
      <c r="E72" s="221"/>
      <c r="F72" s="221"/>
      <c r="G72" s="221"/>
      <c r="H72" s="221"/>
      <c r="I72" s="222"/>
      <c r="J72" s="222"/>
      <c r="K72" s="221"/>
      <c r="L72" s="229"/>
      <c r="M72" s="20"/>
    </row>
    <row r="73" spans="2:13" ht="12">
      <c r="B73" s="20"/>
      <c r="C73" s="221"/>
      <c r="D73" s="221"/>
      <c r="E73" s="221"/>
      <c r="F73" s="221"/>
      <c r="G73" s="221"/>
      <c r="H73" s="221"/>
      <c r="I73" s="222"/>
      <c r="J73" s="222"/>
      <c r="K73" s="221"/>
      <c r="L73" s="229"/>
      <c r="M73" s="20"/>
    </row>
    <row r="74" spans="2:13" ht="12">
      <c r="B74" s="20"/>
      <c r="C74" s="221"/>
      <c r="D74" s="221"/>
      <c r="E74" s="221"/>
      <c r="F74" s="221"/>
      <c r="G74" s="221"/>
      <c r="H74" s="221"/>
      <c r="I74" s="222"/>
      <c r="J74" s="222"/>
      <c r="K74" s="221"/>
      <c r="L74" s="229"/>
      <c r="M74" s="20"/>
    </row>
    <row r="75" spans="2:13" ht="12">
      <c r="B75" s="20"/>
      <c r="C75" s="221"/>
      <c r="D75" s="221"/>
      <c r="E75" s="221"/>
      <c r="F75" s="221"/>
      <c r="G75" s="221"/>
      <c r="H75" s="221"/>
      <c r="I75" s="222"/>
      <c r="J75" s="222"/>
      <c r="K75" s="221"/>
      <c r="L75" s="229"/>
      <c r="M75" s="20"/>
    </row>
    <row r="76" spans="1:31" s="2" customFormat="1" ht="12.75">
      <c r="A76" s="31"/>
      <c r="B76" s="32"/>
      <c r="C76" s="55"/>
      <c r="D76" s="225"/>
      <c r="E76" s="55"/>
      <c r="F76" s="226"/>
      <c r="G76" s="225"/>
      <c r="H76" s="55"/>
      <c r="I76" s="227"/>
      <c r="J76" s="228"/>
      <c r="K76" s="55"/>
      <c r="L76" s="231"/>
      <c r="M76" s="41"/>
      <c r="S76" s="31"/>
      <c r="T76" s="31"/>
      <c r="U76" s="31"/>
      <c r="V76" s="31"/>
      <c r="W76" s="31"/>
      <c r="X76" s="31"/>
      <c r="Y76" s="31"/>
      <c r="Z76" s="31"/>
      <c r="AA76" s="31"/>
      <c r="AB76" s="31"/>
      <c r="AC76" s="31"/>
      <c r="AD76" s="31"/>
      <c r="AE76" s="31"/>
    </row>
    <row r="77" spans="1:31" s="2" customFormat="1" ht="14.45" customHeight="1">
      <c r="A77" s="31"/>
      <c r="B77" s="45"/>
      <c r="C77" s="46"/>
      <c r="D77" s="46"/>
      <c r="E77" s="46"/>
      <c r="F77" s="46"/>
      <c r="G77" s="46"/>
      <c r="H77" s="46"/>
      <c r="I77" s="116"/>
      <c r="J77" s="116"/>
      <c r="K77" s="46"/>
      <c r="L77" s="232"/>
      <c r="M77" s="41"/>
      <c r="S77" s="31"/>
      <c r="T77" s="31"/>
      <c r="U77" s="31"/>
      <c r="V77" s="31"/>
      <c r="W77" s="31"/>
      <c r="X77" s="31"/>
      <c r="Y77" s="31"/>
      <c r="Z77" s="31"/>
      <c r="AA77" s="31"/>
      <c r="AB77" s="31"/>
      <c r="AC77" s="31"/>
      <c r="AD77" s="31"/>
      <c r="AE77" s="31"/>
    </row>
    <row r="81" spans="1:31" s="2" customFormat="1" ht="6.95" customHeight="1">
      <c r="A81" s="31"/>
      <c r="B81" s="47"/>
      <c r="C81" s="48"/>
      <c r="D81" s="48"/>
      <c r="E81" s="48"/>
      <c r="F81" s="48"/>
      <c r="G81" s="48"/>
      <c r="H81" s="48"/>
      <c r="I81" s="117"/>
      <c r="J81" s="117"/>
      <c r="K81" s="48"/>
      <c r="L81" s="48"/>
      <c r="M81" s="41"/>
      <c r="S81" s="31"/>
      <c r="T81" s="31"/>
      <c r="U81" s="31"/>
      <c r="V81" s="31"/>
      <c r="W81" s="31"/>
      <c r="X81" s="31"/>
      <c r="Y81" s="31"/>
      <c r="Z81" s="31"/>
      <c r="AA81" s="31"/>
      <c r="AB81" s="31"/>
      <c r="AC81" s="31"/>
      <c r="AD81" s="31"/>
      <c r="AE81" s="31"/>
    </row>
    <row r="82" spans="1:31" s="2" customFormat="1" ht="24.95" customHeight="1">
      <c r="A82" s="31"/>
      <c r="B82" s="32"/>
      <c r="C82" s="21" t="s">
        <v>132</v>
      </c>
      <c r="D82" s="31"/>
      <c r="E82" s="31"/>
      <c r="F82" s="31"/>
      <c r="G82" s="31"/>
      <c r="H82" s="31"/>
      <c r="I82" s="95"/>
      <c r="J82" s="95"/>
      <c r="K82" s="31"/>
      <c r="L82" s="31"/>
      <c r="M82" s="41"/>
      <c r="S82" s="31"/>
      <c r="T82" s="31"/>
      <c r="U82" s="31"/>
      <c r="V82" s="31"/>
      <c r="W82" s="31"/>
      <c r="X82" s="31"/>
      <c r="Y82" s="31"/>
      <c r="Z82" s="31"/>
      <c r="AA82" s="31"/>
      <c r="AB82" s="31"/>
      <c r="AC82" s="31"/>
      <c r="AD82" s="31"/>
      <c r="AE82" s="31"/>
    </row>
    <row r="83" spans="1:31" s="2" customFormat="1" ht="6.95" customHeight="1">
      <c r="A83" s="31"/>
      <c r="B83" s="32"/>
      <c r="C83" s="31"/>
      <c r="D83" s="31"/>
      <c r="E83" s="31"/>
      <c r="F83" s="31"/>
      <c r="G83" s="31"/>
      <c r="H83" s="31"/>
      <c r="I83" s="95"/>
      <c r="J83" s="95"/>
      <c r="K83" s="31"/>
      <c r="L83" s="31"/>
      <c r="M83" s="41"/>
      <c r="S83" s="31"/>
      <c r="T83" s="31"/>
      <c r="U83" s="31"/>
      <c r="V83" s="31"/>
      <c r="W83" s="31"/>
      <c r="X83" s="31"/>
      <c r="Y83" s="31"/>
      <c r="Z83" s="31"/>
      <c r="AA83" s="31"/>
      <c r="AB83" s="31"/>
      <c r="AC83" s="31"/>
      <c r="AD83" s="31"/>
      <c r="AE83" s="31"/>
    </row>
    <row r="84" spans="1:31" s="2" customFormat="1" ht="12" customHeight="1">
      <c r="A84" s="31"/>
      <c r="B84" s="32"/>
      <c r="C84" s="27" t="s">
        <v>17</v>
      </c>
      <c r="D84" s="31"/>
      <c r="E84" s="31"/>
      <c r="F84" s="31"/>
      <c r="G84" s="31"/>
      <c r="H84" s="31"/>
      <c r="I84" s="95"/>
      <c r="J84" s="95"/>
      <c r="K84" s="31"/>
      <c r="L84" s="31"/>
      <c r="M84" s="41"/>
      <c r="S84" s="31"/>
      <c r="T84" s="31"/>
      <c r="U84" s="31"/>
      <c r="V84" s="31"/>
      <c r="W84" s="31"/>
      <c r="X84" s="31"/>
      <c r="Y84" s="31"/>
      <c r="Z84" s="31"/>
      <c r="AA84" s="31"/>
      <c r="AB84" s="31"/>
      <c r="AC84" s="31"/>
      <c r="AD84" s="31"/>
      <c r="AE84" s="31"/>
    </row>
    <row r="85" spans="1:31" s="2" customFormat="1" ht="16.5" customHeight="1">
      <c r="A85" s="31"/>
      <c r="B85" s="32"/>
      <c r="C85" s="31"/>
      <c r="D85" s="31"/>
      <c r="E85" s="273" t="str">
        <f>E7</f>
        <v>Revitalizace Rychtářského potoka, km 1,100 - 5,200, k.ú. Budišov nad Budišovkou - I. etapa</v>
      </c>
      <c r="F85" s="274"/>
      <c r="G85" s="274"/>
      <c r="H85" s="274"/>
      <c r="I85" s="95"/>
      <c r="J85" s="95"/>
      <c r="K85" s="31"/>
      <c r="L85" s="31"/>
      <c r="M85" s="41"/>
      <c r="S85" s="31"/>
      <c r="T85" s="31"/>
      <c r="U85" s="31"/>
      <c r="V85" s="31"/>
      <c r="W85" s="31"/>
      <c r="X85" s="31"/>
      <c r="Y85" s="31"/>
      <c r="Z85" s="31"/>
      <c r="AA85" s="31"/>
      <c r="AB85" s="31"/>
      <c r="AC85" s="31"/>
      <c r="AD85" s="31"/>
      <c r="AE85" s="31"/>
    </row>
    <row r="86" spans="1:31" s="2" customFormat="1" ht="12" customHeight="1">
      <c r="A86" s="31"/>
      <c r="B86" s="32"/>
      <c r="C86" s="27" t="s">
        <v>109</v>
      </c>
      <c r="D86" s="31"/>
      <c r="E86" s="31"/>
      <c r="F86" s="31"/>
      <c r="G86" s="31"/>
      <c r="H86" s="31"/>
      <c r="I86" s="95"/>
      <c r="J86" s="95"/>
      <c r="K86" s="31"/>
      <c r="L86" s="31"/>
      <c r="M86" s="41"/>
      <c r="S86" s="31"/>
      <c r="T86" s="31"/>
      <c r="U86" s="31"/>
      <c r="V86" s="31"/>
      <c r="W86" s="31"/>
      <c r="X86" s="31"/>
      <c r="Y86" s="31"/>
      <c r="Z86" s="31"/>
      <c r="AA86" s="31"/>
      <c r="AB86" s="31"/>
      <c r="AC86" s="31"/>
      <c r="AD86" s="31"/>
      <c r="AE86" s="31"/>
    </row>
    <row r="87" spans="1:31" s="2" customFormat="1" ht="16.5" customHeight="1">
      <c r="A87" s="31"/>
      <c r="B87" s="32"/>
      <c r="C87" s="31"/>
      <c r="D87" s="31"/>
      <c r="E87" s="245" t="str">
        <f>E9</f>
        <v>42404_05 - Nezpůsobilé náklady</v>
      </c>
      <c r="F87" s="272"/>
      <c r="G87" s="272"/>
      <c r="H87" s="272"/>
      <c r="I87" s="95"/>
      <c r="J87" s="95"/>
      <c r="K87" s="31"/>
      <c r="L87" s="31"/>
      <c r="M87" s="41"/>
      <c r="S87" s="31"/>
      <c r="T87" s="31"/>
      <c r="U87" s="31"/>
      <c r="V87" s="31"/>
      <c r="W87" s="31"/>
      <c r="X87" s="31"/>
      <c r="Y87" s="31"/>
      <c r="Z87" s="31"/>
      <c r="AA87" s="31"/>
      <c r="AB87" s="31"/>
      <c r="AC87" s="31"/>
      <c r="AD87" s="31"/>
      <c r="AE87" s="31"/>
    </row>
    <row r="88" spans="1:31" s="2" customFormat="1" ht="6.95" customHeight="1">
      <c r="A88" s="31"/>
      <c r="B88" s="32"/>
      <c r="C88" s="31"/>
      <c r="D88" s="31"/>
      <c r="E88" s="31"/>
      <c r="F88" s="31"/>
      <c r="G88" s="31"/>
      <c r="H88" s="31"/>
      <c r="I88" s="95"/>
      <c r="J88" s="95"/>
      <c r="K88" s="31"/>
      <c r="L88" s="31"/>
      <c r="M88" s="41"/>
      <c r="S88" s="31"/>
      <c r="T88" s="31"/>
      <c r="U88" s="31"/>
      <c r="V88" s="31"/>
      <c r="W88" s="31"/>
      <c r="X88" s="31"/>
      <c r="Y88" s="31"/>
      <c r="Z88" s="31"/>
      <c r="AA88" s="31"/>
      <c r="AB88" s="31"/>
      <c r="AC88" s="31"/>
      <c r="AD88" s="31"/>
      <c r="AE88" s="31"/>
    </row>
    <row r="89" spans="1:31" s="2" customFormat="1" ht="12" customHeight="1">
      <c r="A89" s="31"/>
      <c r="B89" s="32"/>
      <c r="C89" s="27" t="s">
        <v>20</v>
      </c>
      <c r="D89" s="31"/>
      <c r="E89" s="31"/>
      <c r="F89" s="25" t="str">
        <f>F12</f>
        <v>Budišov nad Budišovkou</v>
      </c>
      <c r="G89" s="31"/>
      <c r="H89" s="31"/>
      <c r="I89" s="96" t="s">
        <v>22</v>
      </c>
      <c r="J89" s="98">
        <f>IF(J12="","",J12)</f>
        <v>0</v>
      </c>
      <c r="K89" s="31"/>
      <c r="L89" s="31"/>
      <c r="M89" s="41"/>
      <c r="S89" s="31"/>
      <c r="T89" s="31"/>
      <c r="U89" s="31"/>
      <c r="V89" s="31"/>
      <c r="W89" s="31"/>
      <c r="X89" s="31"/>
      <c r="Y89" s="31"/>
      <c r="Z89" s="31"/>
      <c r="AA89" s="31"/>
      <c r="AB89" s="31"/>
      <c r="AC89" s="31"/>
      <c r="AD89" s="31"/>
      <c r="AE89" s="31"/>
    </row>
    <row r="90" spans="1:31" s="2" customFormat="1" ht="6.95" customHeight="1">
      <c r="A90" s="31"/>
      <c r="B90" s="32"/>
      <c r="C90" s="31"/>
      <c r="D90" s="31"/>
      <c r="E90" s="31"/>
      <c r="F90" s="31"/>
      <c r="G90" s="31"/>
      <c r="H90" s="31"/>
      <c r="I90" s="95"/>
      <c r="J90" s="95"/>
      <c r="K90" s="31"/>
      <c r="L90" s="31"/>
      <c r="M90" s="41"/>
      <c r="S90" s="31"/>
      <c r="T90" s="31"/>
      <c r="U90" s="31"/>
      <c r="V90" s="31"/>
      <c r="W90" s="31"/>
      <c r="X90" s="31"/>
      <c r="Y90" s="31"/>
      <c r="Z90" s="31"/>
      <c r="AA90" s="31"/>
      <c r="AB90" s="31"/>
      <c r="AC90" s="31"/>
      <c r="AD90" s="31"/>
      <c r="AE90" s="31"/>
    </row>
    <row r="91" spans="1:31" s="2" customFormat="1" ht="27.95" customHeight="1">
      <c r="A91" s="31"/>
      <c r="B91" s="32"/>
      <c r="C91" s="27" t="s">
        <v>23</v>
      </c>
      <c r="D91" s="31"/>
      <c r="E91" s="31"/>
      <c r="F91" s="25" t="str">
        <f>E15</f>
        <v>Povodí Odry, státní podnik</v>
      </c>
      <c r="G91" s="31"/>
      <c r="H91" s="31"/>
      <c r="I91" s="96" t="s">
        <v>28</v>
      </c>
      <c r="J91" s="118" t="str">
        <f>E21</f>
        <v>Lesprojekt Krnov s.r.o.</v>
      </c>
      <c r="K91" s="31"/>
      <c r="L91" s="31"/>
      <c r="M91" s="41"/>
      <c r="S91" s="31"/>
      <c r="T91" s="31"/>
      <c r="U91" s="31"/>
      <c r="V91" s="31"/>
      <c r="W91" s="31"/>
      <c r="X91" s="31"/>
      <c r="Y91" s="31"/>
      <c r="Z91" s="31"/>
      <c r="AA91" s="31"/>
      <c r="AB91" s="31"/>
      <c r="AC91" s="31"/>
      <c r="AD91" s="31"/>
      <c r="AE91" s="31"/>
    </row>
    <row r="92" spans="1:31" s="2" customFormat="1" ht="27.95" customHeight="1">
      <c r="A92" s="31"/>
      <c r="B92" s="32"/>
      <c r="C92" s="27" t="s">
        <v>27</v>
      </c>
      <c r="D92" s="31"/>
      <c r="E92" s="31"/>
      <c r="F92" s="25">
        <f>IF(E18="","",E18)</f>
        <v>0</v>
      </c>
      <c r="G92" s="31"/>
      <c r="H92" s="31"/>
      <c r="I92" s="96" t="s">
        <v>30</v>
      </c>
      <c r="J92" s="118" t="str">
        <f>E24</f>
        <v>Ing. Vlasta Horáková</v>
      </c>
      <c r="K92" s="31"/>
      <c r="L92" s="31"/>
      <c r="M92" s="41"/>
      <c r="S92" s="31"/>
      <c r="T92" s="31"/>
      <c r="U92" s="31"/>
      <c r="V92" s="31"/>
      <c r="W92" s="31"/>
      <c r="X92" s="31"/>
      <c r="Y92" s="31"/>
      <c r="Z92" s="31"/>
      <c r="AA92" s="31"/>
      <c r="AB92" s="31"/>
      <c r="AC92" s="31"/>
      <c r="AD92" s="31"/>
      <c r="AE92" s="31"/>
    </row>
    <row r="93" spans="1:31" s="2" customFormat="1" ht="10.35" customHeight="1">
      <c r="A93" s="31"/>
      <c r="B93" s="32"/>
      <c r="C93" s="31"/>
      <c r="D93" s="31"/>
      <c r="E93" s="31"/>
      <c r="F93" s="31"/>
      <c r="G93" s="31"/>
      <c r="H93" s="31"/>
      <c r="I93" s="95"/>
      <c r="J93" s="95"/>
      <c r="K93" s="31"/>
      <c r="L93" s="31"/>
      <c r="M93" s="41"/>
      <c r="S93" s="31"/>
      <c r="T93" s="31"/>
      <c r="U93" s="31"/>
      <c r="V93" s="31"/>
      <c r="W93" s="31"/>
      <c r="X93" s="31"/>
      <c r="Y93" s="31"/>
      <c r="Z93" s="31"/>
      <c r="AA93" s="31"/>
      <c r="AB93" s="31"/>
      <c r="AC93" s="31"/>
      <c r="AD93" s="31"/>
      <c r="AE93" s="31"/>
    </row>
    <row r="94" spans="1:31" s="2" customFormat="1" ht="29.25" customHeight="1">
      <c r="A94" s="31"/>
      <c r="B94" s="32"/>
      <c r="C94" s="119" t="s">
        <v>133</v>
      </c>
      <c r="D94" s="109"/>
      <c r="E94" s="109"/>
      <c r="F94" s="109"/>
      <c r="G94" s="109"/>
      <c r="H94" s="109"/>
      <c r="I94" s="120" t="s">
        <v>134</v>
      </c>
      <c r="J94" s="120" t="s">
        <v>135</v>
      </c>
      <c r="K94" s="121" t="s">
        <v>136</v>
      </c>
      <c r="L94" s="109"/>
      <c r="M94" s="41"/>
      <c r="S94" s="31"/>
      <c r="T94" s="31"/>
      <c r="U94" s="31"/>
      <c r="V94" s="31"/>
      <c r="W94" s="31"/>
      <c r="X94" s="31"/>
      <c r="Y94" s="31"/>
      <c r="Z94" s="31"/>
      <c r="AA94" s="31"/>
      <c r="AB94" s="31"/>
      <c r="AC94" s="31"/>
      <c r="AD94" s="31"/>
      <c r="AE94" s="31"/>
    </row>
    <row r="95" spans="1:31" s="2" customFormat="1" ht="10.35" customHeight="1">
      <c r="A95" s="31"/>
      <c r="B95" s="32"/>
      <c r="C95" s="31"/>
      <c r="D95" s="31"/>
      <c r="E95" s="31"/>
      <c r="F95" s="31"/>
      <c r="G95" s="31"/>
      <c r="H95" s="31"/>
      <c r="I95" s="95"/>
      <c r="J95" s="95"/>
      <c r="K95" s="31"/>
      <c r="L95" s="31"/>
      <c r="M95" s="41"/>
      <c r="S95" s="31"/>
      <c r="T95" s="31"/>
      <c r="U95" s="31"/>
      <c r="V95" s="31"/>
      <c r="W95" s="31"/>
      <c r="X95" s="31"/>
      <c r="Y95" s="31"/>
      <c r="Z95" s="31"/>
      <c r="AA95" s="31"/>
      <c r="AB95" s="31"/>
      <c r="AC95" s="31"/>
      <c r="AD95" s="31"/>
      <c r="AE95" s="31"/>
    </row>
    <row r="96" spans="1:47" s="2" customFormat="1" ht="22.9" customHeight="1">
      <c r="A96" s="31"/>
      <c r="B96" s="32"/>
      <c r="C96" s="122" t="s">
        <v>137</v>
      </c>
      <c r="D96" s="31"/>
      <c r="E96" s="31"/>
      <c r="F96" s="31"/>
      <c r="G96" s="31"/>
      <c r="H96" s="31"/>
      <c r="I96" s="123">
        <f aca="true" t="shared" si="0" ref="I96:J98">Q118</f>
        <v>0</v>
      </c>
      <c r="J96" s="123">
        <f t="shared" si="0"/>
        <v>0</v>
      </c>
      <c r="K96" s="68">
        <f>K118</f>
        <v>0</v>
      </c>
      <c r="L96" s="31"/>
      <c r="M96" s="41"/>
      <c r="S96" s="31"/>
      <c r="T96" s="31"/>
      <c r="U96" s="31"/>
      <c r="V96" s="31"/>
      <c r="W96" s="31"/>
      <c r="X96" s="31"/>
      <c r="Y96" s="31"/>
      <c r="Z96" s="31"/>
      <c r="AA96" s="31"/>
      <c r="AB96" s="31"/>
      <c r="AC96" s="31"/>
      <c r="AD96" s="31"/>
      <c r="AE96" s="31"/>
      <c r="AU96" s="17" t="s">
        <v>138</v>
      </c>
    </row>
    <row r="97" spans="2:13" s="9" customFormat="1" ht="24.95" customHeight="1">
      <c r="B97" s="124"/>
      <c r="D97" s="125" t="s">
        <v>139</v>
      </c>
      <c r="E97" s="126"/>
      <c r="F97" s="126"/>
      <c r="G97" s="126"/>
      <c r="H97" s="126"/>
      <c r="I97" s="127">
        <f t="shared" si="0"/>
        <v>0</v>
      </c>
      <c r="J97" s="127">
        <f t="shared" si="0"/>
        <v>0</v>
      </c>
      <c r="K97" s="128">
        <f>K119</f>
        <v>0</v>
      </c>
      <c r="M97" s="124"/>
    </row>
    <row r="98" spans="2:13" s="10" customFormat="1" ht="19.9" customHeight="1">
      <c r="B98" s="129"/>
      <c r="D98" s="130" t="s">
        <v>140</v>
      </c>
      <c r="E98" s="131"/>
      <c r="F98" s="131"/>
      <c r="G98" s="131"/>
      <c r="H98" s="131"/>
      <c r="I98" s="132">
        <f t="shared" si="0"/>
        <v>0</v>
      </c>
      <c r="J98" s="132">
        <f t="shared" si="0"/>
        <v>0</v>
      </c>
      <c r="K98" s="133">
        <f>K120</f>
        <v>0</v>
      </c>
      <c r="M98" s="129"/>
    </row>
    <row r="99" spans="1:31" s="2" customFormat="1" ht="21.75" customHeight="1">
      <c r="A99" s="31"/>
      <c r="B99" s="32"/>
      <c r="C99" s="31"/>
      <c r="D99" s="31"/>
      <c r="E99" s="31"/>
      <c r="F99" s="31"/>
      <c r="G99" s="31"/>
      <c r="H99" s="31"/>
      <c r="I99" s="95"/>
      <c r="J99" s="95"/>
      <c r="K99" s="31"/>
      <c r="L99" s="31"/>
      <c r="M99" s="41"/>
      <c r="S99" s="31"/>
      <c r="T99" s="31"/>
      <c r="U99" s="31"/>
      <c r="V99" s="31"/>
      <c r="W99" s="31"/>
      <c r="X99" s="31"/>
      <c r="Y99" s="31"/>
      <c r="Z99" s="31"/>
      <c r="AA99" s="31"/>
      <c r="AB99" s="31"/>
      <c r="AC99" s="31"/>
      <c r="AD99" s="31"/>
      <c r="AE99" s="31"/>
    </row>
    <row r="100" spans="1:31" s="2" customFormat="1" ht="6.95" customHeight="1">
      <c r="A100" s="31"/>
      <c r="B100" s="45"/>
      <c r="C100" s="46"/>
      <c r="D100" s="46"/>
      <c r="E100" s="46"/>
      <c r="F100" s="46"/>
      <c r="G100" s="46"/>
      <c r="H100" s="46"/>
      <c r="I100" s="116"/>
      <c r="J100" s="116"/>
      <c r="K100" s="46"/>
      <c r="L100" s="46"/>
      <c r="M100" s="41"/>
      <c r="S100" s="31"/>
      <c r="T100" s="31"/>
      <c r="U100" s="31"/>
      <c r="V100" s="31"/>
      <c r="W100" s="31"/>
      <c r="X100" s="31"/>
      <c r="Y100" s="31"/>
      <c r="Z100" s="31"/>
      <c r="AA100" s="31"/>
      <c r="AB100" s="31"/>
      <c r="AC100" s="31"/>
      <c r="AD100" s="31"/>
      <c r="AE100" s="31"/>
    </row>
    <row r="104" spans="1:31" s="2" customFormat="1" ht="6.95" customHeight="1">
      <c r="A104" s="31"/>
      <c r="B104" s="47"/>
      <c r="C104" s="48"/>
      <c r="D104" s="48"/>
      <c r="E104" s="48"/>
      <c r="F104" s="48"/>
      <c r="G104" s="48"/>
      <c r="H104" s="48"/>
      <c r="I104" s="117"/>
      <c r="J104" s="117"/>
      <c r="K104" s="48"/>
      <c r="L104" s="48"/>
      <c r="M104" s="41"/>
      <c r="S104" s="31"/>
      <c r="T104" s="31"/>
      <c r="U104" s="31"/>
      <c r="V104" s="31"/>
      <c r="W104" s="31"/>
      <c r="X104" s="31"/>
      <c r="Y104" s="31"/>
      <c r="Z104" s="31"/>
      <c r="AA104" s="31"/>
      <c r="AB104" s="31"/>
      <c r="AC104" s="31"/>
      <c r="AD104" s="31"/>
      <c r="AE104" s="31"/>
    </row>
    <row r="105" spans="1:31" s="2" customFormat="1" ht="24.95" customHeight="1">
      <c r="A105" s="31"/>
      <c r="B105" s="32"/>
      <c r="C105" s="21" t="s">
        <v>144</v>
      </c>
      <c r="D105" s="31"/>
      <c r="E105" s="31"/>
      <c r="F105" s="31"/>
      <c r="G105" s="31"/>
      <c r="H105" s="31"/>
      <c r="I105" s="95"/>
      <c r="J105" s="95"/>
      <c r="K105" s="31"/>
      <c r="L105" s="31"/>
      <c r="M105" s="41"/>
      <c r="S105" s="31"/>
      <c r="T105" s="31"/>
      <c r="U105" s="31"/>
      <c r="V105" s="31"/>
      <c r="W105" s="31"/>
      <c r="X105" s="31"/>
      <c r="Y105" s="31"/>
      <c r="Z105" s="31"/>
      <c r="AA105" s="31"/>
      <c r="AB105" s="31"/>
      <c r="AC105" s="31"/>
      <c r="AD105" s="31"/>
      <c r="AE105" s="31"/>
    </row>
    <row r="106" spans="1:31" s="2" customFormat="1" ht="6.95" customHeight="1">
      <c r="A106" s="31"/>
      <c r="B106" s="32"/>
      <c r="C106" s="31"/>
      <c r="D106" s="31"/>
      <c r="E106" s="31"/>
      <c r="F106" s="31"/>
      <c r="G106" s="31"/>
      <c r="H106" s="31"/>
      <c r="I106" s="95"/>
      <c r="J106" s="95"/>
      <c r="K106" s="31"/>
      <c r="L106" s="31"/>
      <c r="M106" s="41"/>
      <c r="S106" s="31"/>
      <c r="T106" s="31"/>
      <c r="U106" s="31"/>
      <c r="V106" s="31"/>
      <c r="W106" s="31"/>
      <c r="X106" s="31"/>
      <c r="Y106" s="31"/>
      <c r="Z106" s="31"/>
      <c r="AA106" s="31"/>
      <c r="AB106" s="31"/>
      <c r="AC106" s="31"/>
      <c r="AD106" s="31"/>
      <c r="AE106" s="31"/>
    </row>
    <row r="107" spans="1:31" s="2" customFormat="1" ht="12" customHeight="1">
      <c r="A107" s="31"/>
      <c r="B107" s="32"/>
      <c r="C107" s="27" t="s">
        <v>17</v>
      </c>
      <c r="D107" s="31"/>
      <c r="E107" s="31"/>
      <c r="F107" s="31"/>
      <c r="G107" s="31"/>
      <c r="H107" s="31"/>
      <c r="I107" s="95"/>
      <c r="J107" s="95"/>
      <c r="K107" s="31"/>
      <c r="L107" s="31"/>
      <c r="M107" s="41"/>
      <c r="S107" s="31"/>
      <c r="T107" s="31"/>
      <c r="U107" s="31"/>
      <c r="V107" s="31"/>
      <c r="W107" s="31"/>
      <c r="X107" s="31"/>
      <c r="Y107" s="31"/>
      <c r="Z107" s="31"/>
      <c r="AA107" s="31"/>
      <c r="AB107" s="31"/>
      <c r="AC107" s="31"/>
      <c r="AD107" s="31"/>
      <c r="AE107" s="31"/>
    </row>
    <row r="108" spans="1:31" s="2" customFormat="1" ht="16.5" customHeight="1">
      <c r="A108" s="31"/>
      <c r="B108" s="32"/>
      <c r="C108" s="31"/>
      <c r="D108" s="31"/>
      <c r="E108" s="273" t="str">
        <f>E7</f>
        <v>Revitalizace Rychtářského potoka, km 1,100 - 5,200, k.ú. Budišov nad Budišovkou - I. etapa</v>
      </c>
      <c r="F108" s="274"/>
      <c r="G108" s="274"/>
      <c r="H108" s="274"/>
      <c r="I108" s="95"/>
      <c r="J108" s="95"/>
      <c r="K108" s="31"/>
      <c r="L108" s="31"/>
      <c r="M108" s="41"/>
      <c r="S108" s="31"/>
      <c r="T108" s="31"/>
      <c r="U108" s="31"/>
      <c r="V108" s="31"/>
      <c r="W108" s="31"/>
      <c r="X108" s="31"/>
      <c r="Y108" s="31"/>
      <c r="Z108" s="31"/>
      <c r="AA108" s="31"/>
      <c r="AB108" s="31"/>
      <c r="AC108" s="31"/>
      <c r="AD108" s="31"/>
      <c r="AE108" s="31"/>
    </row>
    <row r="109" spans="1:31" s="2" customFormat="1" ht="12" customHeight="1">
      <c r="A109" s="31"/>
      <c r="B109" s="32"/>
      <c r="C109" s="27" t="s">
        <v>109</v>
      </c>
      <c r="D109" s="31"/>
      <c r="E109" s="31"/>
      <c r="F109" s="31"/>
      <c r="G109" s="31"/>
      <c r="H109" s="31"/>
      <c r="I109" s="95"/>
      <c r="J109" s="95"/>
      <c r="K109" s="31"/>
      <c r="L109" s="31"/>
      <c r="M109" s="41"/>
      <c r="S109" s="31"/>
      <c r="T109" s="31"/>
      <c r="U109" s="31"/>
      <c r="V109" s="31"/>
      <c r="W109" s="31"/>
      <c r="X109" s="31"/>
      <c r="Y109" s="31"/>
      <c r="Z109" s="31"/>
      <c r="AA109" s="31"/>
      <c r="AB109" s="31"/>
      <c r="AC109" s="31"/>
      <c r="AD109" s="31"/>
      <c r="AE109" s="31"/>
    </row>
    <row r="110" spans="1:31" s="2" customFormat="1" ht="16.5" customHeight="1">
      <c r="A110" s="31"/>
      <c r="B110" s="32"/>
      <c r="C110" s="31"/>
      <c r="D110" s="31"/>
      <c r="E110" s="245" t="str">
        <f>E9</f>
        <v>42404_05 - Nezpůsobilé náklady</v>
      </c>
      <c r="F110" s="272"/>
      <c r="G110" s="272"/>
      <c r="H110" s="272"/>
      <c r="I110" s="95"/>
      <c r="J110" s="95"/>
      <c r="K110" s="31"/>
      <c r="L110" s="31"/>
      <c r="M110" s="41"/>
      <c r="S110" s="31"/>
      <c r="T110" s="31"/>
      <c r="U110" s="31"/>
      <c r="V110" s="31"/>
      <c r="W110" s="31"/>
      <c r="X110" s="31"/>
      <c r="Y110" s="31"/>
      <c r="Z110" s="31"/>
      <c r="AA110" s="31"/>
      <c r="AB110" s="31"/>
      <c r="AC110" s="31"/>
      <c r="AD110" s="31"/>
      <c r="AE110" s="31"/>
    </row>
    <row r="111" spans="1:31" s="2" customFormat="1" ht="6.95" customHeight="1">
      <c r="A111" s="31"/>
      <c r="B111" s="32"/>
      <c r="C111" s="31"/>
      <c r="D111" s="31"/>
      <c r="E111" s="31"/>
      <c r="F111" s="31"/>
      <c r="G111" s="31"/>
      <c r="H111" s="31"/>
      <c r="I111" s="95"/>
      <c r="J111" s="95"/>
      <c r="K111" s="31"/>
      <c r="L111" s="31"/>
      <c r="M111" s="41"/>
      <c r="S111" s="31"/>
      <c r="T111" s="31"/>
      <c r="U111" s="31"/>
      <c r="V111" s="31"/>
      <c r="W111" s="31"/>
      <c r="X111" s="31"/>
      <c r="Y111" s="31"/>
      <c r="Z111" s="31"/>
      <c r="AA111" s="31"/>
      <c r="AB111" s="31"/>
      <c r="AC111" s="31"/>
      <c r="AD111" s="31"/>
      <c r="AE111" s="31"/>
    </row>
    <row r="112" spans="1:31" s="2" customFormat="1" ht="12" customHeight="1">
      <c r="A112" s="31"/>
      <c r="B112" s="32"/>
      <c r="C112" s="27" t="s">
        <v>20</v>
      </c>
      <c r="D112" s="31"/>
      <c r="E112" s="31"/>
      <c r="F112" s="25" t="str">
        <f>F12</f>
        <v>Budišov nad Budišovkou</v>
      </c>
      <c r="G112" s="31"/>
      <c r="H112" s="31"/>
      <c r="I112" s="96" t="s">
        <v>22</v>
      </c>
      <c r="J112" s="98">
        <f>IF(J12="","",J12)</f>
        <v>0</v>
      </c>
      <c r="K112" s="31"/>
      <c r="L112" s="31"/>
      <c r="M112" s="41"/>
      <c r="S112" s="31"/>
      <c r="T112" s="31"/>
      <c r="U112" s="31"/>
      <c r="V112" s="31"/>
      <c r="W112" s="31"/>
      <c r="X112" s="31"/>
      <c r="Y112" s="31"/>
      <c r="Z112" s="31"/>
      <c r="AA112" s="31"/>
      <c r="AB112" s="31"/>
      <c r="AC112" s="31"/>
      <c r="AD112" s="31"/>
      <c r="AE112" s="31"/>
    </row>
    <row r="113" spans="1:31" s="2" customFormat="1" ht="6.95" customHeight="1">
      <c r="A113" s="31"/>
      <c r="B113" s="32"/>
      <c r="C113" s="31"/>
      <c r="D113" s="31"/>
      <c r="E113" s="31"/>
      <c r="F113" s="31"/>
      <c r="G113" s="31"/>
      <c r="H113" s="31"/>
      <c r="I113" s="95"/>
      <c r="J113" s="95"/>
      <c r="K113" s="31"/>
      <c r="L113" s="31"/>
      <c r="M113" s="41"/>
      <c r="S113" s="31"/>
      <c r="T113" s="31"/>
      <c r="U113" s="31"/>
      <c r="V113" s="31"/>
      <c r="W113" s="31"/>
      <c r="X113" s="31"/>
      <c r="Y113" s="31"/>
      <c r="Z113" s="31"/>
      <c r="AA113" s="31"/>
      <c r="AB113" s="31"/>
      <c r="AC113" s="31"/>
      <c r="AD113" s="31"/>
      <c r="AE113" s="31"/>
    </row>
    <row r="114" spans="1:31" s="2" customFormat="1" ht="27.95" customHeight="1">
      <c r="A114" s="31"/>
      <c r="B114" s="32"/>
      <c r="C114" s="27" t="s">
        <v>23</v>
      </c>
      <c r="D114" s="31"/>
      <c r="E114" s="31"/>
      <c r="F114" s="25" t="str">
        <f>E15</f>
        <v>Povodí Odry, státní podnik</v>
      </c>
      <c r="G114" s="31"/>
      <c r="H114" s="31"/>
      <c r="I114" s="96" t="s">
        <v>28</v>
      </c>
      <c r="J114" s="118" t="str">
        <f>E21</f>
        <v>Lesprojekt Krnov s.r.o.</v>
      </c>
      <c r="K114" s="31"/>
      <c r="L114" s="31"/>
      <c r="M114" s="41"/>
      <c r="S114" s="31"/>
      <c r="T114" s="31"/>
      <c r="U114" s="31"/>
      <c r="V114" s="31"/>
      <c r="W114" s="31"/>
      <c r="X114" s="31"/>
      <c r="Y114" s="31"/>
      <c r="Z114" s="31"/>
      <c r="AA114" s="31"/>
      <c r="AB114" s="31"/>
      <c r="AC114" s="31"/>
      <c r="AD114" s="31"/>
      <c r="AE114" s="31"/>
    </row>
    <row r="115" spans="1:31" s="2" customFormat="1" ht="27.95" customHeight="1">
      <c r="A115" s="31"/>
      <c r="B115" s="32"/>
      <c r="C115" s="27" t="s">
        <v>27</v>
      </c>
      <c r="D115" s="31"/>
      <c r="E115" s="31"/>
      <c r="F115" s="25">
        <f>IF(E18="","",E18)</f>
        <v>0</v>
      </c>
      <c r="G115" s="31"/>
      <c r="H115" s="31"/>
      <c r="I115" s="96" t="s">
        <v>30</v>
      </c>
      <c r="J115" s="118" t="str">
        <f>E24</f>
        <v>Ing. Vlasta Horáková</v>
      </c>
      <c r="K115" s="31"/>
      <c r="L115" s="31"/>
      <c r="M115" s="41"/>
      <c r="S115" s="31"/>
      <c r="T115" s="31"/>
      <c r="U115" s="31"/>
      <c r="V115" s="31"/>
      <c r="W115" s="31"/>
      <c r="X115" s="31"/>
      <c r="Y115" s="31"/>
      <c r="Z115" s="31"/>
      <c r="AA115" s="31"/>
      <c r="AB115" s="31"/>
      <c r="AC115" s="31"/>
      <c r="AD115" s="31"/>
      <c r="AE115" s="31"/>
    </row>
    <row r="116" spans="1:31" s="2" customFormat="1" ht="10.35" customHeight="1">
      <c r="A116" s="31"/>
      <c r="B116" s="32"/>
      <c r="C116" s="31"/>
      <c r="D116" s="31"/>
      <c r="E116" s="31"/>
      <c r="F116" s="31"/>
      <c r="G116" s="31"/>
      <c r="H116" s="31"/>
      <c r="I116" s="95"/>
      <c r="J116" s="95"/>
      <c r="K116" s="31"/>
      <c r="L116" s="31"/>
      <c r="M116" s="41"/>
      <c r="S116" s="31"/>
      <c r="T116" s="31"/>
      <c r="U116" s="31"/>
      <c r="V116" s="31"/>
      <c r="W116" s="31"/>
      <c r="X116" s="31"/>
      <c r="Y116" s="31"/>
      <c r="Z116" s="31"/>
      <c r="AA116" s="31"/>
      <c r="AB116" s="31"/>
      <c r="AC116" s="31"/>
      <c r="AD116" s="31"/>
      <c r="AE116" s="31"/>
    </row>
    <row r="117" spans="1:31" s="11" customFormat="1" ht="29.25" customHeight="1">
      <c r="A117" s="134"/>
      <c r="B117" s="135"/>
      <c r="C117" s="136" t="s">
        <v>145</v>
      </c>
      <c r="D117" s="137" t="s">
        <v>56</v>
      </c>
      <c r="E117" s="137" t="s">
        <v>52</v>
      </c>
      <c r="F117" s="137" t="s">
        <v>53</v>
      </c>
      <c r="G117" s="137" t="s">
        <v>146</v>
      </c>
      <c r="H117" s="137" t="s">
        <v>147</v>
      </c>
      <c r="I117" s="138" t="s">
        <v>148</v>
      </c>
      <c r="J117" s="138" t="s">
        <v>149</v>
      </c>
      <c r="K117" s="137" t="s">
        <v>136</v>
      </c>
      <c r="L117" s="139" t="s">
        <v>150</v>
      </c>
      <c r="M117" s="140"/>
      <c r="N117" s="59" t="s">
        <v>1</v>
      </c>
      <c r="O117" s="60" t="s">
        <v>37</v>
      </c>
      <c r="P117" s="60" t="s">
        <v>151</v>
      </c>
      <c r="Q117" s="60" t="s">
        <v>152</v>
      </c>
      <c r="R117" s="60" t="s">
        <v>153</v>
      </c>
      <c r="S117" s="60" t="s">
        <v>154</v>
      </c>
      <c r="T117" s="60" t="s">
        <v>155</v>
      </c>
      <c r="U117" s="60" t="s">
        <v>156</v>
      </c>
      <c r="V117" s="60" t="s">
        <v>157</v>
      </c>
      <c r="W117" s="60" t="s">
        <v>158</v>
      </c>
      <c r="X117" s="61" t="s">
        <v>159</v>
      </c>
      <c r="Y117" s="134"/>
      <c r="Z117" s="134"/>
      <c r="AA117" s="134"/>
      <c r="AB117" s="134"/>
      <c r="AC117" s="134"/>
      <c r="AD117" s="134"/>
      <c r="AE117" s="134"/>
    </row>
    <row r="118" spans="1:63" s="2" customFormat="1" ht="22.9" customHeight="1">
      <c r="A118" s="31"/>
      <c r="B118" s="32"/>
      <c r="C118" s="66" t="s">
        <v>160</v>
      </c>
      <c r="D118" s="31"/>
      <c r="E118" s="31"/>
      <c r="F118" s="31"/>
      <c r="G118" s="31"/>
      <c r="H118" s="31"/>
      <c r="I118" s="95"/>
      <c r="J118" s="95"/>
      <c r="K118" s="141">
        <f>BK118</f>
        <v>0</v>
      </c>
      <c r="L118" s="31"/>
      <c r="M118" s="32"/>
      <c r="N118" s="62"/>
      <c r="O118" s="53"/>
      <c r="P118" s="63"/>
      <c r="Q118" s="142">
        <f>Q119</f>
        <v>0</v>
      </c>
      <c r="R118" s="142">
        <f>R119</f>
        <v>0</v>
      </c>
      <c r="S118" s="63"/>
      <c r="T118" s="143">
        <f>T119</f>
        <v>0</v>
      </c>
      <c r="U118" s="63"/>
      <c r="V118" s="143">
        <f>V119</f>
        <v>0</v>
      </c>
      <c r="W118" s="63"/>
      <c r="X118" s="144">
        <f>X119</f>
        <v>0</v>
      </c>
      <c r="Y118" s="31"/>
      <c r="Z118" s="31"/>
      <c r="AA118" s="31"/>
      <c r="AB118" s="31"/>
      <c r="AC118" s="31"/>
      <c r="AD118" s="31"/>
      <c r="AE118" s="31"/>
      <c r="AT118" s="17" t="s">
        <v>72</v>
      </c>
      <c r="AU118" s="17" t="s">
        <v>138</v>
      </c>
      <c r="BK118" s="145">
        <f>BK119</f>
        <v>0</v>
      </c>
    </row>
    <row r="119" spans="2:63" s="12" customFormat="1" ht="25.9" customHeight="1">
      <c r="B119" s="146"/>
      <c r="D119" s="147" t="s">
        <v>72</v>
      </c>
      <c r="E119" s="148" t="s">
        <v>161</v>
      </c>
      <c r="F119" s="148" t="s">
        <v>162</v>
      </c>
      <c r="I119" s="149"/>
      <c r="J119" s="149"/>
      <c r="K119" s="150">
        <f>BK119</f>
        <v>0</v>
      </c>
      <c r="M119" s="146"/>
      <c r="N119" s="151"/>
      <c r="O119" s="152"/>
      <c r="P119" s="152"/>
      <c r="Q119" s="153">
        <f>Q120</f>
        <v>0</v>
      </c>
      <c r="R119" s="153">
        <f>R120</f>
        <v>0</v>
      </c>
      <c r="S119" s="152"/>
      <c r="T119" s="154">
        <f>T120</f>
        <v>0</v>
      </c>
      <c r="U119" s="152"/>
      <c r="V119" s="154">
        <f>V120</f>
        <v>0</v>
      </c>
      <c r="W119" s="152"/>
      <c r="X119" s="155">
        <f>X120</f>
        <v>0</v>
      </c>
      <c r="AR119" s="147" t="s">
        <v>81</v>
      </c>
      <c r="AT119" s="156" t="s">
        <v>72</v>
      </c>
      <c r="AU119" s="156" t="s">
        <v>73</v>
      </c>
      <c r="AY119" s="147" t="s">
        <v>163</v>
      </c>
      <c r="BK119" s="157">
        <f>BK120</f>
        <v>0</v>
      </c>
    </row>
    <row r="120" spans="2:63" s="12" customFormat="1" ht="22.9" customHeight="1">
      <c r="B120" s="146"/>
      <c r="D120" s="147" t="s">
        <v>72</v>
      </c>
      <c r="E120" s="158" t="s">
        <v>81</v>
      </c>
      <c r="F120" s="158" t="s">
        <v>164</v>
      </c>
      <c r="I120" s="149"/>
      <c r="J120" s="149"/>
      <c r="K120" s="159">
        <f>BK120</f>
        <v>0</v>
      </c>
      <c r="M120" s="146"/>
      <c r="N120" s="151"/>
      <c r="O120" s="152"/>
      <c r="P120" s="152"/>
      <c r="Q120" s="153">
        <f>SUM(Q121:Q128)</f>
        <v>0</v>
      </c>
      <c r="R120" s="153">
        <f>SUM(R121:R128)</f>
        <v>0</v>
      </c>
      <c r="S120" s="152"/>
      <c r="T120" s="154">
        <f>SUM(T121:T128)</f>
        <v>0</v>
      </c>
      <c r="U120" s="152"/>
      <c r="V120" s="154">
        <f>SUM(V121:V128)</f>
        <v>0</v>
      </c>
      <c r="W120" s="152"/>
      <c r="X120" s="155">
        <f>SUM(X121:X128)</f>
        <v>0</v>
      </c>
      <c r="AR120" s="147" t="s">
        <v>81</v>
      </c>
      <c r="AT120" s="156" t="s">
        <v>72</v>
      </c>
      <c r="AU120" s="156" t="s">
        <v>81</v>
      </c>
      <c r="AY120" s="147" t="s">
        <v>163</v>
      </c>
      <c r="BK120" s="157">
        <f>SUM(BK121:BK128)</f>
        <v>0</v>
      </c>
    </row>
    <row r="121" spans="1:65" s="2" customFormat="1" ht="16.5" customHeight="1">
      <c r="A121" s="31"/>
      <c r="B121" s="160"/>
      <c r="C121" s="161" t="s">
        <v>81</v>
      </c>
      <c r="D121" s="161" t="s">
        <v>165</v>
      </c>
      <c r="E121" s="162" t="s">
        <v>690</v>
      </c>
      <c r="F121" s="163" t="s">
        <v>691</v>
      </c>
      <c r="G121" s="164" t="s">
        <v>454</v>
      </c>
      <c r="H121" s="165">
        <v>5</v>
      </c>
      <c r="I121" s="166"/>
      <c r="J121" s="166"/>
      <c r="K121" s="167">
        <f>ROUND(P121*H121,2)</f>
        <v>0</v>
      </c>
      <c r="L121" s="163" t="s">
        <v>1</v>
      </c>
      <c r="M121" s="32"/>
      <c r="N121" s="168" t="s">
        <v>1</v>
      </c>
      <c r="O121" s="169" t="s">
        <v>38</v>
      </c>
      <c r="P121" s="170">
        <f>I121+J121</f>
        <v>0</v>
      </c>
      <c r="Q121" s="170">
        <f>ROUND(I121*H121,2)</f>
        <v>0</v>
      </c>
      <c r="R121" s="170">
        <f>ROUND(J121*H121,2)</f>
        <v>0</v>
      </c>
      <c r="S121" s="55"/>
      <c r="T121" s="171">
        <f>S121*H121</f>
        <v>0</v>
      </c>
      <c r="U121" s="171">
        <v>0</v>
      </c>
      <c r="V121" s="171">
        <f>U121*H121</f>
        <v>0</v>
      </c>
      <c r="W121" s="171">
        <v>0</v>
      </c>
      <c r="X121" s="172">
        <f>W121*H121</f>
        <v>0</v>
      </c>
      <c r="Y121" s="31"/>
      <c r="Z121" s="31"/>
      <c r="AA121" s="31"/>
      <c r="AB121" s="31"/>
      <c r="AC121" s="31"/>
      <c r="AD121" s="31"/>
      <c r="AE121" s="31"/>
      <c r="AR121" s="173" t="s">
        <v>170</v>
      </c>
      <c r="AT121" s="173" t="s">
        <v>165</v>
      </c>
      <c r="AU121" s="173" t="s">
        <v>83</v>
      </c>
      <c r="AY121" s="17" t="s">
        <v>163</v>
      </c>
      <c r="BE121" s="174">
        <f>IF(O121="základní",K121,0)</f>
        <v>0</v>
      </c>
      <c r="BF121" s="174">
        <f>IF(O121="snížená",K121,0)</f>
        <v>0</v>
      </c>
      <c r="BG121" s="174">
        <f>IF(O121="zákl. přenesená",K121,0)</f>
        <v>0</v>
      </c>
      <c r="BH121" s="174">
        <f>IF(O121="sníž. přenesená",K121,0)</f>
        <v>0</v>
      </c>
      <c r="BI121" s="174">
        <f>IF(O121="nulová",K121,0)</f>
        <v>0</v>
      </c>
      <c r="BJ121" s="17" t="s">
        <v>81</v>
      </c>
      <c r="BK121" s="174">
        <f>ROUND(P121*H121,2)</f>
        <v>0</v>
      </c>
      <c r="BL121" s="17" t="s">
        <v>170</v>
      </c>
      <c r="BM121" s="173" t="s">
        <v>692</v>
      </c>
    </row>
    <row r="122" spans="1:47" s="2" customFormat="1" ht="29.25">
      <c r="A122" s="31"/>
      <c r="B122" s="32"/>
      <c r="C122" s="31"/>
      <c r="D122" s="176" t="s">
        <v>345</v>
      </c>
      <c r="E122" s="31"/>
      <c r="F122" s="199" t="s">
        <v>693</v>
      </c>
      <c r="G122" s="31"/>
      <c r="H122" s="31"/>
      <c r="I122" s="95"/>
      <c r="J122" s="95"/>
      <c r="K122" s="31"/>
      <c r="L122" s="31"/>
      <c r="M122" s="32"/>
      <c r="N122" s="200"/>
      <c r="O122" s="201"/>
      <c r="P122" s="55"/>
      <c r="Q122" s="55"/>
      <c r="R122" s="55"/>
      <c r="S122" s="55"/>
      <c r="T122" s="55"/>
      <c r="U122" s="55"/>
      <c r="V122" s="55"/>
      <c r="W122" s="55"/>
      <c r="X122" s="56"/>
      <c r="Y122" s="31"/>
      <c r="Z122" s="31"/>
      <c r="AA122" s="31"/>
      <c r="AB122" s="31"/>
      <c r="AC122" s="31"/>
      <c r="AD122" s="31"/>
      <c r="AE122" s="31"/>
      <c r="AT122" s="17" t="s">
        <v>345</v>
      </c>
      <c r="AU122" s="17" t="s">
        <v>83</v>
      </c>
    </row>
    <row r="123" spans="2:51" s="13" customFormat="1" ht="12">
      <c r="B123" s="175"/>
      <c r="D123" s="176" t="s">
        <v>172</v>
      </c>
      <c r="E123" s="177" t="s">
        <v>1</v>
      </c>
      <c r="F123" s="178" t="s">
        <v>694</v>
      </c>
      <c r="H123" s="177" t="s">
        <v>1</v>
      </c>
      <c r="I123" s="179"/>
      <c r="J123" s="179"/>
      <c r="M123" s="175"/>
      <c r="N123" s="180"/>
      <c r="O123" s="181"/>
      <c r="P123" s="181"/>
      <c r="Q123" s="181"/>
      <c r="R123" s="181"/>
      <c r="S123" s="181"/>
      <c r="T123" s="181"/>
      <c r="U123" s="181"/>
      <c r="V123" s="181"/>
      <c r="W123" s="181"/>
      <c r="X123" s="182"/>
      <c r="AT123" s="177" t="s">
        <v>172</v>
      </c>
      <c r="AU123" s="177" t="s">
        <v>83</v>
      </c>
      <c r="AV123" s="13" t="s">
        <v>81</v>
      </c>
      <c r="AW123" s="13" t="s">
        <v>4</v>
      </c>
      <c r="AX123" s="13" t="s">
        <v>73</v>
      </c>
      <c r="AY123" s="177" t="s">
        <v>163</v>
      </c>
    </row>
    <row r="124" spans="2:51" s="14" customFormat="1" ht="12">
      <c r="B124" s="183"/>
      <c r="D124" s="176" t="s">
        <v>172</v>
      </c>
      <c r="E124" s="184" t="s">
        <v>1</v>
      </c>
      <c r="F124" s="185" t="s">
        <v>695</v>
      </c>
      <c r="H124" s="186">
        <v>5</v>
      </c>
      <c r="I124" s="187"/>
      <c r="J124" s="187"/>
      <c r="M124" s="183"/>
      <c r="N124" s="188"/>
      <c r="O124" s="189"/>
      <c r="P124" s="189"/>
      <c r="Q124" s="189"/>
      <c r="R124" s="189"/>
      <c r="S124" s="189"/>
      <c r="T124" s="189"/>
      <c r="U124" s="189"/>
      <c r="V124" s="189"/>
      <c r="W124" s="189"/>
      <c r="X124" s="190"/>
      <c r="AT124" s="184" t="s">
        <v>172</v>
      </c>
      <c r="AU124" s="184" t="s">
        <v>83</v>
      </c>
      <c r="AV124" s="14" t="s">
        <v>83</v>
      </c>
      <c r="AW124" s="14" t="s">
        <v>4</v>
      </c>
      <c r="AX124" s="14" t="s">
        <v>81</v>
      </c>
      <c r="AY124" s="184" t="s">
        <v>163</v>
      </c>
    </row>
    <row r="125" spans="1:65" s="2" customFormat="1" ht="16.5" customHeight="1">
      <c r="A125" s="31"/>
      <c r="B125" s="160"/>
      <c r="C125" s="161" t="s">
        <v>83</v>
      </c>
      <c r="D125" s="161" t="s">
        <v>165</v>
      </c>
      <c r="E125" s="162" t="s">
        <v>696</v>
      </c>
      <c r="F125" s="163" t="s">
        <v>697</v>
      </c>
      <c r="G125" s="164" t="s">
        <v>454</v>
      </c>
      <c r="H125" s="165">
        <v>50</v>
      </c>
      <c r="I125" s="166"/>
      <c r="J125" s="166"/>
      <c r="K125" s="167">
        <f>ROUND(P125*H125,2)</f>
        <v>0</v>
      </c>
      <c r="L125" s="163" t="s">
        <v>1</v>
      </c>
      <c r="M125" s="32"/>
      <c r="N125" s="168" t="s">
        <v>1</v>
      </c>
      <c r="O125" s="169" t="s">
        <v>38</v>
      </c>
      <c r="P125" s="170">
        <f>I125+J125</f>
        <v>0</v>
      </c>
      <c r="Q125" s="170">
        <f>ROUND(I125*H125,2)</f>
        <v>0</v>
      </c>
      <c r="R125" s="170">
        <f>ROUND(J125*H125,2)</f>
        <v>0</v>
      </c>
      <c r="S125" s="55"/>
      <c r="T125" s="171">
        <f>S125*H125</f>
        <v>0</v>
      </c>
      <c r="U125" s="171">
        <v>0</v>
      </c>
      <c r="V125" s="171">
        <f>U125*H125</f>
        <v>0</v>
      </c>
      <c r="W125" s="171">
        <v>0</v>
      </c>
      <c r="X125" s="172">
        <f>W125*H125</f>
        <v>0</v>
      </c>
      <c r="Y125" s="31"/>
      <c r="Z125" s="31"/>
      <c r="AA125" s="31"/>
      <c r="AB125" s="31"/>
      <c r="AC125" s="31"/>
      <c r="AD125" s="31"/>
      <c r="AE125" s="31"/>
      <c r="AR125" s="173" t="s">
        <v>170</v>
      </c>
      <c r="AT125" s="173" t="s">
        <v>165</v>
      </c>
      <c r="AU125" s="173" t="s">
        <v>83</v>
      </c>
      <c r="AY125" s="17" t="s">
        <v>163</v>
      </c>
      <c r="BE125" s="174">
        <f>IF(O125="základní",K125,0)</f>
        <v>0</v>
      </c>
      <c r="BF125" s="174">
        <f>IF(O125="snížená",K125,0)</f>
        <v>0</v>
      </c>
      <c r="BG125" s="174">
        <f>IF(O125="zákl. přenesená",K125,0)</f>
        <v>0</v>
      </c>
      <c r="BH125" s="174">
        <f>IF(O125="sníž. přenesená",K125,0)</f>
        <v>0</v>
      </c>
      <c r="BI125" s="174">
        <f>IF(O125="nulová",K125,0)</f>
        <v>0</v>
      </c>
      <c r="BJ125" s="17" t="s">
        <v>81</v>
      </c>
      <c r="BK125" s="174">
        <f>ROUND(P125*H125,2)</f>
        <v>0</v>
      </c>
      <c r="BL125" s="17" t="s">
        <v>170</v>
      </c>
      <c r="BM125" s="173" t="s">
        <v>698</v>
      </c>
    </row>
    <row r="126" spans="1:47" s="2" customFormat="1" ht="29.25">
      <c r="A126" s="31"/>
      <c r="B126" s="32"/>
      <c r="C126" s="31"/>
      <c r="D126" s="176" t="s">
        <v>345</v>
      </c>
      <c r="E126" s="31"/>
      <c r="F126" s="199" t="s">
        <v>693</v>
      </c>
      <c r="G126" s="31"/>
      <c r="H126" s="31"/>
      <c r="I126" s="95"/>
      <c r="J126" s="95"/>
      <c r="K126" s="31"/>
      <c r="L126" s="31"/>
      <c r="M126" s="32"/>
      <c r="N126" s="200"/>
      <c r="O126" s="201"/>
      <c r="P126" s="55"/>
      <c r="Q126" s="55"/>
      <c r="R126" s="55"/>
      <c r="S126" s="55"/>
      <c r="T126" s="55"/>
      <c r="U126" s="55"/>
      <c r="V126" s="55"/>
      <c r="W126" s="55"/>
      <c r="X126" s="56"/>
      <c r="Y126" s="31"/>
      <c r="Z126" s="31"/>
      <c r="AA126" s="31"/>
      <c r="AB126" s="31"/>
      <c r="AC126" s="31"/>
      <c r="AD126" s="31"/>
      <c r="AE126" s="31"/>
      <c r="AT126" s="17" t="s">
        <v>345</v>
      </c>
      <c r="AU126" s="17" t="s">
        <v>83</v>
      </c>
    </row>
    <row r="127" spans="2:51" s="13" customFormat="1" ht="12">
      <c r="B127" s="175"/>
      <c r="D127" s="176" t="s">
        <v>172</v>
      </c>
      <c r="E127" s="177" t="s">
        <v>1</v>
      </c>
      <c r="F127" s="178" t="s">
        <v>694</v>
      </c>
      <c r="H127" s="177" t="s">
        <v>1</v>
      </c>
      <c r="I127" s="179"/>
      <c r="J127" s="179"/>
      <c r="M127" s="175"/>
      <c r="N127" s="180"/>
      <c r="O127" s="181"/>
      <c r="P127" s="181"/>
      <c r="Q127" s="181"/>
      <c r="R127" s="181"/>
      <c r="S127" s="181"/>
      <c r="T127" s="181"/>
      <c r="U127" s="181"/>
      <c r="V127" s="181"/>
      <c r="W127" s="181"/>
      <c r="X127" s="182"/>
      <c r="AT127" s="177" t="s">
        <v>172</v>
      </c>
      <c r="AU127" s="177" t="s">
        <v>83</v>
      </c>
      <c r="AV127" s="13" t="s">
        <v>81</v>
      </c>
      <c r="AW127" s="13" t="s">
        <v>4</v>
      </c>
      <c r="AX127" s="13" t="s">
        <v>73</v>
      </c>
      <c r="AY127" s="177" t="s">
        <v>163</v>
      </c>
    </row>
    <row r="128" spans="2:51" s="14" customFormat="1" ht="12">
      <c r="B128" s="183"/>
      <c r="D128" s="176" t="s">
        <v>172</v>
      </c>
      <c r="E128" s="184" t="s">
        <v>1</v>
      </c>
      <c r="F128" s="185" t="s">
        <v>699</v>
      </c>
      <c r="H128" s="186">
        <v>50</v>
      </c>
      <c r="I128" s="187"/>
      <c r="J128" s="187"/>
      <c r="M128" s="183"/>
      <c r="N128" s="212"/>
      <c r="O128" s="213"/>
      <c r="P128" s="213"/>
      <c r="Q128" s="213"/>
      <c r="R128" s="213"/>
      <c r="S128" s="213"/>
      <c r="T128" s="213"/>
      <c r="U128" s="213"/>
      <c r="V128" s="213"/>
      <c r="W128" s="213"/>
      <c r="X128" s="214"/>
      <c r="AT128" s="184" t="s">
        <v>172</v>
      </c>
      <c r="AU128" s="184" t="s">
        <v>83</v>
      </c>
      <c r="AV128" s="14" t="s">
        <v>83</v>
      </c>
      <c r="AW128" s="14" t="s">
        <v>4</v>
      </c>
      <c r="AX128" s="14" t="s">
        <v>81</v>
      </c>
      <c r="AY128" s="184" t="s">
        <v>163</v>
      </c>
    </row>
    <row r="129" spans="1:31" s="2" customFormat="1" ht="6.95" customHeight="1">
      <c r="A129" s="31"/>
      <c r="B129" s="45"/>
      <c r="C129" s="46"/>
      <c r="D129" s="46"/>
      <c r="E129" s="46"/>
      <c r="F129" s="46"/>
      <c r="G129" s="46"/>
      <c r="H129" s="46"/>
      <c r="I129" s="116"/>
      <c r="J129" s="116"/>
      <c r="K129" s="46"/>
      <c r="L129" s="46"/>
      <c r="M129" s="32"/>
      <c r="N129" s="31"/>
      <c r="P129" s="31"/>
      <c r="Q129" s="31"/>
      <c r="R129" s="31"/>
      <c r="S129" s="31"/>
      <c r="T129" s="31"/>
      <c r="U129" s="31"/>
      <c r="V129" s="31"/>
      <c r="W129" s="31"/>
      <c r="X129" s="31"/>
      <c r="Y129" s="31"/>
      <c r="Z129" s="31"/>
      <c r="AA129" s="31"/>
      <c r="AB129" s="31"/>
      <c r="AC129" s="31"/>
      <c r="AD129" s="31"/>
      <c r="AE129" s="31"/>
    </row>
  </sheetData>
  <autoFilter ref="C117:L128"/>
  <mergeCells count="9">
    <mergeCell ref="E87:H87"/>
    <mergeCell ref="E108:H108"/>
    <mergeCell ref="E110:H110"/>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scale="70"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PC-BOHDANA\Bohdana</dc:creator>
  <cp:keywords/>
  <dc:description/>
  <cp:lastModifiedBy>Burkovicova</cp:lastModifiedBy>
  <cp:lastPrinted>2020-02-17T12:14:18Z</cp:lastPrinted>
  <dcterms:created xsi:type="dcterms:W3CDTF">2019-09-12T13:13:42Z</dcterms:created>
  <dcterms:modified xsi:type="dcterms:W3CDTF">2020-02-20T07:44:12Z</dcterms:modified>
  <cp:category/>
  <cp:version/>
  <cp:contentType/>
  <cp:contentStatus/>
</cp:coreProperties>
</file>