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16" windowWidth="22716" windowHeight="8940" activeTab="4"/>
  </bookViews>
  <sheets>
    <sheet name="Rekapitulace stavby" sheetId="1" r:id="rId1"/>
    <sheet name="SO-01 - Odtěžení sedimentů" sheetId="2" r:id="rId2"/>
    <sheet name="SO-02 - Terénní úpravy" sheetId="3" r:id="rId3"/>
    <sheet name="SO-03 - Komunikace" sheetId="4" r:id="rId4"/>
    <sheet name="VON - Vedlejší a ostatní ..." sheetId="5" r:id="rId5"/>
    <sheet name="Seznam figur" sheetId="6" r:id="rId6"/>
    <sheet name="Pokyny pro vyplnění" sheetId="7" r:id="rId7"/>
  </sheets>
  <definedNames>
    <definedName name="_xlnm._FilterDatabase" localSheetId="1" hidden="1">'SO-01 - Odtěžení sedimentů'!$C$80:$K$100</definedName>
    <definedName name="_xlnm._FilterDatabase" localSheetId="2" hidden="1">'SO-02 - Terénní úpravy'!$C$86:$K$230</definedName>
    <definedName name="_xlnm._FilterDatabase" localSheetId="3" hidden="1">'SO-03 - Komunikace'!$C$84:$K$181</definedName>
    <definedName name="_xlnm._FilterDatabase" localSheetId="4" hidden="1">'VON - Vedlejší a ostatní ...'!$C$81:$K$116</definedName>
    <definedName name="_xlnm.Print_Area" localSheetId="6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Area" localSheetId="5">'Seznam figur'!$C$4:$G$47</definedName>
    <definedName name="_xlnm.Print_Area" localSheetId="1">'SO-01 - Odtěžení sedimentů'!$C$4:$J$39,'SO-01 - Odtěžení sedimentů'!$C$45:$J$62,'SO-01 - Odtěžení sedimentů'!$C$68:$K$100</definedName>
    <definedName name="_xlnm.Print_Area" localSheetId="2">'SO-02 - Terénní úpravy'!$C$4:$J$39,'SO-02 - Terénní úpravy'!$C$45:$J$68,'SO-02 - Terénní úpravy'!$C$74:$K$230</definedName>
    <definedName name="_xlnm.Print_Area" localSheetId="3">'SO-03 - Komunikace'!$C$4:$J$39,'SO-03 - Komunikace'!$C$45:$J$66,'SO-03 - Komunikace'!$C$72:$K$181</definedName>
    <definedName name="_xlnm.Print_Area" localSheetId="4">'VON - Vedlejší a ostatní ...'!$C$4:$J$39,'VON - Vedlejší a ostatní ...'!$C$45:$J$63,'VON - Vedlejší a ostatní ...'!$C$69:$K$116</definedName>
    <definedName name="_xlnm.Print_Titles" localSheetId="0">'Rekapitulace stavby'!$52:$52</definedName>
    <definedName name="_xlnm.Print_Titles" localSheetId="1">'SO-01 - Odtěžení sedimentů'!$80:$80</definedName>
    <definedName name="_xlnm.Print_Titles" localSheetId="2">'SO-02 - Terénní úpravy'!$86:$86</definedName>
    <definedName name="_xlnm.Print_Titles" localSheetId="3">'SO-03 - Komunikace'!$84:$84</definedName>
    <definedName name="_xlnm.Print_Titles" localSheetId="4">'VON - Vedlejší a ostatní ...'!$81:$81</definedName>
    <definedName name="_xlnm.Print_Titles" localSheetId="5">'Seznam figur'!$9:$9</definedName>
  </definedNames>
  <calcPr calcId="125725"/>
</workbook>
</file>

<file path=xl/sharedStrings.xml><?xml version="1.0" encoding="utf-8"?>
<sst xmlns="http://schemas.openxmlformats.org/spreadsheetml/2006/main" count="3935" uniqueCount="779">
  <si>
    <t>Export Komplet</t>
  </si>
  <si>
    <t>VZ</t>
  </si>
  <si>
    <t>2.0</t>
  </si>
  <si>
    <t>ZAMOK</t>
  </si>
  <si>
    <t>False</t>
  </si>
  <si>
    <t>{f8ec2d76-3256-4492-bad0-66a46843e117}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</si>
  <si>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</si>
  <si>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</si>
  <si>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</si>
  <si>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</si>
  <si>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</si>
  <si>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</si>
  <si>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</si>
  <si>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33/17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</si>
  <si>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</si>
  <si>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</si>
  <si>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VN Pocheň - odbahnění nádrže, č.st. 3331 - ZMENA</t>
  </si>
  <si>
    <t>KSO:</t>
  </si>
  <si>
    <t/>
  </si>
  <si>
    <t>CC-CZ:</t>
  </si>
  <si>
    <t>21521</t>
  </si>
  <si>
    <t>Místo:</t>
  </si>
  <si>
    <t>Úvalno, Brumovice</t>
  </si>
  <si>
    <t>Datum:</t>
  </si>
  <si>
    <t>3. 12. 2019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</si>
  <si>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</si>
  <si>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</si>
  <si>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</si>
  <si>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</si>
  <si>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</si>
  <si>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</si>
  <si>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</si>
  <si>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</si>
  <si>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</si>
  <si>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>Ing. Dalibor Rajnoch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</si>
  <si>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</si>
  <si>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</si>
  <si>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</si>
  <si>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</si>
  <si>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</si>
  <si>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</si>
  <si>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</si>
  <si>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</si>
  <si>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</si>
  <si>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</si>
  <si>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</si>
  <si>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</si>
  <si>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</si>
  <si>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</si>
  <si>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</si>
  <si>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</si>
  <si>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</si>
  <si>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</si>
  <si>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</si>
  <si>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</si>
  <si>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</si>
  <si>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</si>
  <si>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</si>
  <si>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</si>
  <si>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</si>
  <si>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</si>
  <si>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</si>
  <si>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</si>
  <si>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</si>
  <si>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</si>
  <si>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</si>
  <si>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</si>
  <si>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</si>
  <si>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</si>
  <si>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</si>
  <si>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</si>
  <si>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</si>
  <si>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</si>
  <si>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</si>
  <si>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</si>
  <si>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</si>
  <si>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</si>
  <si>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</si>
  <si>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</si>
  <si>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Odtěžení sedimentů</t>
  </si>
  <si>
    <t>STA</t>
  </si>
  <si>
    <t>1</t>
  </si>
  <si>
    <t>{a6ef6f70-5560-4834-8beb-837553a122f8}</t>
  </si>
  <si>
    <t>2</t>
  </si>
  <si>
    <t>SO-02</t>
  </si>
  <si>
    <t>Terénní úpravy</t>
  </si>
  <si>
    <t>{53fe2dad-83f2-4fba-987c-3260684a7caf}</t>
  </si>
  <si>
    <t>SO-03</t>
  </si>
  <si>
    <t>Komunikace</t>
  </si>
  <si>
    <t>{8a9a04e0-13ea-45e6-afa0-1b8786ece6ca}</t>
  </si>
  <si>
    <t>VON</t>
  </si>
  <si>
    <t>Vedlejší a ostatní náklady</t>
  </si>
  <si>
    <t>{a01544c1-7f63-451d-8626-c2744f5de3a8}</t>
  </si>
  <si>
    <t>n1</t>
  </si>
  <si>
    <t>9951</t>
  </si>
  <si>
    <t>KRYCÍ LIST SOUPISU PRACÍ</t>
  </si>
  <si>
    <t>Objekt:</t>
  </si>
  <si>
    <t>SO-01 - Odtěžení sedimentů</t>
  </si>
  <si>
    <t xml:space="preserve">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</si>
  <si>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</si>
  <si>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</si>
  <si>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</si>
  <si>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</si>
  <si>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</si>
  <si>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</si>
  <si>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</si>
  <si>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</si>
  <si>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</si>
  <si>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</si>
  <si>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</si>
  <si>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</si>
  <si>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</si>
  <si>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</si>
  <si>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</si>
  <si>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</si>
  <si>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</si>
  <si>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</si>
  <si>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</si>
  <si>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</si>
  <si>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</si>
  <si>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</si>
  <si>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</si>
  <si>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</si>
  <si>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122703602</t>
  </si>
  <si>
    <t>Odstranění nánosů z vypuštěných vodních nádrží nebo rybníků s uložením do hromad na vzdálenost do 20 m ve výkopišti při únosnosti dna přes 40 kPa do 60 kPa</t>
  </si>
  <si>
    <t>m3</t>
  </si>
  <si>
    <t>CS ÚRS 2019 02</t>
  </si>
  <si>
    <t>4</t>
  </si>
  <si>
    <t>-365734348</t>
  </si>
  <si>
    <t>P</t>
  </si>
  <si>
    <t xml:space="preserve">Poznámka k položce:
Odstranění nánosů ze dna nádrže pro uložení na zemědělskou půdu.
</t>
  </si>
  <si>
    <t>VV</t>
  </si>
  <si>
    <t>výpočet - viz. G. Výkaz výměr</t>
  </si>
  <si>
    <t>167101102</t>
  </si>
  <si>
    <t>Nakládání, skládání a překládání neulehlého výkopku nebo sypaniny nakládání, množství přes 100 m3, z hornin tř. 1 až 4</t>
  </si>
  <si>
    <t>-2064078250</t>
  </si>
  <si>
    <t xml:space="preserve">Poznámka k položce:
Naložení nánosů ze dna nádrže pro uložení na zemědělskou půdu.
</t>
  </si>
  <si>
    <t>nánosy</t>
  </si>
  <si>
    <t>3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</si>
  <si>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</si>
  <si>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</si>
  <si>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-689389917</t>
  </si>
  <si>
    <t xml:space="preserve">Poznámka k položce:
Přemístění nánosů na zemědělskou půdu.
Koeficient nakypření zeminy 1,13.
</t>
  </si>
  <si>
    <t>n1*1,13</t>
  </si>
  <si>
    <t>171201201</t>
  </si>
  <si>
    <t>Uložení sypaniny na skládky</t>
  </si>
  <si>
    <t>-1185566846</t>
  </si>
  <si>
    <t xml:space="preserve">Poznámka k položce:
Uložení nánosů na zemědělskou půdu.
</t>
  </si>
  <si>
    <t>5</t>
  </si>
  <si>
    <t>181301111</t>
  </si>
  <si>
    <t>Rozprostření a urovnání ornice v rovině nebo ve svahu sklonu do 1:5 při souvislé ploše přes 500 m2, tl. vrstvy do 100 mm</t>
  </si>
  <si>
    <t>m2</t>
  </si>
  <si>
    <t>-1948818699</t>
  </si>
  <si>
    <t xml:space="preserve">Poznámka k položce:
Rozprostření nánosů na zemědělské půdě.
</t>
  </si>
  <si>
    <t>n1*10</t>
  </si>
  <si>
    <t>53036</t>
  </si>
  <si>
    <t>n2</t>
  </si>
  <si>
    <t>278,5</t>
  </si>
  <si>
    <t>n3</t>
  </si>
  <si>
    <t>658,5</t>
  </si>
  <si>
    <t>ornice</t>
  </si>
  <si>
    <t>ornice ze skrývky</t>
  </si>
  <si>
    <t>3030,6</t>
  </si>
  <si>
    <t>SO-02 - Terénní úpravy</t>
  </si>
  <si>
    <t xml:space="preserve">    2 - Zakládání</t>
  </si>
  <si>
    <t xml:space="preserve">    4 - Vodorovné konstrukce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</si>
  <si>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</si>
  <si>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</si>
  <si>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</si>
  <si>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</si>
  <si>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02_R_01</t>
  </si>
  <si>
    <t>Odstranění, odvoz, uložení a poplatek za uložení nevhodné zeminy (organického odpadu)</t>
  </si>
  <si>
    <t>170410541</t>
  </si>
  <si>
    <t xml:space="preserve">Poznámka k položce:
Odstranění, odvoz, uložení a poplatek za uložení nevhodné zeminy (organického a stavebního odpadu) z místa terénní úpravy č.2.
</t>
  </si>
  <si>
    <t>50*20*0,5</t>
  </si>
  <si>
    <t>délka*šířka*mocnost</t>
  </si>
  <si>
    <t>-837881779</t>
  </si>
  <si>
    <t xml:space="preserve">Poznámka k položce:
Odstranění nánosů ze dna VN Pocheň pro uložení na terénní úpravy.
</t>
  </si>
  <si>
    <t>124103101</t>
  </si>
  <si>
    <t>Vykopávky pro koryta vodotečí s přehozením výkopku na vzdálenost do 3 m nebo s naložením na dopravní prostředek v horninách tř. 1 a 2 do 1 000 m3</t>
  </si>
  <si>
    <t>-1312616368</t>
  </si>
  <si>
    <t xml:space="preserve">Poznámka k položce:
Vytvoření soustavy neprůtočných tůní. 6 tůní o ploše 15-216 m2 a hloubce 0,5-1,2 m.
</t>
  </si>
  <si>
    <t>127301401</t>
  </si>
  <si>
    <t>Hloubení rýh pod vodou v hloubce do 5 m pod projektem stanovenou pracovní hladinou vody, pro nábřežní zdi, patky, záhozy, prahy, podélné a příčné zpevnění atd. pod obrysem výkopu množství do 1 000 m3 horniny tř. 3 a 4</t>
  </si>
  <si>
    <t>-602739787</t>
  </si>
  <si>
    <t xml:space="preserve">Poznámka k položce:
Vytvoření dočasného odtokového koryta ve dně nádrže. Šířka ve dně 2,5 m, hloubka 0,3m, sklony svahů 1:2,5.
</t>
  </si>
  <si>
    <t>2055034643</t>
  </si>
  <si>
    <t xml:space="preserve">Poznámka k položce:
Naložení nánosů ze dna nádrže + z vykopávek tůní a koryta  pro uložení na terénní úpravy
+ naložení ornice z místa mezideponie u terénních úprav.
</t>
  </si>
  <si>
    <t>tůně</t>
  </si>
  <si>
    <t>koryto</t>
  </si>
  <si>
    <t>ornice z mezideponi</t>
  </si>
  <si>
    <t>Součet</t>
  </si>
  <si>
    <t>6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</si>
  <si>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</si>
  <si>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</si>
  <si>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1531271444</t>
  </si>
  <si>
    <t xml:space="preserve">Poznámka k položce:
Přemístění nánosů na terénní úpravy č.1, č.2 a č.3.
Koeficient nakypření 1,13.
</t>
  </si>
  <si>
    <t>(n1+n2+n3)*1,13</t>
  </si>
  <si>
    <t>7</t>
  </si>
  <si>
    <t>121101103</t>
  </si>
  <si>
    <t>Sejmutí ornice nebo lesní půdy s vodorovným přemístěním na hromady v místě upotřebení nebo na dočasné či trvalé skládky se složením, na vzdálenost přes 100 do 250 m</t>
  </si>
  <si>
    <t>1566366748</t>
  </si>
  <si>
    <t xml:space="preserve">Poznámka k položce:
Sejmutí ornice v místech terénních úprav. TU č.1, TU č.2, TU č.3
</t>
  </si>
  <si>
    <t>(0,2*2800)+(0,1*3916)+(0,3*6930)</t>
  </si>
  <si>
    <t>TU č.1 + TU č.2 + TU č.3</t>
  </si>
  <si>
    <t>(mocnost * plocha)</t>
  </si>
  <si>
    <t>8</t>
  </si>
  <si>
    <t>02_R_02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</si>
  <si>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85 % PS a více</t>
  </si>
  <si>
    <t>-116680495</t>
  </si>
  <si>
    <t xml:space="preserve">Poznámka k položce:
Uložení nánosů do hutněných násypu terénních úprav č.1, č.2 a č.3.
</t>
  </si>
  <si>
    <t>5968+34070+13935</t>
  </si>
  <si>
    <t>9</t>
  </si>
  <si>
    <t>181951102</t>
  </si>
  <si>
    <t>Úprava pláně vyrovnáním výškových rozdílů v hornině tř. 1 až 4 se zhutněním</t>
  </si>
  <si>
    <t>538388731</t>
  </si>
  <si>
    <t xml:space="preserve">Poznámka k položce:
Úprava pláně terénních úprav č.1, č.2 a č.3.
</t>
  </si>
  <si>
    <t>4567+10080+5372</t>
  </si>
  <si>
    <t>plocha</t>
  </si>
  <si>
    <t>10</t>
  </si>
  <si>
    <t>182201101</t>
  </si>
  <si>
    <t>Svahování trvalých svahů do projektovaných profilů s potřebným přemístěním výkopku při svahování násypů v jakékoliv hornině</t>
  </si>
  <si>
    <t>523091012</t>
  </si>
  <si>
    <t xml:space="preserve">Poznámka k položce:
Svahování násypů terénních úprav č.1, č.2 a č.3.
</t>
  </si>
  <si>
    <t>382+6578,5+1711</t>
  </si>
  <si>
    <t>11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</si>
  <si>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</si>
  <si>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</si>
  <si>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1030008992</t>
  </si>
  <si>
    <t xml:space="preserve">Poznámka k položce:
Přesun ornice z mezideponie na terénní úpravy.
Koeficient nakypření 1,13.
</t>
  </si>
  <si>
    <t>ornice*1,13</t>
  </si>
  <si>
    <t>12</t>
  </si>
  <si>
    <t>181301113</t>
  </si>
  <si>
    <t>Rozprostření a urovnání ornice v rovině nebo ve svahu sklonu do 1:5 při souvislé ploše přes 500 m2, tl. vrstvy přes 150 do 200 mm</t>
  </si>
  <si>
    <t>-1318142491</t>
  </si>
  <si>
    <t xml:space="preserve">Poznámka k položce:
Zpětné rozprostření ornice na část terénní úpravy č.1. (pouze na pozemek parc.č. 4527).
</t>
  </si>
  <si>
    <t>2613</t>
  </si>
  <si>
    <t>13</t>
  </si>
  <si>
    <t>181301115</t>
  </si>
  <si>
    <t>Rozprostření a urovnání ornice v rovině nebo ve svahu sklonu do 1:5 při souvislé ploše přes 500 m2, tl. vrstvy přes 250 do 300 mm</t>
  </si>
  <si>
    <t>2089198047</t>
  </si>
  <si>
    <t xml:space="preserve">Poznámka k položce:
Zpětné rozprostření ornice na terénní úpravu č.3.
</t>
  </si>
  <si>
    <t>5372</t>
  </si>
  <si>
    <t>14</t>
  </si>
  <si>
    <t>182301131</t>
  </si>
  <si>
    <t>Rozprostření a urovnání ornice ve svahu sklonu přes 1:5 při souvislé ploše přes 500 m2, tl. vrstvy do 100 mm</t>
  </si>
  <si>
    <t>-518716654</t>
  </si>
  <si>
    <t xml:space="preserve">Poznámka k položce:
Zpětné rozprostření ornice ve svahu na terénní úpravu:
TU č.1 - na pozemek parc. č. 2876/14 bude pro překrytí  protierozní kokosová síť využity sedimenty na ploše (152 m2), na pozemku parc. č. 4527 bude uložena ornice i pod i nad protierozní kokosovou síť (230 m2*2).
TU č.2 - na překrytí protierozní kokosové sítě bude využita z části ornice (3916 m2) a z části sedimenty (2962,5 m2)
TU č.3 - na překrytí protierozní kokosové sítě bude využita ornice na celé ploše svahu (1711 m2)
</t>
  </si>
  <si>
    <t xml:space="preserve">TU č.1 </t>
  </si>
  <si>
    <t>152+(230*2)</t>
  </si>
  <si>
    <t xml:space="preserve">TU č.2 </t>
  </si>
  <si>
    <t>(3916+2662,5)</t>
  </si>
  <si>
    <t>TU č. 3</t>
  </si>
  <si>
    <t>1711</t>
  </si>
  <si>
    <t>182301133</t>
  </si>
  <si>
    <t>Rozprostření a urovnání ornice ve svahu sklonu přes 1:5 při souvislé ploše přes 500 m2, tl. vrstvy přes 150 do 200 mm</t>
  </si>
  <si>
    <t>444395123</t>
  </si>
  <si>
    <t xml:space="preserve">Poznámka k položce:
Zpětné rozprostření ornice ve svahu na terénní úpravu č.1 pod protierozni kokosovou sítí.
</t>
  </si>
  <si>
    <t>16</t>
  </si>
  <si>
    <t>181451121</t>
  </si>
  <si>
    <t>Založení trávníku na půdě předem připravené plochy přes 1000 m2 výsevem včetně utažení lučního v rovině nebo na svahu do 1:5</t>
  </si>
  <si>
    <t>-1897728228</t>
  </si>
  <si>
    <t xml:space="preserve">Poznámka k položce:
Založení trávníku na plochách terénních úprav č.1, č.2 a č.3.
</t>
  </si>
  <si>
    <t>č.1, č.2, č.3</t>
  </si>
  <si>
    <t>17</t>
  </si>
  <si>
    <t>181451122</t>
  </si>
  <si>
    <t>Založení trávníku na půdě předem připravené plochy přes 1000 m2 výsevem včetně utažení lučního na svahu přes 1:5 do 1:2</t>
  </si>
  <si>
    <t>-722937576</t>
  </si>
  <si>
    <t xml:space="preserve">Poznámka k položce:
Založení trávníku na plochách ve svahu terénních úprav č.1, č.2 a č.3.
</t>
  </si>
  <si>
    <t>18</t>
  </si>
  <si>
    <t>M</t>
  </si>
  <si>
    <t>00572472</t>
  </si>
  <si>
    <t>osivo směs travní krajinná-rovinná</t>
  </si>
  <si>
    <t>kg</t>
  </si>
  <si>
    <t>1007115065</t>
  </si>
  <si>
    <t>20019*0,05</t>
  </si>
  <si>
    <t>(zatravňovaná plocha * spotřeba na 1m2)</t>
  </si>
  <si>
    <t>19</t>
  </si>
  <si>
    <t>00572474</t>
  </si>
  <si>
    <t>osivo směs travní krajinná-svahová</t>
  </si>
  <si>
    <t>-1761665766</t>
  </si>
  <si>
    <t>8671,5*0,05</t>
  </si>
  <si>
    <t>Zakládání</t>
  </si>
  <si>
    <t>20</t>
  </si>
  <si>
    <t>155131312</t>
  </si>
  <si>
    <t>Zřízení protierozního zpevnění svahů geomříží nebo georohoží včetně plošného kotvení ocelovými skobami, ve sklonu přes 1:2 do 1:1</t>
  </si>
  <si>
    <t>756393961</t>
  </si>
  <si>
    <t xml:space="preserve">Poznámka k položce:
Stabilizace svahů terénních úprav č.1, č.2 a č.3.
</t>
  </si>
  <si>
    <t>(382+117)+(6578,5+429)+(1711+236)</t>
  </si>
  <si>
    <t>TU č.1+TU č.2+TU č.3</t>
  </si>
  <si>
    <t>plocha svahu + plocha přesahu (1 m) přes hranu</t>
  </si>
  <si>
    <t>61894013</t>
  </si>
  <si>
    <t>síť protierozní z kokosových vláken 700g/m2</t>
  </si>
  <si>
    <t>1079217883</t>
  </si>
  <si>
    <t xml:space="preserve">Poznámka k položce:
Stabilizace svahů terénních úprav č.1, č.2 a č.3.
15 - 20% ztratné
</t>
  </si>
  <si>
    <t>9453,5*1,175</t>
  </si>
  <si>
    <t>15-20% ztratné</t>
  </si>
  <si>
    <t>22</t>
  </si>
  <si>
    <t>213141112</t>
  </si>
  <si>
    <t>Zřízení vrstvy z geotextilie filtrační, separační, odvodňovací, ochranné, výztužné nebo protierozní v rovině nebo ve sklonu do 1:5, šířky přes 3 do 6 m</t>
  </si>
  <si>
    <t>633083571</t>
  </si>
  <si>
    <t xml:space="preserve">Poznámka k položce:
Zřízení vrstvy z geotextilie oddělující filtrační vrstvu a hutněný přísyp (terénní úpravu č.1).
</t>
  </si>
  <si>
    <t>330*6</t>
  </si>
  <si>
    <t>(délka * šířka)</t>
  </si>
  <si>
    <t>23</t>
  </si>
  <si>
    <t>693110270</t>
  </si>
  <si>
    <t>geotextilie z polypropylenových vláken netkaná,šíře 650 cm, 600 g/m2</t>
  </si>
  <si>
    <t>-1341240037</t>
  </si>
  <si>
    <t xml:space="preserve">Poznámka k položce:
Geotextilie oddělující filtrační vrstvu a hutněný přísyp (terénní úpravu č.1).
geotextilie z polypropylenových vláken netkaná, Plošná hmotnost: 600 g/m2, Pevnost v tahu (podélně/příčně): 43/47 kN/m, Statické protržení (CBR): 8000 N, Funkce: F, F+S, D, P  Šířka max.: 6,5 m, Délka nábalu: 60 m
</t>
  </si>
  <si>
    <t>1980*1,175</t>
  </si>
  <si>
    <t>(délka * šířka * ztratné 17,5%)</t>
  </si>
  <si>
    <t>Vodorovné konstrukce</t>
  </si>
  <si>
    <t>24</t>
  </si>
  <si>
    <t>457531112</t>
  </si>
  <si>
    <t>Filtrační vrstvy jakékoliv tloušťky a sklonu z hrubého drceného kameniva bez zhutnění, frakce od 16-63 do 32-63 mm</t>
  </si>
  <si>
    <t>464954251</t>
  </si>
  <si>
    <t xml:space="preserve">Poznámka k položce:
Filtrační vrstva na patní drén hráze v místě terénní úpravy č.1.
</t>
  </si>
  <si>
    <t>330*1</t>
  </si>
  <si>
    <t>(délka * plocha)</t>
  </si>
  <si>
    <t>25</t>
  </si>
  <si>
    <t>457531113</t>
  </si>
  <si>
    <t>Filtrační vrstvy jakékoliv tloušťky a sklonu z hrubého drceného kameniva bez zhutnění, frakce 63-125 mm</t>
  </si>
  <si>
    <t>-2116264712</t>
  </si>
  <si>
    <t>(délka * plocha )</t>
  </si>
  <si>
    <t>26</t>
  </si>
  <si>
    <t>140110980</t>
  </si>
  <si>
    <t>trubka ocelová bezešvá hladká jakost 11 353, 159 x 4,5 mm</t>
  </si>
  <si>
    <t>m</t>
  </si>
  <si>
    <t>-2047422411</t>
  </si>
  <si>
    <t xml:space="preserve">Poznámka k položce:
Ocelové potrubí výpažnice vrtu v místě terénní úpravy č.1.
</t>
  </si>
  <si>
    <t>2,0</t>
  </si>
  <si>
    <t>délka</t>
  </si>
  <si>
    <t>27</t>
  </si>
  <si>
    <t>02_R_03</t>
  </si>
  <si>
    <t>Pohoz dna nebo svahů jakékoliv tloušťky z hrubého drceného kameniva, z terénu, frakce 63 - 125 mm, bez dodávky kameniva</t>
  </si>
  <si>
    <t>-888513924</t>
  </si>
  <si>
    <t xml:space="preserve">Poznámka k položce:
Opevnění břehů nádrže. V položce nebude zahrnuta cena kameniva, kamenivo bude použito z dočasné vnitrostaveništní komunikace po ukončení těžby v nádrži.
</t>
  </si>
  <si>
    <t>(140*3)+(500*2,3)</t>
  </si>
  <si>
    <t>(délka*plocha) levý břeh + pravý břeh</t>
  </si>
  <si>
    <t>998</t>
  </si>
  <si>
    <t>Přesun hmot</t>
  </si>
  <si>
    <t>28</t>
  </si>
  <si>
    <t>998331011</t>
  </si>
  <si>
    <t>Přesun hmot pro nádrže dopravní vzdálenost do 500 m</t>
  </si>
  <si>
    <t>t</t>
  </si>
  <si>
    <t>848526322</t>
  </si>
  <si>
    <t>PSV</t>
  </si>
  <si>
    <t>Práce a dodávky PSV</t>
  </si>
  <si>
    <t>767</t>
  </si>
  <si>
    <t>Konstrukce zámečnické</t>
  </si>
  <si>
    <t>29</t>
  </si>
  <si>
    <t>767995114</t>
  </si>
  <si>
    <t>Montáž ostatních atypických zámečnických konstrukcí hmotnosti přes 20 do 50 kg</t>
  </si>
  <si>
    <t>-359271358</t>
  </si>
  <si>
    <t xml:space="preserve">Poznámka k položce:
Montáž ocelového potrubí výpažnice vrtu v místě terénní úpravy č.1. Délka 1,8 m, navaření na stávající potrubí.
</t>
  </si>
  <si>
    <t>17,2*2,0</t>
  </si>
  <si>
    <t>(hmotnost/m*délka)</t>
  </si>
  <si>
    <t>783</t>
  </si>
  <si>
    <t>Dokončovací práce - nátěry</t>
  </si>
  <si>
    <t>30</t>
  </si>
  <si>
    <t>783314201</t>
  </si>
  <si>
    <t>Základní antikorozní nátěr zámečnických konstrukcí jednonásobný syntetický standardní</t>
  </si>
  <si>
    <t>-1506855281</t>
  </si>
  <si>
    <t xml:space="preserve">Poznámka k položce:
Nátěr ocelového potrubí výpažnice vrtu v místě terénní úpravy č.1.
</t>
  </si>
  <si>
    <t>0,9425*1,8</t>
  </si>
  <si>
    <t>(obvod potrubí * délka)</t>
  </si>
  <si>
    <t>31</t>
  </si>
  <si>
    <t>783347101</t>
  </si>
  <si>
    <t>Krycí nátěr (email) zámečnických konstrukcí jednonásobný syntetický polyuretanový</t>
  </si>
  <si>
    <t>1103500539</t>
  </si>
  <si>
    <t xml:space="preserve">Poznámka k položce:
Nátěr ocelového potrubí výpažnice vrtu v místě terénní úpravy č.1. trojnásobný.
</t>
  </si>
  <si>
    <t>0,9425*1,8*3</t>
  </si>
  <si>
    <t>(obvod potrubí * délka * počet nátěrů)</t>
  </si>
  <si>
    <t>SO-03 - Komunikace</t>
  </si>
  <si>
    <t xml:space="preserve">    5 - Komunikace pozemní</t>
  </si>
  <si>
    <t xml:space="preserve">    997 - Přesun sutě</t>
  </si>
  <si>
    <t>113151111</t>
  </si>
  <si>
    <t>Rozebírání zpevněných ploch s přemístěním na skládku na vzdálenost do 20 m nebo s naložením na dopravní prostředek ze silničních panelů</t>
  </si>
  <si>
    <t>2009181154</t>
  </si>
  <si>
    <t xml:space="preserve">Poznámka k položce:
Odstranění dočasné panelové cesty na zemědělské pozemky - 8 ks panelů (3000x1500x15 mm)
</t>
  </si>
  <si>
    <t>3*1,5*8</t>
  </si>
  <si>
    <t xml:space="preserve">(délka*šířka*počet ks) </t>
  </si>
  <si>
    <t>113152112</t>
  </si>
  <si>
    <t>Odstranění podkladů zpevněných ploch s přemístěním na skládku na vzdálenost do 20 m nebo s naložením na dopravní prostředek z kameniva drceného</t>
  </si>
  <si>
    <t>1178959357</t>
  </si>
  <si>
    <t xml:space="preserve">Poznámka k položce:
Odstraněn dočasné vnitrostaveništní komunikace ve dně nádrže délky 1100 m, šířky 4 m a 4,8 m (část komunikace mimo dno nádrže bude ponechána - cca 500 m), odstranění dvou výhyben ve dně nádrže délky 15 m, šířky 4m, odstranění podkladu pod panely na sjezdu na zemědělské pozemky délky 14 m, šířky 3 m a podkladu pod výhybnou délky 25 m šířky 3 m u sjezdu na zemědělské pozemky.
- odstraněný materiál se využije na opevnění břehů nádrže a opravu komunikací 
- nevznikne suť
</t>
  </si>
  <si>
    <t>((1100*4)+(14*3)+(25*3)+((15*4)*2))*0,2</t>
  </si>
  <si>
    <t>(délka*šířka*tloušťka)</t>
  </si>
  <si>
    <t>((1100*4,8)+((15*4)*2))*0.3</t>
  </si>
  <si>
    <t>113154433</t>
  </si>
  <si>
    <t>Frézování živičného podkladu nebo krytu s naložením na dopravní prostředek plochy přes 10 000 m2 bez překážek v trase pruhu šířky do 2 m, tloušťky vrstvy 50 mm</t>
  </si>
  <si>
    <t>1524709583</t>
  </si>
  <si>
    <t xml:space="preserve">Poznámka k položce:
Oprava příjezdové polní komunikace C13 v délce 300 m, šířky 4,5 m.
</t>
  </si>
  <si>
    <t>300*4,5</t>
  </si>
  <si>
    <t>(délka*šířka)</t>
  </si>
  <si>
    <t>113205112</t>
  </si>
  <si>
    <t>Vytrhání svodnic s vybouráním lože, s přemístěním hmot na skládku na vzdálenost do 3 m nebo s naložením na dopravní prostředek ocelových kotvených do betonu</t>
  </si>
  <si>
    <t>-1544213200</t>
  </si>
  <si>
    <t xml:space="preserve">Poznámka k položce:
Svodnice na příjezdové polní komunikaci C13.
</t>
  </si>
  <si>
    <t>4,5*10</t>
  </si>
  <si>
    <t>(šířka*počet)</t>
  </si>
  <si>
    <t>115001105</t>
  </si>
  <si>
    <t>Převedení vody potrubím průměru DN přes 300 do 600</t>
  </si>
  <si>
    <t>187013826</t>
  </si>
  <si>
    <t xml:space="preserve">Poznámka k položce:
Zatrubnění silničního příkopu v místě sjezdu na zemědělské pozemky v délce 6 m. 
+ zatrubnění přítoku v místě TU č.3 na vnitrostaveništní komunikaci v délce 4m.
</t>
  </si>
  <si>
    <t>6+4</t>
  </si>
  <si>
    <t>132201101</t>
  </si>
  <si>
    <t>Hloubení zapažených i nezapažených rýh šířky do 600 mm s urovnáním dna do předepsaného profilu a spádu v hornině tř. 3 do 100 m3</t>
  </si>
  <si>
    <t>-960671221</t>
  </si>
  <si>
    <t xml:space="preserve">Poznámka k položce:
Hloubení rýhy pro uložení ocelového potrubí v místě TU č.3 pod vnitrostaveništní komunikaci.
</t>
  </si>
  <si>
    <t>4*1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</si>
  <si>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</si>
  <si>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</si>
  <si>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-396827334</t>
  </si>
  <si>
    <t xml:space="preserve">Poznámka k položce:
Obsyp ocelového potrubí v místě TU č.3 pod vnitrostaveništní komunikaci.
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</si>
  <si>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</si>
  <si>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</si>
  <si>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849507371</t>
  </si>
  <si>
    <t xml:space="preserve">Poznámka k položce:
Přemístění kameniva z vnitrostaveništní komunikace frakce 63/125 na opevnění břehů nádrže.
</t>
  </si>
  <si>
    <t>162301152</t>
  </si>
  <si>
    <t>Vodorovné přemístění výkopku nebo sypaniny po suchu na obvyklém dopravním prostředku, bez naložení výkopku, avšak se složením bez rozhrnutí z horniny tř. 5 až 7 na vzdálenost přes 500 do 1 000 m</t>
  </si>
  <si>
    <t>2104143954</t>
  </si>
  <si>
    <t xml:space="preserve">Poznámka k položce:
Přemístění kameniva z vnitrostaveništní komunikace frakce 32/63 na opravu komunikace v Černém lese.
</t>
  </si>
  <si>
    <t>977,4</t>
  </si>
  <si>
    <t>181951101</t>
  </si>
  <si>
    <t>Úprava pláně vyrovnáním výškových rozdílů v hornině tř. 1 až 4 bez zhutnění</t>
  </si>
  <si>
    <t>-2125381435</t>
  </si>
  <si>
    <t xml:space="preserve">Poznámka k položce:
Úprava dna nádrže a terénu po odstranění dočasných vnitrostaveništních komunikací.
</t>
  </si>
  <si>
    <t>1100*5</t>
  </si>
  <si>
    <t>18090521</t>
  </si>
  <si>
    <t xml:space="preserve">Poznámka k položce:
Podklad pro vnistrostaveništní komunikaci ve dně nádrže + dvě výhybny na vnitrostaveništní komunikaci + pod panely na sjezdu na zemědělské pozemky + pod výhybnu. (zřízení + odstranění)
</t>
  </si>
  <si>
    <t>((1600*5)+(44*4)+(25*4)+((15*4)*2))*2</t>
  </si>
  <si>
    <t>(délka*šířka*2)</t>
  </si>
  <si>
    <t>69311016</t>
  </si>
  <si>
    <t>geotextilie tkaná PES 150/150kN/m</t>
  </si>
  <si>
    <t>-1167692039</t>
  </si>
  <si>
    <t xml:space="preserve">Poznámka k položce:
Podklad pro vnistrostaveništní komunikaci ve dně nádrže + pod panely na sjezdu na zemědělské pozemky + pod výhybnu. 
15 - 20 % ztratné.
</t>
  </si>
  <si>
    <t>((1600*5)+(44*4)+(25*4)+((15*4)*2))*1,175</t>
  </si>
  <si>
    <t>(délka*šířka* ztratné 17,5 %)</t>
  </si>
  <si>
    <t>291211111</t>
  </si>
  <si>
    <t>Zřízení zpevněné plochy ze silničních panelů osazených do lože tl. 50 mm z kameniva</t>
  </si>
  <si>
    <t>-61645151</t>
  </si>
  <si>
    <t xml:space="preserve">Poznámka k položce:
Zřízení panelového sjezdu na zemědělské pozemky 8 ks panelů 3000x1500x15.
</t>
  </si>
  <si>
    <t>(délka*šířka*počet ks)</t>
  </si>
  <si>
    <t>59381003</t>
  </si>
  <si>
    <t>panel silniční 3,00x1,50x0,15m</t>
  </si>
  <si>
    <t>kus</t>
  </si>
  <si>
    <t>-1751893374</t>
  </si>
  <si>
    <t xml:space="preserve">Poznámka k položce:
Betonové panely pro sjezd na zemědělské pozemky 8 ks - využitelnost 50% = 4 ks
</t>
  </si>
  <si>
    <t>8*0,5</t>
  </si>
  <si>
    <t>8ks - 50 % využitelnost = 4 ks</t>
  </si>
  <si>
    <t>Komunikace pozemní</t>
  </si>
  <si>
    <t>564681111</t>
  </si>
  <si>
    <t>Podklad z kameniva hrubého drceného vel. 63-125 mm, s rozprostřením a zhutněním, po zhutnění tl. 300 mm</t>
  </si>
  <si>
    <t>-1269139105</t>
  </si>
  <si>
    <t xml:space="preserve">Poznámka k položce:
Dočasná vnitrostaveništní komunikace ve dně nádrže délky 1600m, šířky 4,8m. 
 + dvě výhybny na vnitrostaveništní komunikaci délky 15m šírky 4m.
</t>
  </si>
  <si>
    <t>(1600*4,8)+((15*4)*2)</t>
  </si>
  <si>
    <t>14033244</t>
  </si>
  <si>
    <t>trubka ocelová bezešvá hladká tl 14,2mm ČSN 41 1375.1 D 530mm</t>
  </si>
  <si>
    <t>1848079335</t>
  </si>
  <si>
    <t xml:space="preserve">Poznámka k položce:
Zatrubnění přítoku v místě TU č. 3 pod vnitrostavenišní komunikací
</t>
  </si>
  <si>
    <t>564761111</t>
  </si>
  <si>
    <t>Podklad nebo kryt z kameniva hrubého drceného vel. 32-63 mm s rozprostřením a zhutněním, po zhutnění tl. 200 mm</t>
  </si>
  <si>
    <t>-221123953</t>
  </si>
  <si>
    <t xml:space="preserve">Poznámka k položce:
Dočasná vnitrostaveništní komunikace ve dně nádrže délky 1600 m, šířky 4,8 m.
 + dvě výhybny na vnitrostaveništní komunikaci délky 15m šírky 4m.
+podklad pod panely na sjezdu na zemědělské pozemky délky 14 m, šířky 3 m
+výhybna délky 25 m šířky 3 m u sjezdu na zemědělské pozemky.
</t>
  </si>
  <si>
    <t>((1600*4)+((15*4)*2)+(25*3)+(14*3))</t>
  </si>
  <si>
    <t>03_R_01</t>
  </si>
  <si>
    <t>Vyspravení výtluků a propadlých míst na krajnicích a komunikacích s rozprostřením a zhutněním kamenivem hrubým drceným - bez dodávky kameniva</t>
  </si>
  <si>
    <t>-469583587</t>
  </si>
  <si>
    <t xml:space="preserve">Poznámka k položce:
Oprava příjezdové cesty přes Černý les v délce 3000 m, šířky 4,0 m, předpoklad 8,1% poškození komunikace. Bude použito kamenivo frakce 32/63 z dočasné vnitrostaveništní komunikace ve dně nádrže.
</t>
  </si>
  <si>
    <t>3000*4*0,0815</t>
  </si>
  <si>
    <t>(délka*šířka*předpoklad poškození 8,1%)</t>
  </si>
  <si>
    <t>572241121</t>
  </si>
  <si>
    <t>Vyspravení výtluků materiálem na bázi asfaltu s řezáním, vysekáním, očištěním, zaplněním směsí a zhutněním asfaltovým betonem ACO (AB) při vyspravované ploše na 1 km komunikace přes 10 % tl. od 20 do 40 mm</t>
  </si>
  <si>
    <t>-1239590692</t>
  </si>
  <si>
    <t xml:space="preserve">Poznámka k položce:
Opravy příjezdových komunikací.
- silnice III. třídy - 250 m, šířka 4,0m. 
Předpoklad 15% poškození komunikací.
</t>
  </si>
  <si>
    <t>(250*4)*0,15</t>
  </si>
  <si>
    <t>(délka*šířka*předpoklad poškození 15%)</t>
  </si>
  <si>
    <t>577144121</t>
  </si>
  <si>
    <t>Asfaltový beton vrstva obrusná ACO 11 (ABS) s rozprostřením a se zhutněním z nemodifikovaného asfaltu v pruhu šířky přes 3 m tř. I, po zhutnění tl. 50 mm</t>
  </si>
  <si>
    <t>-1731044374</t>
  </si>
  <si>
    <t>597361121</t>
  </si>
  <si>
    <t>Svodnice vody ocelová šířky 120 mm, kotvená do betonu</t>
  </si>
  <si>
    <t>-1889318170</t>
  </si>
  <si>
    <t xml:space="preserve">Poznámka k položce:
Svodnice na příjezdové polní komunikaci C13.
</t>
  </si>
  <si>
    <t>(délka*počet ks)</t>
  </si>
  <si>
    <t>997</t>
  </si>
  <si>
    <t>Přesun sutě</t>
  </si>
  <si>
    <t>997221855</t>
  </si>
  <si>
    <t>Poplatek za uložení stavebního odpadu na skládce (skládkovné) zeminy a kameniva zatříděného do Katalogu odpadů pod kódem 170 504</t>
  </si>
  <si>
    <t>-1522348557</t>
  </si>
  <si>
    <t xml:space="preserve">Poznámka k položce:
</t>
  </si>
  <si>
    <t>997321511</t>
  </si>
  <si>
    <t>Vodorovná doprava suti a vybouraných hmot bez naložení, s vyložením a hrubým urovnáním po suchu, na vzdálenost do 1 km</t>
  </si>
  <si>
    <t>275635313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</si>
  <si>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</si>
  <si>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</si>
  <si>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-289129026</t>
  </si>
  <si>
    <t xml:space="preserve">Poznámka k položce:
Do 20km.
</t>
  </si>
  <si>
    <t>998225111</t>
  </si>
  <si>
    <t>Přesun hmot pro komunikace s krytem z kameniva, monolitickým betonovým nebo živičným dopravní vzdálenost do 200 m jakékoliv délky objektu</t>
  </si>
  <si>
    <t>-2059516634</t>
  </si>
  <si>
    <t>VON - Vedlejší a ostatní náklady</t>
  </si>
  <si>
    <t>VRN - Vedlejší rozpočtové náklady</t>
  </si>
  <si>
    <t xml:space="preserve">    VRN5 - Finanční náklady</t>
  </si>
  <si>
    <t xml:space="preserve">    VRN9 - Ostatní náklady</t>
  </si>
  <si>
    <t>VRN</t>
  </si>
  <si>
    <t>Vedlejší rozpočtové náklady</t>
  </si>
  <si>
    <t>VRN5</t>
  </si>
  <si>
    <t>Finanční náklady</t>
  </si>
  <si>
    <t>053002000</t>
  </si>
  <si>
    <t>Hlavní tituly průvodních činností a nákladů finanční náklady poplatky</t>
  </si>
  <si>
    <t>CS ÚRS 2017 02</t>
  </si>
  <si>
    <t>1024</t>
  </si>
  <si>
    <t>743093097</t>
  </si>
  <si>
    <t xml:space="preserve">Poznámka k položce:
Poplatek za uložení sedimentů na zemědělskou půdu 50Kč/1m3.
</t>
  </si>
  <si>
    <t>VRN9</t>
  </si>
  <si>
    <t>Ostatní náklady</t>
  </si>
  <si>
    <t>04_R_01</t>
  </si>
  <si>
    <t>Funkce odpovědného geodeta po dobu realizace stavby</t>
  </si>
  <si>
    <t>kpl.</t>
  </si>
  <si>
    <t>133351215</t>
  </si>
  <si>
    <t xml:space="preserve">Poznámka k položce:
Funkce odpovědného geodeta po dobu realizace stavby.
- geodetické vytyčení stavby vč. vypracování protokolu o vytýčení stavby před zahájením prací a v průběhu provádění stavby ,
- vytyčení hranic parcel pro terénní úpravy a případné vytyčení hranic parcel pro uložení sedimentů na zemědělské pozemky vč. vypracování protokolu,
- provádění průběžných kontrolních měření stavebních objektů během provádění stavby,
- geodetické zaměření dna vodní nádrže Pocheň na ploše odtěžování sedimentů před zahájením stavebních prací a vyhotovení situace a příčný řezů v místěch dle projektové dokumentace
</t>
  </si>
  <si>
    <t>04_R_02</t>
  </si>
  <si>
    <t>Nezbytné doplňující průzkumy a zkoušky</t>
  </si>
  <si>
    <t>6485447</t>
  </si>
  <si>
    <t xml:space="preserve">Poznámka k položce:
Nezbytné doplňující průzkumy a diagnostiky nutné pro řádné provedení a dokončení díla zejména v návaznosti na výsledky průzkumů předložených objednatelem.
- provádění kontroly jakosti sedimentů: - na každých 5 000 m3 vytěženého sedimentů pro terén a skládku bude proveden kompletní rozbor v rozsahu dle přílohy č. 10 a přílohy č. 11 vyhlášky č. 294/2005 Sb., o podmínkách ukládání odpadů na skládky a jejich využívání na povrchu terénu v platném znění a dále na každých 1 000 m3 z předpokládané plochy vyhovujícího vytěženého sedimentů bude proveden kompletní rozbor v rozsahu dle vyhlášky č. 257/2009 Sb., o používání sedimentů na zemědělské půdě v platném znění
- kontrolní odběry vyhovujících sedimentů vyvezených na zem. půdu na každých 1 000 m3 za účasti pověřené osoby vlastníků pozemků a investora stavby. 
- kontrolní zkoušky zhutnění terénních úprav
</t>
  </si>
  <si>
    <t>04_R_03</t>
  </si>
  <si>
    <t>Zajištění vytyčení obvodu staveniště</t>
  </si>
  <si>
    <t>-2070490461</t>
  </si>
  <si>
    <t>04_R_04</t>
  </si>
  <si>
    <t>Zařízení staveniště</t>
  </si>
  <si>
    <t>1088920938</t>
  </si>
  <si>
    <t xml:space="preserve">Poznámka k položce:
Zařízení staveniště a zajištění případného stavebního povolení pro zařízení staveniště včetně všech nákladů spojených s jeho zřízením a provozem, zřízení a projednání potřebných ploch pro zařízení staveniště, skádky materiálu, mezideponie.
</t>
  </si>
  <si>
    <t>04_R_05</t>
  </si>
  <si>
    <t>Zajištění veškerých dočasných záborů</t>
  </si>
  <si>
    <t>-2037821870</t>
  </si>
  <si>
    <t xml:space="preserve">Poznámka k položce:
Zajištění veškerých dočasných záborů potřebných pro realizaci stavby; zajištění povolení k zásahům do komunikací, veřejných ploch a chodníků, ke zřízení dočasných sjezdů včetně úhrady vyměřených poplatků; zajištění souhlasu (rozhodnutí) ke zvláštnímu užívání veřejného prostranství a komunikací dle platných předpisů; zajištění přístupových komunikací ke staveništi včetně jejich údržby po dobu stavby a oprav po dokončení stavby; zabezpečení dočasného dopravního značení dle platných právních předpisů.
</t>
  </si>
  <si>
    <t>04_R_06</t>
  </si>
  <si>
    <t>Provedení podrobné pasportizace okolních nemovitostí, komunikací a objektů</t>
  </si>
  <si>
    <t>512227504</t>
  </si>
  <si>
    <t xml:space="preserve">Poznámka k položce:
Provedení podrobné pasportizace (včetně fotodokumentace) okolních nemovitostí, komunikací a objektů, které mohou být ovlivněny stavební činností zhotovitele a zajištění takových opatření, které zamezí poškození okolních nemovitostí a objektů během provádění stavebních prací.
- prohlídky stávajících mostů, propustků a případné zpracování mostních listů pověřenou osobou,
- zajištění mimořádné prohlídky mostu ev. č. 4598-1 v osadě Pocheň oprávněnou osobou za účasti mostního technika Správy silnic Moravskoslezkého kraje (SSMSK), středisko Opava a vypracování projektové dokumentace pro případné podepření a schválení na SSMSK, středisko Opava.
</t>
  </si>
  <si>
    <t>04_R_07</t>
  </si>
  <si>
    <t>Udržování stavbou dotčených veřejných komunikací v čistotě a jejich uvedení do původního stavu</t>
  </si>
  <si>
    <t>1582338629</t>
  </si>
  <si>
    <t>04_R_08</t>
  </si>
  <si>
    <t>Monitoring a evidence sledování seismiky, hluku, vibrací a emisí po dobu výstavby</t>
  </si>
  <si>
    <t>-301162879</t>
  </si>
  <si>
    <t xml:space="preserve">Poznámka k položce:
Monitoringu a evidence sledování seismiky, hluku, vibrací a emisí po dobu výstavby, opatření ochrany proti šíření prašnosti a nadměrného hluku.
</t>
  </si>
  <si>
    <t>04_R_09</t>
  </si>
  <si>
    <t>Provedení opatření k dočasné ochraně vzrostlých stromů, které by mohly být činností na stavbě ohroženy</t>
  </si>
  <si>
    <t>-1657895314</t>
  </si>
  <si>
    <t>04_R_10</t>
  </si>
  <si>
    <t>Schválený havarijní plán stavby</t>
  </si>
  <si>
    <t>-289092740</t>
  </si>
  <si>
    <t xml:space="preserve">Poznámka k položce:
Schválený havarijní plán stavby podle § 39 odst. 2, písm. a) zákona č. 254/2001 Sb., o vodách a o změně některých zákonů (vodní zákon), ve znění pozdějších předpisů, po dobu výstavby s potvrzením příslušného úřadu, je - li příslušným úřadem vyžadován.
</t>
  </si>
  <si>
    <t>04_R_11</t>
  </si>
  <si>
    <t>Schválený povodňový plán stavby</t>
  </si>
  <si>
    <t>1361855473</t>
  </si>
  <si>
    <t xml:space="preserve">Poznámka k položce:
Schválený povodňový plán stavby podle § 71 zákona č. 254/2001 Sb., o vodách a o změně některých zákonů (vodní zákon), ve znění pozdějších předpisů.
</t>
  </si>
  <si>
    <t>04_R_12</t>
  </si>
  <si>
    <t>Náklady na opětovné vybudování ochranných jímek a protipovodňových opatření poničených případnou povodní</t>
  </si>
  <si>
    <t>-92703661</t>
  </si>
  <si>
    <t>04_R_13</t>
  </si>
  <si>
    <t>Údržba provedených prací během výstavby</t>
  </si>
  <si>
    <t>-118048772</t>
  </si>
  <si>
    <t>04_R_14</t>
  </si>
  <si>
    <t>Geodetické zaměření skutečného provedení</t>
  </si>
  <si>
    <t>1838620899</t>
  </si>
  <si>
    <t xml:space="preserve">Poznámka k položce:
Geodetické zaměření skutečného provedení vybudovaného díla zpracované v tištěné a elektronické podobě odpovědným geodetem zhotovitele ve 3 vyhotoveních včetně ověření dle zákona č. 200/1994 Sb., o zeměměřictví (zaměření skutečného provedení díla bude provedeno zejména v příčných a rovněž podélných profilech podle PD).
</t>
  </si>
  <si>
    <t>04_R_15</t>
  </si>
  <si>
    <t>Vyhotovení dokumentace skutečného provedení stavby</t>
  </si>
  <si>
    <t>-1638036702</t>
  </si>
  <si>
    <t xml:space="preserve">Poznámka k položce:
3 ks vyhotovení dokumentace skutečného provedení stavby v tištěné podobě včetně dodání 1 ks dokumentace skutečného provedení stavby v elektronické podobě (formát DWG a PDF) vypracované v souladu s přílohou č. 7 část 1. vyhlášky č. 499/2006 Sb., o dokumentaci staveb.
</t>
  </si>
  <si>
    <t>04_R_16</t>
  </si>
  <si>
    <t>Slovení rybí obsádky</t>
  </si>
  <si>
    <t>-54442672</t>
  </si>
  <si>
    <t>04_R_17</t>
  </si>
  <si>
    <t>Kosení porostů v zátopě</t>
  </si>
  <si>
    <t>-1620151160</t>
  </si>
  <si>
    <t xml:space="preserve">Poznámka k položce:
Kosení porostů v zátopě nádrže včetně shrabání, odvozu a likvidace.
- před zahájením těžby
- před napuštěním nádrže
</t>
  </si>
  <si>
    <t>SEZNAM FIGUR</t>
  </si>
  <si>
    <t>Výměra</t>
  </si>
  <si>
    <t xml:space="preserve"> SO-01</t>
  </si>
  <si>
    <t>Použití figury:</t>
  </si>
  <si>
    <t>Odstranění nánosů při únosnosti dna přes 40 do 60 kPa</t>
  </si>
  <si>
    <t>Vodorovné přemístění do 1500 m výkopku/sypaniny z horniny tř. 1 až 4</t>
  </si>
  <si>
    <t>Nakládání výkopku z hornin tř. 1 až 4 přes 100 m3</t>
  </si>
  <si>
    <t>Rozprostření ornice tl vrstvy do 100 mm pl přes 500 m2 v rovině nebo ve svahu do 1:5</t>
  </si>
  <si>
    <t>675,38*0,975</t>
  </si>
  <si>
    <t xml:space="preserve"> SO-02</t>
  </si>
  <si>
    <t>Vodorovné přemístění do 1000 m výkopku/sypaniny z horniny tř. 1 až 4</t>
  </si>
  <si>
    <t>Vykopávky do 1000 m3 pro koryta vodotečí v hornině tř. 1 a 2</t>
  </si>
  <si>
    <t>Hloubení rýh pod vodou objem do 1000 m3 v hornině tř. 3 a 4</t>
  </si>
  <si>
    <t>Sejmutí ornice s přemístěním na vzdálenost do 250 m</t>
  </si>
  <si>
    <t>Vodorovné přemístění do 500 m výkopku/sypaniny z horniny tř. 1 až 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</si>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</sst>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43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workbookViewId="0" topLeftCell="A4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71" t="s">
        <v>13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3"/>
      <c r="AQ5" s="23"/>
      <c r="AR5" s="21"/>
      <c r="BE5" s="368" t="s">
        <v>14</v>
      </c>
      <c r="BS5" s="18" t="s">
        <v>6</v>
      </c>
    </row>
    <row r="6" spans="2:71" s="1" customFormat="1" ht="36.9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73" t="s">
        <v>16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3"/>
      <c r="AQ6" s="23"/>
      <c r="AR6" s="21"/>
      <c r="BE6" s="369"/>
      <c r="BS6" s="18" t="s">
        <v>6</v>
      </c>
    </row>
    <row r="7" spans="2:71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20</v>
      </c>
      <c r="AO7" s="23"/>
      <c r="AP7" s="23"/>
      <c r="AQ7" s="23"/>
      <c r="AR7" s="21"/>
      <c r="BE7" s="36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69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69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69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9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369"/>
      <c r="BS13" s="18" t="s">
        <v>6</v>
      </c>
    </row>
    <row r="14" spans="2:71" ht="13.2">
      <c r="B14" s="22"/>
      <c r="C14" s="23"/>
      <c r="D14" s="23"/>
      <c r="E14" s="374" t="s">
        <v>32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369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9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18</v>
      </c>
      <c r="AO16" s="23"/>
      <c r="AP16" s="23"/>
      <c r="AQ16" s="23"/>
      <c r="AR16" s="21"/>
      <c r="BE16" s="369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18</v>
      </c>
      <c r="AO17" s="23"/>
      <c r="AP17" s="23"/>
      <c r="AQ17" s="23"/>
      <c r="AR17" s="21"/>
      <c r="BE17" s="369"/>
      <c r="BS17" s="18" t="s">
        <v>35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9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18</v>
      </c>
      <c r="AO19" s="23"/>
      <c r="AP19" s="23"/>
      <c r="AQ19" s="23"/>
      <c r="AR19" s="21"/>
      <c r="BE19" s="369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18</v>
      </c>
      <c r="AO20" s="23"/>
      <c r="AP20" s="23"/>
      <c r="AQ20" s="23"/>
      <c r="AR20" s="21"/>
      <c r="BE20" s="369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9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9"/>
    </row>
    <row r="23" spans="2:57" s="1" customFormat="1" ht="47.25" customHeight="1">
      <c r="B23" s="22"/>
      <c r="C23" s="23"/>
      <c r="D23" s="23"/>
      <c r="E23" s="376" t="s">
        <v>38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3"/>
      <c r="AP23" s="23"/>
      <c r="AQ23" s="23"/>
      <c r="AR23" s="21"/>
      <c r="BE23" s="369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9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9"/>
    </row>
    <row r="26" spans="1:57" s="2" customFormat="1" ht="25.95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77">
        <f>ROUND(AG54,2)</f>
        <v>0</v>
      </c>
      <c r="AL26" s="378"/>
      <c r="AM26" s="378"/>
      <c r="AN26" s="378"/>
      <c r="AO26" s="378"/>
      <c r="AP26" s="37"/>
      <c r="AQ26" s="37"/>
      <c r="AR26" s="40"/>
      <c r="BE26" s="369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69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9" t="s">
        <v>40</v>
      </c>
      <c r="M28" s="379"/>
      <c r="N28" s="379"/>
      <c r="O28" s="379"/>
      <c r="P28" s="379"/>
      <c r="Q28" s="37"/>
      <c r="R28" s="37"/>
      <c r="S28" s="37"/>
      <c r="T28" s="37"/>
      <c r="U28" s="37"/>
      <c r="V28" s="37"/>
      <c r="W28" s="379" t="s">
        <v>41</v>
      </c>
      <c r="X28" s="379"/>
      <c r="Y28" s="379"/>
      <c r="Z28" s="379"/>
      <c r="AA28" s="379"/>
      <c r="AB28" s="379"/>
      <c r="AC28" s="379"/>
      <c r="AD28" s="379"/>
      <c r="AE28" s="379"/>
      <c r="AF28" s="37"/>
      <c r="AG28" s="37"/>
      <c r="AH28" s="37"/>
      <c r="AI28" s="37"/>
      <c r="AJ28" s="37"/>
      <c r="AK28" s="379" t="s">
        <v>42</v>
      </c>
      <c r="AL28" s="379"/>
      <c r="AM28" s="379"/>
      <c r="AN28" s="379"/>
      <c r="AO28" s="379"/>
      <c r="AP28" s="37"/>
      <c r="AQ28" s="37"/>
      <c r="AR28" s="40"/>
      <c r="BE28" s="369"/>
    </row>
    <row r="29" spans="2:57" s="3" customFormat="1" ht="14.4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82">
        <v>0.21</v>
      </c>
      <c r="M29" s="381"/>
      <c r="N29" s="381"/>
      <c r="O29" s="381"/>
      <c r="P29" s="381"/>
      <c r="Q29" s="42"/>
      <c r="R29" s="42"/>
      <c r="S29" s="42"/>
      <c r="T29" s="42"/>
      <c r="U29" s="42"/>
      <c r="V29" s="42"/>
      <c r="W29" s="380">
        <f>ROUND(AZ54,2)</f>
        <v>0</v>
      </c>
      <c r="X29" s="381"/>
      <c r="Y29" s="381"/>
      <c r="Z29" s="381"/>
      <c r="AA29" s="381"/>
      <c r="AB29" s="381"/>
      <c r="AC29" s="381"/>
      <c r="AD29" s="381"/>
      <c r="AE29" s="381"/>
      <c r="AF29" s="42"/>
      <c r="AG29" s="42"/>
      <c r="AH29" s="42"/>
      <c r="AI29" s="42"/>
      <c r="AJ29" s="42"/>
      <c r="AK29" s="380">
        <f>ROUND(AV54,2)</f>
        <v>0</v>
      </c>
      <c r="AL29" s="381"/>
      <c r="AM29" s="381"/>
      <c r="AN29" s="381"/>
      <c r="AO29" s="381"/>
      <c r="AP29" s="42"/>
      <c r="AQ29" s="42"/>
      <c r="AR29" s="43"/>
      <c r="BE29" s="370"/>
    </row>
    <row r="30" spans="2:57" s="3" customFormat="1" ht="14.4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82">
        <v>0.15</v>
      </c>
      <c r="M30" s="381"/>
      <c r="N30" s="381"/>
      <c r="O30" s="381"/>
      <c r="P30" s="381"/>
      <c r="Q30" s="42"/>
      <c r="R30" s="42"/>
      <c r="S30" s="42"/>
      <c r="T30" s="42"/>
      <c r="U30" s="42"/>
      <c r="V30" s="42"/>
      <c r="W30" s="380">
        <f>ROUND(BA54,2)</f>
        <v>0</v>
      </c>
      <c r="X30" s="381"/>
      <c r="Y30" s="381"/>
      <c r="Z30" s="381"/>
      <c r="AA30" s="381"/>
      <c r="AB30" s="381"/>
      <c r="AC30" s="381"/>
      <c r="AD30" s="381"/>
      <c r="AE30" s="381"/>
      <c r="AF30" s="42"/>
      <c r="AG30" s="42"/>
      <c r="AH30" s="42"/>
      <c r="AI30" s="42"/>
      <c r="AJ30" s="42"/>
      <c r="AK30" s="380">
        <f>ROUND(AW54,2)</f>
        <v>0</v>
      </c>
      <c r="AL30" s="381"/>
      <c r="AM30" s="381"/>
      <c r="AN30" s="381"/>
      <c r="AO30" s="381"/>
      <c r="AP30" s="42"/>
      <c r="AQ30" s="42"/>
      <c r="AR30" s="43"/>
      <c r="BE30" s="370"/>
    </row>
    <row r="31" spans="2:57" s="3" customFormat="1" ht="14.4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82">
        <v>0.21</v>
      </c>
      <c r="M31" s="381"/>
      <c r="N31" s="381"/>
      <c r="O31" s="381"/>
      <c r="P31" s="381"/>
      <c r="Q31" s="42"/>
      <c r="R31" s="42"/>
      <c r="S31" s="42"/>
      <c r="T31" s="42"/>
      <c r="U31" s="42"/>
      <c r="V31" s="42"/>
      <c r="W31" s="380">
        <f>ROUND(BB54,2)</f>
        <v>0</v>
      </c>
      <c r="X31" s="381"/>
      <c r="Y31" s="381"/>
      <c r="Z31" s="381"/>
      <c r="AA31" s="381"/>
      <c r="AB31" s="381"/>
      <c r="AC31" s="381"/>
      <c r="AD31" s="381"/>
      <c r="AE31" s="381"/>
      <c r="AF31" s="42"/>
      <c r="AG31" s="42"/>
      <c r="AH31" s="42"/>
      <c r="AI31" s="42"/>
      <c r="AJ31" s="42"/>
      <c r="AK31" s="380">
        <v>0</v>
      </c>
      <c r="AL31" s="381"/>
      <c r="AM31" s="381"/>
      <c r="AN31" s="381"/>
      <c r="AO31" s="381"/>
      <c r="AP31" s="42"/>
      <c r="AQ31" s="42"/>
      <c r="AR31" s="43"/>
      <c r="BE31" s="370"/>
    </row>
    <row r="32" spans="2:57" s="3" customFormat="1" ht="14.4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82">
        <v>0.15</v>
      </c>
      <c r="M32" s="381"/>
      <c r="N32" s="381"/>
      <c r="O32" s="381"/>
      <c r="P32" s="381"/>
      <c r="Q32" s="42"/>
      <c r="R32" s="42"/>
      <c r="S32" s="42"/>
      <c r="T32" s="42"/>
      <c r="U32" s="42"/>
      <c r="V32" s="42"/>
      <c r="W32" s="380">
        <f>ROUND(BC54,2)</f>
        <v>0</v>
      </c>
      <c r="X32" s="381"/>
      <c r="Y32" s="381"/>
      <c r="Z32" s="381"/>
      <c r="AA32" s="381"/>
      <c r="AB32" s="381"/>
      <c r="AC32" s="381"/>
      <c r="AD32" s="381"/>
      <c r="AE32" s="381"/>
      <c r="AF32" s="42"/>
      <c r="AG32" s="42"/>
      <c r="AH32" s="42"/>
      <c r="AI32" s="42"/>
      <c r="AJ32" s="42"/>
      <c r="AK32" s="380">
        <v>0</v>
      </c>
      <c r="AL32" s="381"/>
      <c r="AM32" s="381"/>
      <c r="AN32" s="381"/>
      <c r="AO32" s="381"/>
      <c r="AP32" s="42"/>
      <c r="AQ32" s="42"/>
      <c r="AR32" s="43"/>
      <c r="BE32" s="370"/>
    </row>
    <row r="33" spans="2:44" s="3" customFormat="1" ht="14.4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82">
        <v>0</v>
      </c>
      <c r="M33" s="381"/>
      <c r="N33" s="381"/>
      <c r="O33" s="381"/>
      <c r="P33" s="381"/>
      <c r="Q33" s="42"/>
      <c r="R33" s="42"/>
      <c r="S33" s="42"/>
      <c r="T33" s="42"/>
      <c r="U33" s="42"/>
      <c r="V33" s="42"/>
      <c r="W33" s="380">
        <f>ROUND(BD54,2)</f>
        <v>0</v>
      </c>
      <c r="X33" s="381"/>
      <c r="Y33" s="381"/>
      <c r="Z33" s="381"/>
      <c r="AA33" s="381"/>
      <c r="AB33" s="381"/>
      <c r="AC33" s="381"/>
      <c r="AD33" s="381"/>
      <c r="AE33" s="381"/>
      <c r="AF33" s="42"/>
      <c r="AG33" s="42"/>
      <c r="AH33" s="42"/>
      <c r="AI33" s="42"/>
      <c r="AJ33" s="42"/>
      <c r="AK33" s="380">
        <v>0</v>
      </c>
      <c r="AL33" s="381"/>
      <c r="AM33" s="381"/>
      <c r="AN33" s="381"/>
      <c r="AO33" s="381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86" t="s">
        <v>51</v>
      </c>
      <c r="Y35" s="384"/>
      <c r="Z35" s="384"/>
      <c r="AA35" s="384"/>
      <c r="AB35" s="384"/>
      <c r="AC35" s="46"/>
      <c r="AD35" s="46"/>
      <c r="AE35" s="46"/>
      <c r="AF35" s="46"/>
      <c r="AG35" s="46"/>
      <c r="AH35" s="46"/>
      <c r="AI35" s="46"/>
      <c r="AJ35" s="46"/>
      <c r="AK35" s="383">
        <f>SUM(AK26:AK33)</f>
        <v>0</v>
      </c>
      <c r="AL35" s="384"/>
      <c r="AM35" s="384"/>
      <c r="AN35" s="384"/>
      <c r="AO35" s="385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12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33/17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15</v>
      </c>
      <c r="D45" s="57"/>
      <c r="E45" s="57"/>
      <c r="F45" s="57"/>
      <c r="G45" s="57"/>
      <c r="H45" s="57"/>
      <c r="I45" s="57"/>
      <c r="J45" s="57"/>
      <c r="K45" s="57"/>
      <c r="L45" s="348" t="str">
        <f>K6</f>
        <v>VN Pocheň - odbahnění nádrže, č.st. 3331 - ZMENA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Úvalno, Brumovice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0" t="str">
        <f>IF(AN8="","",AN8)</f>
        <v>3. 12. 2019</v>
      </c>
      <c r="AN47" s="350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15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Povodí Odry,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51" t="str">
        <f>IF(E17="","",E17)</f>
        <v>Ing. Dalibor Rajnoch</v>
      </c>
      <c r="AN49" s="352"/>
      <c r="AO49" s="352"/>
      <c r="AP49" s="352"/>
      <c r="AQ49" s="37"/>
      <c r="AR49" s="40"/>
      <c r="AS49" s="353" t="s">
        <v>53</v>
      </c>
      <c r="AT49" s="35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15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51" t="str">
        <f>IF(E20="","",E20)</f>
        <v>Ing. Dalibor Rajnoch</v>
      </c>
      <c r="AN50" s="352"/>
      <c r="AO50" s="352"/>
      <c r="AP50" s="352"/>
      <c r="AQ50" s="37"/>
      <c r="AR50" s="40"/>
      <c r="AS50" s="355"/>
      <c r="AT50" s="35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7"/>
      <c r="AT51" s="35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9" t="s">
        <v>54</v>
      </c>
      <c r="D52" s="360"/>
      <c r="E52" s="360"/>
      <c r="F52" s="360"/>
      <c r="G52" s="360"/>
      <c r="H52" s="67"/>
      <c r="I52" s="362" t="s">
        <v>55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1" t="s">
        <v>56</v>
      </c>
      <c r="AH52" s="360"/>
      <c r="AI52" s="360"/>
      <c r="AJ52" s="360"/>
      <c r="AK52" s="360"/>
      <c r="AL52" s="360"/>
      <c r="AM52" s="360"/>
      <c r="AN52" s="362" t="s">
        <v>57</v>
      </c>
      <c r="AO52" s="360"/>
      <c r="AP52" s="360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6">
        <f>ROUND(SUM(AG55:AG58),2)</f>
        <v>0</v>
      </c>
      <c r="AH54" s="366"/>
      <c r="AI54" s="366"/>
      <c r="AJ54" s="366"/>
      <c r="AK54" s="366"/>
      <c r="AL54" s="366"/>
      <c r="AM54" s="366"/>
      <c r="AN54" s="367">
        <f>SUM(AG54,AT54)</f>
        <v>0</v>
      </c>
      <c r="AO54" s="367"/>
      <c r="AP54" s="367"/>
      <c r="AQ54" s="79" t="s">
        <v>18</v>
      </c>
      <c r="AR54" s="80"/>
      <c r="AS54" s="81">
        <f>ROUND(SUM(AS55:AS58),2)</f>
        <v>0</v>
      </c>
      <c r="AT54" s="82">
        <f>ROUND(SUM(AV54:AW54),2)</f>
        <v>0</v>
      </c>
      <c r="AU54" s="83">
        <f>ROUND(SUM(AU55:AU58),5)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ROUND(SUM(AZ55:AZ58),2)</f>
        <v>0</v>
      </c>
      <c r="BA54" s="82">
        <f>ROUND(SUM(BA55:BA58),2)</f>
        <v>0</v>
      </c>
      <c r="BB54" s="82">
        <f>ROUND(SUM(BB55:BB58),2)</f>
        <v>0</v>
      </c>
      <c r="BC54" s="82">
        <f>ROUND(SUM(BC55:BC58),2)</f>
        <v>0</v>
      </c>
      <c r="BD54" s="84">
        <f>ROUND(SUM(BD55:BD58),2)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18</v>
      </c>
    </row>
    <row r="55" spans="1:91" s="7" customFormat="1" ht="16.5" customHeight="1">
      <c r="A55" s="87" t="s">
        <v>77</v>
      </c>
      <c r="B55" s="88"/>
      <c r="C55" s="89"/>
      <c r="D55" s="363" t="s">
        <v>78</v>
      </c>
      <c r="E55" s="363"/>
      <c r="F55" s="363"/>
      <c r="G55" s="363"/>
      <c r="H55" s="363"/>
      <c r="I55" s="90"/>
      <c r="J55" s="363" t="s">
        <v>79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4">
        <f>'SO-01 - Odtěžení sedimentů'!J30</f>
        <v>0</v>
      </c>
      <c r="AH55" s="365"/>
      <c r="AI55" s="365"/>
      <c r="AJ55" s="365"/>
      <c r="AK55" s="365"/>
      <c r="AL55" s="365"/>
      <c r="AM55" s="365"/>
      <c r="AN55" s="364">
        <f>SUM(AG55,AT55)</f>
        <v>0</v>
      </c>
      <c r="AO55" s="365"/>
      <c r="AP55" s="365"/>
      <c r="AQ55" s="91" t="s">
        <v>80</v>
      </c>
      <c r="AR55" s="92"/>
      <c r="AS55" s="93">
        <v>0</v>
      </c>
      <c r="AT55" s="94">
        <f>ROUND(SUM(AV55:AW55),2)</f>
        <v>0</v>
      </c>
      <c r="AU55" s="95">
        <f>'SO-01 - Odtěžení sedimentů'!P81</f>
        <v>0</v>
      </c>
      <c r="AV55" s="94">
        <f>'SO-01 - Odtěžení sedimentů'!J33</f>
        <v>0</v>
      </c>
      <c r="AW55" s="94">
        <f>'SO-01 - Odtěžení sedimentů'!J34</f>
        <v>0</v>
      </c>
      <c r="AX55" s="94">
        <f>'SO-01 - Odtěžení sedimentů'!J35</f>
        <v>0</v>
      </c>
      <c r="AY55" s="94">
        <f>'SO-01 - Odtěžení sedimentů'!J36</f>
        <v>0</v>
      </c>
      <c r="AZ55" s="94">
        <f>'SO-01 - Odtěžení sedimentů'!F33</f>
        <v>0</v>
      </c>
      <c r="BA55" s="94">
        <f>'SO-01 - Odtěžení sedimentů'!F34</f>
        <v>0</v>
      </c>
      <c r="BB55" s="94">
        <f>'SO-01 - Odtěžení sedimentů'!F35</f>
        <v>0</v>
      </c>
      <c r="BC55" s="94">
        <f>'SO-01 - Odtěžení sedimentů'!F36</f>
        <v>0</v>
      </c>
      <c r="BD55" s="96">
        <f>'SO-01 - Odtěžení sedimentů'!F37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18</v>
      </c>
      <c r="CM55" s="97" t="s">
        <v>83</v>
      </c>
    </row>
    <row r="56" spans="1:91" s="7" customFormat="1" ht="16.5" customHeight="1">
      <c r="A56" s="87" t="s">
        <v>77</v>
      </c>
      <c r="B56" s="88"/>
      <c r="C56" s="89"/>
      <c r="D56" s="363" t="s">
        <v>84</v>
      </c>
      <c r="E56" s="363"/>
      <c r="F56" s="363"/>
      <c r="G56" s="363"/>
      <c r="H56" s="363"/>
      <c r="I56" s="90"/>
      <c r="J56" s="363" t="s">
        <v>85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4">
        <f>'SO-02 - Terénní úpravy'!J30</f>
        <v>0</v>
      </c>
      <c r="AH56" s="365"/>
      <c r="AI56" s="365"/>
      <c r="AJ56" s="365"/>
      <c r="AK56" s="365"/>
      <c r="AL56" s="365"/>
      <c r="AM56" s="365"/>
      <c r="AN56" s="364">
        <f>SUM(AG56,AT56)</f>
        <v>0</v>
      </c>
      <c r="AO56" s="365"/>
      <c r="AP56" s="365"/>
      <c r="AQ56" s="91" t="s">
        <v>80</v>
      </c>
      <c r="AR56" s="92"/>
      <c r="AS56" s="93">
        <v>0</v>
      </c>
      <c r="AT56" s="94">
        <f>ROUND(SUM(AV56:AW56),2)</f>
        <v>0</v>
      </c>
      <c r="AU56" s="95">
        <f>'SO-02 - Terénní úpravy'!P87</f>
        <v>0</v>
      </c>
      <c r="AV56" s="94">
        <f>'SO-02 - Terénní úpravy'!J33</f>
        <v>0</v>
      </c>
      <c r="AW56" s="94">
        <f>'SO-02 - Terénní úpravy'!J34</f>
        <v>0</v>
      </c>
      <c r="AX56" s="94">
        <f>'SO-02 - Terénní úpravy'!J35</f>
        <v>0</v>
      </c>
      <c r="AY56" s="94">
        <f>'SO-02 - Terénní úpravy'!J36</f>
        <v>0</v>
      </c>
      <c r="AZ56" s="94">
        <f>'SO-02 - Terénní úpravy'!F33</f>
        <v>0</v>
      </c>
      <c r="BA56" s="94">
        <f>'SO-02 - Terénní úpravy'!F34</f>
        <v>0</v>
      </c>
      <c r="BB56" s="94">
        <f>'SO-02 - Terénní úpravy'!F35</f>
        <v>0</v>
      </c>
      <c r="BC56" s="94">
        <f>'SO-02 - Terénní úpravy'!F36</f>
        <v>0</v>
      </c>
      <c r="BD56" s="96">
        <f>'SO-02 - Terénní úpravy'!F37</f>
        <v>0</v>
      </c>
      <c r="BT56" s="97" t="s">
        <v>81</v>
      </c>
      <c r="BV56" s="97" t="s">
        <v>75</v>
      </c>
      <c r="BW56" s="97" t="s">
        <v>86</v>
      </c>
      <c r="BX56" s="97" t="s">
        <v>5</v>
      </c>
      <c r="CL56" s="97" t="s">
        <v>18</v>
      </c>
      <c r="CM56" s="97" t="s">
        <v>83</v>
      </c>
    </row>
    <row r="57" spans="1:91" s="7" customFormat="1" ht="16.5" customHeight="1">
      <c r="A57" s="87" t="s">
        <v>77</v>
      </c>
      <c r="B57" s="88"/>
      <c r="C57" s="89"/>
      <c r="D57" s="363" t="s">
        <v>87</v>
      </c>
      <c r="E57" s="363"/>
      <c r="F57" s="363"/>
      <c r="G57" s="363"/>
      <c r="H57" s="363"/>
      <c r="I57" s="90"/>
      <c r="J57" s="363" t="s">
        <v>88</v>
      </c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4">
        <f>'SO-03 - Komunikace'!J30</f>
        <v>0</v>
      </c>
      <c r="AH57" s="365"/>
      <c r="AI57" s="365"/>
      <c r="AJ57" s="365"/>
      <c r="AK57" s="365"/>
      <c r="AL57" s="365"/>
      <c r="AM57" s="365"/>
      <c r="AN57" s="364">
        <f>SUM(AG57,AT57)</f>
        <v>0</v>
      </c>
      <c r="AO57" s="365"/>
      <c r="AP57" s="365"/>
      <c r="AQ57" s="91" t="s">
        <v>80</v>
      </c>
      <c r="AR57" s="92"/>
      <c r="AS57" s="93">
        <v>0</v>
      </c>
      <c r="AT57" s="94">
        <f>ROUND(SUM(AV57:AW57),2)</f>
        <v>0</v>
      </c>
      <c r="AU57" s="95">
        <f>'SO-03 - Komunikace'!P85</f>
        <v>0</v>
      </c>
      <c r="AV57" s="94">
        <f>'SO-03 - Komunikace'!J33</f>
        <v>0</v>
      </c>
      <c r="AW57" s="94">
        <f>'SO-03 - Komunikace'!J34</f>
        <v>0</v>
      </c>
      <c r="AX57" s="94">
        <f>'SO-03 - Komunikace'!J35</f>
        <v>0</v>
      </c>
      <c r="AY57" s="94">
        <f>'SO-03 - Komunikace'!J36</f>
        <v>0</v>
      </c>
      <c r="AZ57" s="94">
        <f>'SO-03 - Komunikace'!F33</f>
        <v>0</v>
      </c>
      <c r="BA57" s="94">
        <f>'SO-03 - Komunikace'!F34</f>
        <v>0</v>
      </c>
      <c r="BB57" s="94">
        <f>'SO-03 - Komunikace'!F35</f>
        <v>0</v>
      </c>
      <c r="BC57" s="94">
        <f>'SO-03 - Komunikace'!F36</f>
        <v>0</v>
      </c>
      <c r="BD57" s="96">
        <f>'SO-03 - Komunikace'!F37</f>
        <v>0</v>
      </c>
      <c r="BT57" s="97" t="s">
        <v>81</v>
      </c>
      <c r="BV57" s="97" t="s">
        <v>75</v>
      </c>
      <c r="BW57" s="97" t="s">
        <v>89</v>
      </c>
      <c r="BX57" s="97" t="s">
        <v>5</v>
      </c>
      <c r="CL57" s="97" t="s">
        <v>18</v>
      </c>
      <c r="CM57" s="97" t="s">
        <v>83</v>
      </c>
    </row>
    <row r="58" spans="1:91" s="7" customFormat="1" ht="16.5" customHeight="1">
      <c r="A58" s="87" t="s">
        <v>77</v>
      </c>
      <c r="B58" s="88"/>
      <c r="C58" s="89"/>
      <c r="D58" s="363" t="s">
        <v>90</v>
      </c>
      <c r="E58" s="363"/>
      <c r="F58" s="363"/>
      <c r="G58" s="363"/>
      <c r="H58" s="363"/>
      <c r="I58" s="90"/>
      <c r="J58" s="363" t="s">
        <v>91</v>
      </c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4">
        <f>'VON - Vedlejší a ostatní ...'!J30</f>
        <v>0</v>
      </c>
      <c r="AH58" s="365"/>
      <c r="AI58" s="365"/>
      <c r="AJ58" s="365"/>
      <c r="AK58" s="365"/>
      <c r="AL58" s="365"/>
      <c r="AM58" s="365"/>
      <c r="AN58" s="364">
        <f>SUM(AG58,AT58)</f>
        <v>0</v>
      </c>
      <c r="AO58" s="365"/>
      <c r="AP58" s="365"/>
      <c r="AQ58" s="91" t="s">
        <v>80</v>
      </c>
      <c r="AR58" s="92"/>
      <c r="AS58" s="98">
        <v>0</v>
      </c>
      <c r="AT58" s="99">
        <f>ROUND(SUM(AV58:AW58),2)</f>
        <v>0</v>
      </c>
      <c r="AU58" s="100">
        <f>'VON - Vedlejší a ostatní ...'!P82</f>
        <v>0</v>
      </c>
      <c r="AV58" s="99">
        <f>'VON - Vedlejší a ostatní ...'!J33</f>
        <v>0</v>
      </c>
      <c r="AW58" s="99">
        <f>'VON - Vedlejší a ostatní ...'!J34</f>
        <v>0</v>
      </c>
      <c r="AX58" s="99">
        <f>'VON - Vedlejší a ostatní ...'!J35</f>
        <v>0</v>
      </c>
      <c r="AY58" s="99">
        <f>'VON - Vedlejší a ostatní ...'!J36</f>
        <v>0</v>
      </c>
      <c r="AZ58" s="99">
        <f>'VON - Vedlejší a ostatní ...'!F33</f>
        <v>0</v>
      </c>
      <c r="BA58" s="99">
        <f>'VON - Vedlejší a ostatní ...'!F34</f>
        <v>0</v>
      </c>
      <c r="BB58" s="99">
        <f>'VON - Vedlejší a ostatní ...'!F35</f>
        <v>0</v>
      </c>
      <c r="BC58" s="99">
        <f>'VON - Vedlejší a ostatní ...'!F36</f>
        <v>0</v>
      </c>
      <c r="BD58" s="101">
        <f>'VON - Vedlejší a ostatní ...'!F37</f>
        <v>0</v>
      </c>
      <c r="BT58" s="97" t="s">
        <v>81</v>
      </c>
      <c r="BV58" s="97" t="s">
        <v>75</v>
      </c>
      <c r="BW58" s="97" t="s">
        <v>92</v>
      </c>
      <c r="BX58" s="97" t="s">
        <v>5</v>
      </c>
      <c r="CL58" s="97" t="s">
        <v>18</v>
      </c>
      <c r="CM58" s="97" t="s">
        <v>83</v>
      </c>
    </row>
    <row r="59" spans="1:57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s="2" customFormat="1" ht="6.9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</sheetData>
  <sheetProtection algorithmName="SHA-512" hashValue="G6TABcfHCFCXOs4BQjbfCvHYnnBWVa3Ogf7pRCGrRelUfLo8tMu1wkuOasuWe1V+k5rDAW/MayBxNbOWsXyHpA==" saltValue="Z0tpxGWgDtPkSuqF9yQDdWeLgSKCRwhyOMatjGFme84MpLPKh8Kjbi3j4Bbt7V6lClM3juT/YETB0YGz1RVlR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-01 - Odtěžení sedimentů'!C2" display="/"/>
    <hyperlink ref="A56" location="'SO-02 - Terénní úpravy'!C2" display="/"/>
    <hyperlink ref="A57" location="'SO-03 - Komunikace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7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82</v>
      </c>
      <c r="AZ2" s="103" t="s">
        <v>93</v>
      </c>
      <c r="BA2" s="103" t="s">
        <v>18</v>
      </c>
      <c r="BB2" s="103" t="s">
        <v>18</v>
      </c>
      <c r="BC2" s="103" t="s">
        <v>94</v>
      </c>
      <c r="BD2" s="103" t="s">
        <v>83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</row>
    <row r="4" spans="2:4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</row>
    <row r="5" spans="2:12" s="1" customFormat="1" ht="6.9" customHeight="1">
      <c r="B5" s="21"/>
      <c r="I5" s="102"/>
      <c r="L5" s="21"/>
    </row>
    <row r="6" spans="2:12" s="1" customFormat="1" ht="12" customHeight="1">
      <c r="B6" s="21"/>
      <c r="D6" s="109" t="s">
        <v>15</v>
      </c>
      <c r="I6" s="102"/>
      <c r="L6" s="21"/>
    </row>
    <row r="7" spans="2:12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31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90" t="s">
        <v>97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ROUND(J81,2)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ROUND((SUM(BE81:BE100)),2)</f>
        <v>0</v>
      </c>
      <c r="G33" s="35"/>
      <c r="H33" s="35"/>
      <c r="I33" s="127">
        <v>0.21</v>
      </c>
      <c r="J33" s="126">
        <f>ROUND(((SUM(BE81:BE100))*I33),2)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ROUND((SUM(BF81:BF100)),2)</f>
        <v>0</v>
      </c>
      <c r="G34" s="35"/>
      <c r="H34" s="35"/>
      <c r="I34" s="127">
        <v>0.15</v>
      </c>
      <c r="J34" s="126">
        <f>ROUND(((SUM(BF81:BF100))*I34),2)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9" t="s">
        <v>46</v>
      </c>
      <c r="F35" s="126">
        <f>ROUND((SUM(BG81:BG100)),2)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9" t="s">
        <v>47</v>
      </c>
      <c r="F36" s="126">
        <f>ROUND((SUM(BH81:BH100)),2)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9" t="s">
        <v>48</v>
      </c>
      <c r="F37" s="126">
        <f>ROUND((SUM(BI81:BI100)),2)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8" t="str">
        <f>E9</f>
        <v>SO-01 - Odtěžení sedimentů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J81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2:12" s="9" customFormat="1" ht="24.9" customHeight="1">
      <c r="B60" s="147"/>
      <c r="C60" s="148"/>
      <c r="D60" s="149" t="s">
        <v>103</v>
      </c>
      <c r="E60" s="150"/>
      <c r="F60" s="150"/>
      <c r="G60" s="150"/>
      <c r="H60" s="150"/>
      <c r="I60" s="151"/>
      <c r="J60" s="152">
        <f>J82</f>
        <v>0</v>
      </c>
      <c r="K60" s="148"/>
      <c r="L60" s="153"/>
    </row>
    <row r="61" spans="2:12" s="10" customFormat="1" ht="19.95" customHeight="1">
      <c r="B61" s="154"/>
      <c r="C61" s="155"/>
      <c r="D61" s="156" t="s">
        <v>104</v>
      </c>
      <c r="E61" s="157"/>
      <c r="F61" s="157"/>
      <c r="G61" s="157"/>
      <c r="H61" s="157"/>
      <c r="I61" s="158"/>
      <c r="J61" s="159">
        <f>J83</f>
        <v>0</v>
      </c>
      <c r="K61" s="155"/>
      <c r="L61" s="160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0"/>
      <c r="J62" s="37"/>
      <c r="K62" s="37"/>
      <c r="L62" s="111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" customHeight="1">
      <c r="A63" s="35"/>
      <c r="B63" s="48"/>
      <c r="C63" s="49"/>
      <c r="D63" s="49"/>
      <c r="E63" s="49"/>
      <c r="F63" s="49"/>
      <c r="G63" s="49"/>
      <c r="H63" s="49"/>
      <c r="I63" s="138"/>
      <c r="J63" s="49"/>
      <c r="K63" s="49"/>
      <c r="L63" s="111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" customHeight="1">
      <c r="A67" s="35"/>
      <c r="B67" s="50"/>
      <c r="C67" s="51"/>
      <c r="D67" s="51"/>
      <c r="E67" s="51"/>
      <c r="F67" s="51"/>
      <c r="G67" s="51"/>
      <c r="H67" s="51"/>
      <c r="I67" s="141"/>
      <c r="J67" s="51"/>
      <c r="K67" s="51"/>
      <c r="L67" s="11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" customHeight="1">
      <c r="A68" s="35"/>
      <c r="B68" s="36"/>
      <c r="C68" s="24" t="s">
        <v>105</v>
      </c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36"/>
      <c r="C69" s="37"/>
      <c r="D69" s="37"/>
      <c r="E69" s="37"/>
      <c r="F69" s="37"/>
      <c r="G69" s="37"/>
      <c r="H69" s="37"/>
      <c r="I69" s="110"/>
      <c r="J69" s="37"/>
      <c r="K69" s="37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15</v>
      </c>
      <c r="D70" s="37"/>
      <c r="E70" s="37"/>
      <c r="F70" s="37"/>
      <c r="G70" s="37"/>
      <c r="H70" s="37"/>
      <c r="I70" s="110"/>
      <c r="J70" s="37"/>
      <c r="K70" s="37"/>
      <c r="L70" s="111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95" t="str">
        <f>E7</f>
        <v>VN Pocheň - odbahnění nádrže, č.st. 3331 - ZMENA</v>
      </c>
      <c r="F71" s="396"/>
      <c r="G71" s="396"/>
      <c r="H71" s="396"/>
      <c r="I71" s="110"/>
      <c r="J71" s="37"/>
      <c r="K71" s="37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96</v>
      </c>
      <c r="D72" s="37"/>
      <c r="E72" s="37"/>
      <c r="F72" s="37"/>
      <c r="G72" s="37"/>
      <c r="H72" s="37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48" t="str">
        <f>E9</f>
        <v>SO-01 - Odtěžení sedimentů</v>
      </c>
      <c r="F73" s="397"/>
      <c r="G73" s="397"/>
      <c r="H73" s="39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" customHeight="1">
      <c r="A74" s="35"/>
      <c r="B74" s="36"/>
      <c r="C74" s="37"/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113" t="s">
        <v>23</v>
      </c>
      <c r="J75" s="60" t="str">
        <f>IF(J12="","",J12)</f>
        <v>3. 12. 2019</v>
      </c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65" customHeight="1">
      <c r="A77" s="35"/>
      <c r="B77" s="36"/>
      <c r="C77" s="30" t="s">
        <v>25</v>
      </c>
      <c r="D77" s="37"/>
      <c r="E77" s="37"/>
      <c r="F77" s="28" t="str">
        <f>E15</f>
        <v>Povodí Odry, státní podnik</v>
      </c>
      <c r="G77" s="37"/>
      <c r="H77" s="37"/>
      <c r="I77" s="113" t="s">
        <v>33</v>
      </c>
      <c r="J77" s="33" t="str">
        <f>E21</f>
        <v>Ing. Dalibor Rajnoch</v>
      </c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65" customHeight="1">
      <c r="A78" s="35"/>
      <c r="B78" s="36"/>
      <c r="C78" s="30" t="s">
        <v>31</v>
      </c>
      <c r="D78" s="37"/>
      <c r="E78" s="37"/>
      <c r="F78" s="28" t="str">
        <f>IF(E18="","",E18)</f>
        <v>Vyplň údaj</v>
      </c>
      <c r="G78" s="37"/>
      <c r="H78" s="37"/>
      <c r="I78" s="113" t="s">
        <v>36</v>
      </c>
      <c r="J78" s="33" t="str">
        <f>E24</f>
        <v>Ing. Dalibor Rajnoch</v>
      </c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1"/>
      <c r="B80" s="162"/>
      <c r="C80" s="163" t="s">
        <v>106</v>
      </c>
      <c r="D80" s="164" t="s">
        <v>58</v>
      </c>
      <c r="E80" s="164" t="s">
        <v>54</v>
      </c>
      <c r="F80" s="164" t="s">
        <v>55</v>
      </c>
      <c r="G80" s="164" t="s">
        <v>107</v>
      </c>
      <c r="H80" s="164" t="s">
        <v>108</v>
      </c>
      <c r="I80" s="165" t="s">
        <v>109</v>
      </c>
      <c r="J80" s="164" t="s">
        <v>101</v>
      </c>
      <c r="K80" s="166" t="s">
        <v>110</v>
      </c>
      <c r="L80" s="167"/>
      <c r="M80" s="69" t="s">
        <v>18</v>
      </c>
      <c r="N80" s="70" t="s">
        <v>43</v>
      </c>
      <c r="O80" s="70" t="s">
        <v>111</v>
      </c>
      <c r="P80" s="70" t="s">
        <v>112</v>
      </c>
      <c r="Q80" s="70" t="s">
        <v>113</v>
      </c>
      <c r="R80" s="70" t="s">
        <v>114</v>
      </c>
      <c r="S80" s="70" t="s">
        <v>115</v>
      </c>
      <c r="T80" s="71" t="s">
        <v>116</v>
      </c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</row>
    <row r="81" spans="1:63" s="2" customFormat="1" ht="22.8" customHeight="1">
      <c r="A81" s="35"/>
      <c r="B81" s="36"/>
      <c r="C81" s="76" t="s">
        <v>117</v>
      </c>
      <c r="D81" s="37"/>
      <c r="E81" s="37"/>
      <c r="F81" s="37"/>
      <c r="G81" s="37"/>
      <c r="H81" s="37"/>
      <c r="I81" s="110"/>
      <c r="J81" s="168">
        <f>BK81</f>
        <v>0</v>
      </c>
      <c r="K81" s="37"/>
      <c r="L81" s="40"/>
      <c r="M81" s="72"/>
      <c r="N81" s="169"/>
      <c r="O81" s="73"/>
      <c r="P81" s="170">
        <f>P82</f>
        <v>0</v>
      </c>
      <c r="Q81" s="73"/>
      <c r="R81" s="170">
        <f>R82</f>
        <v>0</v>
      </c>
      <c r="S81" s="73"/>
      <c r="T81" s="171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102</v>
      </c>
      <c r="BK81" s="172">
        <f>BK82</f>
        <v>0</v>
      </c>
    </row>
    <row r="82" spans="2:63" s="12" customFormat="1" ht="25.95" customHeight="1">
      <c r="B82" s="173"/>
      <c r="C82" s="174"/>
      <c r="D82" s="175" t="s">
        <v>72</v>
      </c>
      <c r="E82" s="176" t="s">
        <v>118</v>
      </c>
      <c r="F82" s="176" t="s">
        <v>119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</f>
        <v>0</v>
      </c>
      <c r="Q82" s="181"/>
      <c r="R82" s="182">
        <f>R83</f>
        <v>0</v>
      </c>
      <c r="S82" s="181"/>
      <c r="T82" s="183">
        <f>T83</f>
        <v>0</v>
      </c>
      <c r="AR82" s="184" t="s">
        <v>81</v>
      </c>
      <c r="AT82" s="185" t="s">
        <v>72</v>
      </c>
      <c r="AU82" s="185" t="s">
        <v>73</v>
      </c>
      <c r="AY82" s="184" t="s">
        <v>120</v>
      </c>
      <c r="BK82" s="186">
        <f>BK83</f>
        <v>0</v>
      </c>
    </row>
    <row r="83" spans="2:63" s="12" customFormat="1" ht="22.8" customHeight="1">
      <c r="B83" s="173"/>
      <c r="C83" s="174"/>
      <c r="D83" s="175" t="s">
        <v>72</v>
      </c>
      <c r="E83" s="187" t="s">
        <v>81</v>
      </c>
      <c r="F83" s="187" t="s">
        <v>121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SUM(P84:P100)</f>
        <v>0</v>
      </c>
      <c r="Q83" s="181"/>
      <c r="R83" s="182">
        <f>SUM(R84:R100)</f>
        <v>0</v>
      </c>
      <c r="S83" s="181"/>
      <c r="T83" s="183">
        <f>SUM(T84:T100)</f>
        <v>0</v>
      </c>
      <c r="AR83" s="184" t="s">
        <v>81</v>
      </c>
      <c r="AT83" s="185" t="s">
        <v>72</v>
      </c>
      <c r="AU83" s="185" t="s">
        <v>81</v>
      </c>
      <c r="AY83" s="184" t="s">
        <v>120</v>
      </c>
      <c r="BK83" s="186">
        <f>SUM(BK84:BK100)</f>
        <v>0</v>
      </c>
    </row>
    <row r="84" spans="1:65" s="2" customFormat="1" ht="33" customHeight="1">
      <c r="A84" s="35"/>
      <c r="B84" s="36"/>
      <c r="C84" s="189" t="s">
        <v>81</v>
      </c>
      <c r="D84" s="189" t="s">
        <v>122</v>
      </c>
      <c r="E84" s="190" t="s">
        <v>123</v>
      </c>
      <c r="F84" s="191" t="s">
        <v>124</v>
      </c>
      <c r="G84" s="192" t="s">
        <v>125</v>
      </c>
      <c r="H84" s="193">
        <v>9951</v>
      </c>
      <c r="I84" s="194"/>
      <c r="J84" s="193">
        <f>ROUND(I84*H84,2)</f>
        <v>0</v>
      </c>
      <c r="K84" s="191" t="s">
        <v>126</v>
      </c>
      <c r="L84" s="40"/>
      <c r="M84" s="195" t="s">
        <v>18</v>
      </c>
      <c r="N84" s="196" t="s">
        <v>44</v>
      </c>
      <c r="O84" s="65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99" t="s">
        <v>127</v>
      </c>
      <c r="AT84" s="199" t="s">
        <v>122</v>
      </c>
      <c r="AU84" s="199" t="s">
        <v>83</v>
      </c>
      <c r="AY84" s="18" t="s">
        <v>120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8" t="s">
        <v>81</v>
      </c>
      <c r="BK84" s="200">
        <f>ROUND(I84*H84,2)</f>
        <v>0</v>
      </c>
      <c r="BL84" s="18" t="s">
        <v>127</v>
      </c>
      <c r="BM84" s="199" t="s">
        <v>128</v>
      </c>
    </row>
    <row r="85" spans="1:47" s="2" customFormat="1" ht="48">
      <c r="A85" s="35"/>
      <c r="B85" s="36"/>
      <c r="C85" s="37"/>
      <c r="D85" s="201" t="s">
        <v>129</v>
      </c>
      <c r="E85" s="37"/>
      <c r="F85" s="202" t="s">
        <v>130</v>
      </c>
      <c r="G85" s="37"/>
      <c r="H85" s="37"/>
      <c r="I85" s="110"/>
      <c r="J85" s="37"/>
      <c r="K85" s="37"/>
      <c r="L85" s="40"/>
      <c r="M85" s="203"/>
      <c r="N85" s="204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129</v>
      </c>
      <c r="AU85" s="18" t="s">
        <v>83</v>
      </c>
    </row>
    <row r="86" spans="2:51" s="13" customFormat="1" ht="10.2">
      <c r="B86" s="205"/>
      <c r="C86" s="206"/>
      <c r="D86" s="201" t="s">
        <v>131</v>
      </c>
      <c r="E86" s="207" t="s">
        <v>93</v>
      </c>
      <c r="F86" s="208" t="s">
        <v>94</v>
      </c>
      <c r="G86" s="206"/>
      <c r="H86" s="209">
        <v>9951</v>
      </c>
      <c r="I86" s="210"/>
      <c r="J86" s="206"/>
      <c r="K86" s="206"/>
      <c r="L86" s="211"/>
      <c r="M86" s="212"/>
      <c r="N86" s="213"/>
      <c r="O86" s="213"/>
      <c r="P86" s="213"/>
      <c r="Q86" s="213"/>
      <c r="R86" s="213"/>
      <c r="S86" s="213"/>
      <c r="T86" s="214"/>
      <c r="AT86" s="215" t="s">
        <v>131</v>
      </c>
      <c r="AU86" s="215" t="s">
        <v>83</v>
      </c>
      <c r="AV86" s="13" t="s">
        <v>83</v>
      </c>
      <c r="AW86" s="13" t="s">
        <v>35</v>
      </c>
      <c r="AX86" s="13" t="s">
        <v>81</v>
      </c>
      <c r="AY86" s="215" t="s">
        <v>120</v>
      </c>
    </row>
    <row r="87" spans="2:51" s="14" customFormat="1" ht="10.2">
      <c r="B87" s="216"/>
      <c r="C87" s="217"/>
      <c r="D87" s="201" t="s">
        <v>131</v>
      </c>
      <c r="E87" s="218" t="s">
        <v>18</v>
      </c>
      <c r="F87" s="219" t="s">
        <v>132</v>
      </c>
      <c r="G87" s="217"/>
      <c r="H87" s="218" t="s">
        <v>18</v>
      </c>
      <c r="I87" s="220"/>
      <c r="J87" s="217"/>
      <c r="K87" s="217"/>
      <c r="L87" s="221"/>
      <c r="M87" s="222"/>
      <c r="N87" s="223"/>
      <c r="O87" s="223"/>
      <c r="P87" s="223"/>
      <c r="Q87" s="223"/>
      <c r="R87" s="223"/>
      <c r="S87" s="223"/>
      <c r="T87" s="224"/>
      <c r="AT87" s="225" t="s">
        <v>131</v>
      </c>
      <c r="AU87" s="225" t="s">
        <v>83</v>
      </c>
      <c r="AV87" s="14" t="s">
        <v>81</v>
      </c>
      <c r="AW87" s="14" t="s">
        <v>35</v>
      </c>
      <c r="AX87" s="14" t="s">
        <v>73</v>
      </c>
      <c r="AY87" s="225" t="s">
        <v>120</v>
      </c>
    </row>
    <row r="88" spans="1:65" s="2" customFormat="1" ht="33" customHeight="1">
      <c r="A88" s="35"/>
      <c r="B88" s="36"/>
      <c r="C88" s="189" t="s">
        <v>83</v>
      </c>
      <c r="D88" s="189" t="s">
        <v>122</v>
      </c>
      <c r="E88" s="190" t="s">
        <v>133</v>
      </c>
      <c r="F88" s="191" t="s">
        <v>134</v>
      </c>
      <c r="G88" s="192" t="s">
        <v>125</v>
      </c>
      <c r="H88" s="193">
        <v>9951</v>
      </c>
      <c r="I88" s="194"/>
      <c r="J88" s="193">
        <f>ROUND(I88*H88,2)</f>
        <v>0</v>
      </c>
      <c r="K88" s="191" t="s">
        <v>126</v>
      </c>
      <c r="L88" s="40"/>
      <c r="M88" s="195" t="s">
        <v>18</v>
      </c>
      <c r="N88" s="196" t="s">
        <v>44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127</v>
      </c>
      <c r="AT88" s="199" t="s">
        <v>122</v>
      </c>
      <c r="AU88" s="199" t="s">
        <v>83</v>
      </c>
      <c r="AY88" s="18" t="s">
        <v>120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81</v>
      </c>
      <c r="BK88" s="200">
        <f>ROUND(I88*H88,2)</f>
        <v>0</v>
      </c>
      <c r="BL88" s="18" t="s">
        <v>127</v>
      </c>
      <c r="BM88" s="199" t="s">
        <v>135</v>
      </c>
    </row>
    <row r="89" spans="1:47" s="2" customFormat="1" ht="57.6">
      <c r="A89" s="35"/>
      <c r="B89" s="36"/>
      <c r="C89" s="37"/>
      <c r="D89" s="201" t="s">
        <v>129</v>
      </c>
      <c r="E89" s="37"/>
      <c r="F89" s="202" t="s">
        <v>136</v>
      </c>
      <c r="G89" s="37"/>
      <c r="H89" s="37"/>
      <c r="I89" s="110"/>
      <c r="J89" s="37"/>
      <c r="K89" s="37"/>
      <c r="L89" s="40"/>
      <c r="M89" s="203"/>
      <c r="N89" s="20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129</v>
      </c>
      <c r="AU89" s="18" t="s">
        <v>83</v>
      </c>
    </row>
    <row r="90" spans="2:51" s="13" customFormat="1" ht="10.2">
      <c r="B90" s="205"/>
      <c r="C90" s="206"/>
      <c r="D90" s="201" t="s">
        <v>131</v>
      </c>
      <c r="E90" s="207" t="s">
        <v>18</v>
      </c>
      <c r="F90" s="208" t="s">
        <v>93</v>
      </c>
      <c r="G90" s="206"/>
      <c r="H90" s="209">
        <v>9951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131</v>
      </c>
      <c r="AU90" s="215" t="s">
        <v>83</v>
      </c>
      <c r="AV90" s="13" t="s">
        <v>83</v>
      </c>
      <c r="AW90" s="13" t="s">
        <v>35</v>
      </c>
      <c r="AX90" s="13" t="s">
        <v>81</v>
      </c>
      <c r="AY90" s="215" t="s">
        <v>120</v>
      </c>
    </row>
    <row r="91" spans="2:51" s="14" customFormat="1" ht="10.2">
      <c r="B91" s="216"/>
      <c r="C91" s="217"/>
      <c r="D91" s="201" t="s">
        <v>131</v>
      </c>
      <c r="E91" s="218" t="s">
        <v>18</v>
      </c>
      <c r="F91" s="219" t="s">
        <v>137</v>
      </c>
      <c r="G91" s="217"/>
      <c r="H91" s="218" t="s">
        <v>18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131</v>
      </c>
      <c r="AU91" s="225" t="s">
        <v>83</v>
      </c>
      <c r="AV91" s="14" t="s">
        <v>81</v>
      </c>
      <c r="AW91" s="14" t="s">
        <v>35</v>
      </c>
      <c r="AX91" s="14" t="s">
        <v>73</v>
      </c>
      <c r="AY91" s="225" t="s">
        <v>120</v>
      </c>
    </row>
    <row r="92" spans="1:65" s="2" customFormat="1" ht="44.25" customHeight="1">
      <c r="A92" s="35"/>
      <c r="B92" s="36"/>
      <c r="C92" s="189" t="s">
        <v>138</v>
      </c>
      <c r="D92" s="189" t="s">
        <v>122</v>
      </c>
      <c r="E92" s="190" t="s">
        <v>139</v>
      </c>
      <c r="F92" s="191" t="s">
        <v>140</v>
      </c>
      <c r="G92" s="192" t="s">
        <v>125</v>
      </c>
      <c r="H92" s="193">
        <v>11244.63</v>
      </c>
      <c r="I92" s="194"/>
      <c r="J92" s="193">
        <f>ROUND(I92*H92,2)</f>
        <v>0</v>
      </c>
      <c r="K92" s="191" t="s">
        <v>126</v>
      </c>
      <c r="L92" s="40"/>
      <c r="M92" s="195" t="s">
        <v>18</v>
      </c>
      <c r="N92" s="196" t="s">
        <v>44</v>
      </c>
      <c r="O92" s="65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9" t="s">
        <v>127</v>
      </c>
      <c r="AT92" s="199" t="s">
        <v>122</v>
      </c>
      <c r="AU92" s="199" t="s">
        <v>83</v>
      </c>
      <c r="AY92" s="18" t="s">
        <v>120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81</v>
      </c>
      <c r="BK92" s="200">
        <f>ROUND(I92*H92,2)</f>
        <v>0</v>
      </c>
      <c r="BL92" s="18" t="s">
        <v>127</v>
      </c>
      <c r="BM92" s="199" t="s">
        <v>141</v>
      </c>
    </row>
    <row r="93" spans="1:47" s="2" customFormat="1" ht="76.8">
      <c r="A93" s="35"/>
      <c r="B93" s="36"/>
      <c r="C93" s="37"/>
      <c r="D93" s="201" t="s">
        <v>129</v>
      </c>
      <c r="E93" s="37"/>
      <c r="F93" s="202" t="s">
        <v>142</v>
      </c>
      <c r="G93" s="37"/>
      <c r="H93" s="37"/>
      <c r="I93" s="110"/>
      <c r="J93" s="37"/>
      <c r="K93" s="37"/>
      <c r="L93" s="40"/>
      <c r="M93" s="203"/>
      <c r="N93" s="204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129</v>
      </c>
      <c r="AU93" s="18" t="s">
        <v>83</v>
      </c>
    </row>
    <row r="94" spans="2:51" s="13" customFormat="1" ht="10.2">
      <c r="B94" s="205"/>
      <c r="C94" s="206"/>
      <c r="D94" s="201" t="s">
        <v>131</v>
      </c>
      <c r="E94" s="207" t="s">
        <v>18</v>
      </c>
      <c r="F94" s="208" t="s">
        <v>143</v>
      </c>
      <c r="G94" s="206"/>
      <c r="H94" s="209">
        <v>11244.63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131</v>
      </c>
      <c r="AU94" s="215" t="s">
        <v>83</v>
      </c>
      <c r="AV94" s="13" t="s">
        <v>83</v>
      </c>
      <c r="AW94" s="13" t="s">
        <v>35</v>
      </c>
      <c r="AX94" s="13" t="s">
        <v>81</v>
      </c>
      <c r="AY94" s="215" t="s">
        <v>120</v>
      </c>
    </row>
    <row r="95" spans="1:65" s="2" customFormat="1" ht="16.5" customHeight="1">
      <c r="A95" s="35"/>
      <c r="B95" s="36"/>
      <c r="C95" s="189" t="s">
        <v>127</v>
      </c>
      <c r="D95" s="189" t="s">
        <v>122</v>
      </c>
      <c r="E95" s="190" t="s">
        <v>144</v>
      </c>
      <c r="F95" s="191" t="s">
        <v>145</v>
      </c>
      <c r="G95" s="192" t="s">
        <v>125</v>
      </c>
      <c r="H95" s="193">
        <v>9951</v>
      </c>
      <c r="I95" s="194"/>
      <c r="J95" s="193">
        <f>ROUND(I95*H95,2)</f>
        <v>0</v>
      </c>
      <c r="K95" s="191" t="s">
        <v>126</v>
      </c>
      <c r="L95" s="40"/>
      <c r="M95" s="195" t="s">
        <v>18</v>
      </c>
      <c r="N95" s="196" t="s">
        <v>44</v>
      </c>
      <c r="O95" s="65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9" t="s">
        <v>127</v>
      </c>
      <c r="AT95" s="199" t="s">
        <v>122</v>
      </c>
      <c r="AU95" s="199" t="s">
        <v>83</v>
      </c>
      <c r="AY95" s="18" t="s">
        <v>120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81</v>
      </c>
      <c r="BK95" s="200">
        <f>ROUND(I95*H95,2)</f>
        <v>0</v>
      </c>
      <c r="BL95" s="18" t="s">
        <v>127</v>
      </c>
      <c r="BM95" s="199" t="s">
        <v>146</v>
      </c>
    </row>
    <row r="96" spans="1:47" s="2" customFormat="1" ht="38.4">
      <c r="A96" s="35"/>
      <c r="B96" s="36"/>
      <c r="C96" s="37"/>
      <c r="D96" s="201" t="s">
        <v>129</v>
      </c>
      <c r="E96" s="37"/>
      <c r="F96" s="202" t="s">
        <v>147</v>
      </c>
      <c r="G96" s="37"/>
      <c r="H96" s="37"/>
      <c r="I96" s="110"/>
      <c r="J96" s="37"/>
      <c r="K96" s="37"/>
      <c r="L96" s="40"/>
      <c r="M96" s="203"/>
      <c r="N96" s="204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129</v>
      </c>
      <c r="AU96" s="18" t="s">
        <v>83</v>
      </c>
    </row>
    <row r="97" spans="2:51" s="13" customFormat="1" ht="10.2">
      <c r="B97" s="205"/>
      <c r="C97" s="206"/>
      <c r="D97" s="201" t="s">
        <v>131</v>
      </c>
      <c r="E97" s="207" t="s">
        <v>18</v>
      </c>
      <c r="F97" s="208" t="s">
        <v>93</v>
      </c>
      <c r="G97" s="206"/>
      <c r="H97" s="209">
        <v>9951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131</v>
      </c>
      <c r="AU97" s="215" t="s">
        <v>83</v>
      </c>
      <c r="AV97" s="13" t="s">
        <v>83</v>
      </c>
      <c r="AW97" s="13" t="s">
        <v>35</v>
      </c>
      <c r="AX97" s="13" t="s">
        <v>81</v>
      </c>
      <c r="AY97" s="215" t="s">
        <v>120</v>
      </c>
    </row>
    <row r="98" spans="1:65" s="2" customFormat="1" ht="33" customHeight="1">
      <c r="A98" s="35"/>
      <c r="B98" s="36"/>
      <c r="C98" s="189" t="s">
        <v>148</v>
      </c>
      <c r="D98" s="189" t="s">
        <v>122</v>
      </c>
      <c r="E98" s="190" t="s">
        <v>149</v>
      </c>
      <c r="F98" s="191" t="s">
        <v>150</v>
      </c>
      <c r="G98" s="192" t="s">
        <v>151</v>
      </c>
      <c r="H98" s="193">
        <v>99510</v>
      </c>
      <c r="I98" s="194"/>
      <c r="J98" s="193">
        <f>ROUND(I98*H98,2)</f>
        <v>0</v>
      </c>
      <c r="K98" s="191" t="s">
        <v>126</v>
      </c>
      <c r="L98" s="40"/>
      <c r="M98" s="195" t="s">
        <v>18</v>
      </c>
      <c r="N98" s="196" t="s">
        <v>44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127</v>
      </c>
      <c r="AT98" s="199" t="s">
        <v>122</v>
      </c>
      <c r="AU98" s="199" t="s">
        <v>83</v>
      </c>
      <c r="AY98" s="18" t="s">
        <v>120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81</v>
      </c>
      <c r="BK98" s="200">
        <f>ROUND(I98*H98,2)</f>
        <v>0</v>
      </c>
      <c r="BL98" s="18" t="s">
        <v>127</v>
      </c>
      <c r="BM98" s="199" t="s">
        <v>152</v>
      </c>
    </row>
    <row r="99" spans="1:47" s="2" customFormat="1" ht="38.4">
      <c r="A99" s="35"/>
      <c r="B99" s="36"/>
      <c r="C99" s="37"/>
      <c r="D99" s="201" t="s">
        <v>129</v>
      </c>
      <c r="E99" s="37"/>
      <c r="F99" s="202" t="s">
        <v>153</v>
      </c>
      <c r="G99" s="37"/>
      <c r="H99" s="37"/>
      <c r="I99" s="110"/>
      <c r="J99" s="37"/>
      <c r="K99" s="37"/>
      <c r="L99" s="40"/>
      <c r="M99" s="203"/>
      <c r="N99" s="20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129</v>
      </c>
      <c r="AU99" s="18" t="s">
        <v>83</v>
      </c>
    </row>
    <row r="100" spans="2:51" s="13" customFormat="1" ht="10.2">
      <c r="B100" s="205"/>
      <c r="C100" s="206"/>
      <c r="D100" s="201" t="s">
        <v>131</v>
      </c>
      <c r="E100" s="207" t="s">
        <v>18</v>
      </c>
      <c r="F100" s="208" t="s">
        <v>154</v>
      </c>
      <c r="G100" s="206"/>
      <c r="H100" s="209">
        <v>99510</v>
      </c>
      <c r="I100" s="210"/>
      <c r="J100" s="206"/>
      <c r="K100" s="206"/>
      <c r="L100" s="211"/>
      <c r="M100" s="226"/>
      <c r="N100" s="227"/>
      <c r="O100" s="227"/>
      <c r="P100" s="227"/>
      <c r="Q100" s="227"/>
      <c r="R100" s="227"/>
      <c r="S100" s="227"/>
      <c r="T100" s="228"/>
      <c r="AT100" s="215" t="s">
        <v>131</v>
      </c>
      <c r="AU100" s="215" t="s">
        <v>83</v>
      </c>
      <c r="AV100" s="13" t="s">
        <v>83</v>
      </c>
      <c r="AW100" s="13" t="s">
        <v>35</v>
      </c>
      <c r="AX100" s="13" t="s">
        <v>81</v>
      </c>
      <c r="AY100" s="215" t="s">
        <v>120</v>
      </c>
    </row>
    <row r="101" spans="1:31" s="2" customFormat="1" ht="6.9" customHeight="1">
      <c r="A101" s="35"/>
      <c r="B101" s="48"/>
      <c r="C101" s="49"/>
      <c r="D101" s="49"/>
      <c r="E101" s="49"/>
      <c r="F101" s="49"/>
      <c r="G101" s="49"/>
      <c r="H101" s="49"/>
      <c r="I101" s="138"/>
      <c r="J101" s="49"/>
      <c r="K101" s="49"/>
      <c r="L101" s="40"/>
      <c r="M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</sheetData>
  <sheetProtection algorithmName="SHA-512" hashValue="SBy6CrxyZF7XIofJFYLOm6IvF2Q4ed8SQGI/Gfk2Bwm5ZA7sJ04SxawKmxGqsja7BzQicEPYV6lzliv6QmmbBA==" saltValue="GjfuyaO6Haz6HBo75RCM/qOL+l1BTYWvzJ3hd9+PZRmSiT1j+nOV17ahIPP1bWgki/wXEUfsexKMvpbI3wnUJg==" spinCount="100000" sheet="1" objects="1" scenarios="1" formatColumns="0" formatRows="0" autoFilter="0"/>
  <autoFilter ref="C80:K10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6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86</v>
      </c>
      <c r="AZ2" s="103" t="s">
        <v>93</v>
      </c>
      <c r="BA2" s="103" t="s">
        <v>18</v>
      </c>
      <c r="BB2" s="103" t="s">
        <v>18</v>
      </c>
      <c r="BC2" s="103" t="s">
        <v>155</v>
      </c>
      <c r="BD2" s="103" t="s">
        <v>83</v>
      </c>
    </row>
    <row r="3" spans="2:5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  <c r="AZ3" s="103" t="s">
        <v>156</v>
      </c>
      <c r="BA3" s="103" t="s">
        <v>18</v>
      </c>
      <c r="BB3" s="103" t="s">
        <v>18</v>
      </c>
      <c r="BC3" s="103" t="s">
        <v>157</v>
      </c>
      <c r="BD3" s="103" t="s">
        <v>83</v>
      </c>
    </row>
    <row r="4" spans="2:5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  <c r="AZ4" s="103" t="s">
        <v>158</v>
      </c>
      <c r="BA4" s="103" t="s">
        <v>18</v>
      </c>
      <c r="BB4" s="103" t="s">
        <v>18</v>
      </c>
      <c r="BC4" s="103" t="s">
        <v>159</v>
      </c>
      <c r="BD4" s="103" t="s">
        <v>83</v>
      </c>
    </row>
    <row r="5" spans="2:56" s="1" customFormat="1" ht="6.9" customHeight="1">
      <c r="B5" s="21"/>
      <c r="I5" s="102"/>
      <c r="L5" s="21"/>
      <c r="AZ5" s="103" t="s">
        <v>160</v>
      </c>
      <c r="BA5" s="103" t="s">
        <v>161</v>
      </c>
      <c r="BB5" s="103" t="s">
        <v>18</v>
      </c>
      <c r="BC5" s="103" t="s">
        <v>162</v>
      </c>
      <c r="BD5" s="103" t="s">
        <v>83</v>
      </c>
    </row>
    <row r="6" spans="2:12" s="1" customFormat="1" ht="12" customHeight="1">
      <c r="B6" s="21"/>
      <c r="D6" s="109" t="s">
        <v>15</v>
      </c>
      <c r="I6" s="102"/>
      <c r="L6" s="21"/>
    </row>
    <row r="7" spans="2:12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31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90" t="s">
        <v>163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ROUND(J87,2)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ROUND((SUM(BE87:BE230)),2)</f>
        <v>0</v>
      </c>
      <c r="G33" s="35"/>
      <c r="H33" s="35"/>
      <c r="I33" s="127">
        <v>0.21</v>
      </c>
      <c r="J33" s="126">
        <f>ROUND(((SUM(BE87:BE230))*I33),2)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ROUND((SUM(BF87:BF230)),2)</f>
        <v>0</v>
      </c>
      <c r="G34" s="35"/>
      <c r="H34" s="35"/>
      <c r="I34" s="127">
        <v>0.15</v>
      </c>
      <c r="J34" s="126">
        <f>ROUND(((SUM(BF87:BF230))*I34),2)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9" t="s">
        <v>46</v>
      </c>
      <c r="F35" s="126">
        <f>ROUND((SUM(BG87:BG230)),2)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9" t="s">
        <v>47</v>
      </c>
      <c r="F36" s="126">
        <f>ROUND((SUM(BH87:BH230)),2)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9" t="s">
        <v>48</v>
      </c>
      <c r="F37" s="126">
        <f>ROUND((SUM(BI87:BI230)),2)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8" t="str">
        <f>E9</f>
        <v>SO-02 - Terénní úpravy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J87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2:12" s="9" customFormat="1" ht="24.9" customHeight="1">
      <c r="B60" s="147"/>
      <c r="C60" s="148"/>
      <c r="D60" s="149" t="s">
        <v>103</v>
      </c>
      <c r="E60" s="150"/>
      <c r="F60" s="150"/>
      <c r="G60" s="150"/>
      <c r="H60" s="150"/>
      <c r="I60" s="151"/>
      <c r="J60" s="152">
        <f>J88</f>
        <v>0</v>
      </c>
      <c r="K60" s="148"/>
      <c r="L60" s="153"/>
    </row>
    <row r="61" spans="2:12" s="10" customFormat="1" ht="19.95" customHeight="1">
      <c r="B61" s="154"/>
      <c r="C61" s="155"/>
      <c r="D61" s="156" t="s">
        <v>104</v>
      </c>
      <c r="E61" s="157"/>
      <c r="F61" s="157"/>
      <c r="G61" s="157"/>
      <c r="H61" s="157"/>
      <c r="I61" s="158"/>
      <c r="J61" s="159">
        <f>J89</f>
        <v>0</v>
      </c>
      <c r="K61" s="155"/>
      <c r="L61" s="160"/>
    </row>
    <row r="62" spans="2:12" s="10" customFormat="1" ht="19.95" customHeight="1">
      <c r="B62" s="154"/>
      <c r="C62" s="155"/>
      <c r="D62" s="156" t="s">
        <v>164</v>
      </c>
      <c r="E62" s="157"/>
      <c r="F62" s="157"/>
      <c r="G62" s="157"/>
      <c r="H62" s="157"/>
      <c r="I62" s="158"/>
      <c r="J62" s="159">
        <f>J179</f>
        <v>0</v>
      </c>
      <c r="K62" s="155"/>
      <c r="L62" s="160"/>
    </row>
    <row r="63" spans="2:12" s="10" customFormat="1" ht="19.95" customHeight="1">
      <c r="B63" s="154"/>
      <c r="C63" s="155"/>
      <c r="D63" s="156" t="s">
        <v>165</v>
      </c>
      <c r="E63" s="157"/>
      <c r="F63" s="157"/>
      <c r="G63" s="157"/>
      <c r="H63" s="157"/>
      <c r="I63" s="158"/>
      <c r="J63" s="159">
        <f>J197</f>
        <v>0</v>
      </c>
      <c r="K63" s="155"/>
      <c r="L63" s="160"/>
    </row>
    <row r="64" spans="2:12" s="10" customFormat="1" ht="19.95" customHeight="1">
      <c r="B64" s="154"/>
      <c r="C64" s="155"/>
      <c r="D64" s="156" t="s">
        <v>166</v>
      </c>
      <c r="E64" s="157"/>
      <c r="F64" s="157"/>
      <c r="G64" s="157"/>
      <c r="H64" s="157"/>
      <c r="I64" s="158"/>
      <c r="J64" s="159">
        <f>J214</f>
        <v>0</v>
      </c>
      <c r="K64" s="155"/>
      <c r="L64" s="160"/>
    </row>
    <row r="65" spans="2:12" s="9" customFormat="1" ht="24.9" customHeight="1">
      <c r="B65" s="147"/>
      <c r="C65" s="148"/>
      <c r="D65" s="149" t="s">
        <v>167</v>
      </c>
      <c r="E65" s="150"/>
      <c r="F65" s="150"/>
      <c r="G65" s="150"/>
      <c r="H65" s="150"/>
      <c r="I65" s="151"/>
      <c r="J65" s="152">
        <f>J216</f>
        <v>0</v>
      </c>
      <c r="K65" s="148"/>
      <c r="L65" s="153"/>
    </row>
    <row r="66" spans="2:12" s="10" customFormat="1" ht="19.95" customHeight="1">
      <c r="B66" s="154"/>
      <c r="C66" s="155"/>
      <c r="D66" s="156" t="s">
        <v>168</v>
      </c>
      <c r="E66" s="157"/>
      <c r="F66" s="157"/>
      <c r="G66" s="157"/>
      <c r="H66" s="157"/>
      <c r="I66" s="158"/>
      <c r="J66" s="159">
        <f>J217</f>
        <v>0</v>
      </c>
      <c r="K66" s="155"/>
      <c r="L66" s="160"/>
    </row>
    <row r="67" spans="2:12" s="10" customFormat="1" ht="19.95" customHeight="1">
      <c r="B67" s="154"/>
      <c r="C67" s="155"/>
      <c r="D67" s="156" t="s">
        <v>169</v>
      </c>
      <c r="E67" s="157"/>
      <c r="F67" s="157"/>
      <c r="G67" s="157"/>
      <c r="H67" s="157"/>
      <c r="I67" s="158"/>
      <c r="J67" s="159">
        <f>J222</f>
        <v>0</v>
      </c>
      <c r="K67" s="155"/>
      <c r="L67" s="160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0"/>
      <c r="J68" s="37"/>
      <c r="K68" s="37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48"/>
      <c r="C69" s="49"/>
      <c r="D69" s="49"/>
      <c r="E69" s="49"/>
      <c r="F69" s="49"/>
      <c r="G69" s="49"/>
      <c r="H69" s="49"/>
      <c r="I69" s="138"/>
      <c r="J69" s="49"/>
      <c r="K69" s="49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" customHeight="1">
      <c r="A73" s="35"/>
      <c r="B73" s="50"/>
      <c r="C73" s="51"/>
      <c r="D73" s="51"/>
      <c r="E73" s="51"/>
      <c r="F73" s="51"/>
      <c r="G73" s="51"/>
      <c r="H73" s="51"/>
      <c r="I73" s="141"/>
      <c r="J73" s="51"/>
      <c r="K73" s="51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" customHeight="1">
      <c r="A74" s="35"/>
      <c r="B74" s="36"/>
      <c r="C74" s="24" t="s">
        <v>105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15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95" t="str">
        <f>E7</f>
        <v>VN Pocheň - odbahnění nádrže, č.st. 3331 - ZMENA</v>
      </c>
      <c r="F77" s="396"/>
      <c r="G77" s="396"/>
      <c r="H77" s="396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96</v>
      </c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48" t="str">
        <f>E9</f>
        <v>SO-02 - Terénní úpravy</v>
      </c>
      <c r="F79" s="397"/>
      <c r="G79" s="397"/>
      <c r="H79" s="397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 xml:space="preserve"> </v>
      </c>
      <c r="G81" s="37"/>
      <c r="H81" s="37"/>
      <c r="I81" s="113" t="s">
        <v>23</v>
      </c>
      <c r="J81" s="60" t="str">
        <f>IF(J12="","",J12)</f>
        <v>3. 12. 2019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" customHeight="1">
      <c r="A82" s="35"/>
      <c r="B82" s="36"/>
      <c r="C82" s="37"/>
      <c r="D82" s="37"/>
      <c r="E82" s="37"/>
      <c r="F82" s="37"/>
      <c r="G82" s="37"/>
      <c r="H82" s="37"/>
      <c r="I82" s="110"/>
      <c r="J82" s="37"/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65" customHeight="1">
      <c r="A83" s="35"/>
      <c r="B83" s="36"/>
      <c r="C83" s="30" t="s">
        <v>25</v>
      </c>
      <c r="D83" s="37"/>
      <c r="E83" s="37"/>
      <c r="F83" s="28" t="str">
        <f>E15</f>
        <v>Povodí Odry, státní podnik</v>
      </c>
      <c r="G83" s="37"/>
      <c r="H83" s="37"/>
      <c r="I83" s="113" t="s">
        <v>33</v>
      </c>
      <c r="J83" s="33" t="str">
        <f>E21</f>
        <v>Ing. Dalibor Rajnoch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5.65" customHeight="1">
      <c r="A84" s="35"/>
      <c r="B84" s="36"/>
      <c r="C84" s="30" t="s">
        <v>31</v>
      </c>
      <c r="D84" s="37"/>
      <c r="E84" s="37"/>
      <c r="F84" s="28" t="str">
        <f>IF(E18="","",E18)</f>
        <v>Vyplň údaj</v>
      </c>
      <c r="G84" s="37"/>
      <c r="H84" s="37"/>
      <c r="I84" s="113" t="s">
        <v>36</v>
      </c>
      <c r="J84" s="33" t="str">
        <f>E24</f>
        <v>Ing. Dalibor Rajnoch</v>
      </c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0"/>
      <c r="J85" s="37"/>
      <c r="K85" s="37"/>
      <c r="L85" s="11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61"/>
      <c r="B86" s="162"/>
      <c r="C86" s="163" t="s">
        <v>106</v>
      </c>
      <c r="D86" s="164" t="s">
        <v>58</v>
      </c>
      <c r="E86" s="164" t="s">
        <v>54</v>
      </c>
      <c r="F86" s="164" t="s">
        <v>55</v>
      </c>
      <c r="G86" s="164" t="s">
        <v>107</v>
      </c>
      <c r="H86" s="164" t="s">
        <v>108</v>
      </c>
      <c r="I86" s="165" t="s">
        <v>109</v>
      </c>
      <c r="J86" s="164" t="s">
        <v>101</v>
      </c>
      <c r="K86" s="166" t="s">
        <v>110</v>
      </c>
      <c r="L86" s="167"/>
      <c r="M86" s="69" t="s">
        <v>18</v>
      </c>
      <c r="N86" s="70" t="s">
        <v>43</v>
      </c>
      <c r="O86" s="70" t="s">
        <v>111</v>
      </c>
      <c r="P86" s="70" t="s">
        <v>112</v>
      </c>
      <c r="Q86" s="70" t="s">
        <v>113</v>
      </c>
      <c r="R86" s="70" t="s">
        <v>114</v>
      </c>
      <c r="S86" s="70" t="s">
        <v>115</v>
      </c>
      <c r="T86" s="71" t="s">
        <v>116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8" customHeight="1">
      <c r="A87" s="35"/>
      <c r="B87" s="36"/>
      <c r="C87" s="76" t="s">
        <v>117</v>
      </c>
      <c r="D87" s="37"/>
      <c r="E87" s="37"/>
      <c r="F87" s="37"/>
      <c r="G87" s="37"/>
      <c r="H87" s="37"/>
      <c r="I87" s="110"/>
      <c r="J87" s="168">
        <f>BK87</f>
        <v>0</v>
      </c>
      <c r="K87" s="37"/>
      <c r="L87" s="40"/>
      <c r="M87" s="72"/>
      <c r="N87" s="169"/>
      <c r="O87" s="73"/>
      <c r="P87" s="170">
        <f>P88+P216</f>
        <v>0</v>
      </c>
      <c r="Q87" s="73"/>
      <c r="R87" s="170">
        <f>R88+R216</f>
        <v>4650.8433890999995</v>
      </c>
      <c r="S87" s="73"/>
      <c r="T87" s="171">
        <f>T88+T216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72</v>
      </c>
      <c r="AU87" s="18" t="s">
        <v>102</v>
      </c>
      <c r="BK87" s="172">
        <f>BK88+BK216</f>
        <v>0</v>
      </c>
    </row>
    <row r="88" spans="2:63" s="12" customFormat="1" ht="25.95" customHeight="1">
      <c r="B88" s="173"/>
      <c r="C88" s="174"/>
      <c r="D88" s="175" t="s">
        <v>72</v>
      </c>
      <c r="E88" s="176" t="s">
        <v>118</v>
      </c>
      <c r="F88" s="176" t="s">
        <v>119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P89+P179+P197+P214</f>
        <v>0</v>
      </c>
      <c r="Q88" s="181"/>
      <c r="R88" s="182">
        <f>R89+R179+R197+R214</f>
        <v>4650.840921999999</v>
      </c>
      <c r="S88" s="181"/>
      <c r="T88" s="183">
        <f>T89+T179+T197+T214</f>
        <v>0</v>
      </c>
      <c r="AR88" s="184" t="s">
        <v>81</v>
      </c>
      <c r="AT88" s="185" t="s">
        <v>72</v>
      </c>
      <c r="AU88" s="185" t="s">
        <v>73</v>
      </c>
      <c r="AY88" s="184" t="s">
        <v>120</v>
      </c>
      <c r="BK88" s="186">
        <f>BK89+BK179+BK197+BK214</f>
        <v>0</v>
      </c>
    </row>
    <row r="89" spans="2:63" s="12" customFormat="1" ht="22.8" customHeight="1">
      <c r="B89" s="173"/>
      <c r="C89" s="174"/>
      <c r="D89" s="175" t="s">
        <v>72</v>
      </c>
      <c r="E89" s="187" t="s">
        <v>81</v>
      </c>
      <c r="F89" s="187" t="s">
        <v>121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SUM(P90:P178)</f>
        <v>0</v>
      </c>
      <c r="Q89" s="181"/>
      <c r="R89" s="182">
        <f>SUM(R90:R178)</f>
        <v>1.43453</v>
      </c>
      <c r="S89" s="181"/>
      <c r="T89" s="183">
        <f>SUM(T90:T178)</f>
        <v>0</v>
      </c>
      <c r="AR89" s="184" t="s">
        <v>81</v>
      </c>
      <c r="AT89" s="185" t="s">
        <v>72</v>
      </c>
      <c r="AU89" s="185" t="s">
        <v>81</v>
      </c>
      <c r="AY89" s="184" t="s">
        <v>120</v>
      </c>
      <c r="BK89" s="186">
        <f>SUM(BK90:BK178)</f>
        <v>0</v>
      </c>
    </row>
    <row r="90" spans="1:65" s="2" customFormat="1" ht="21.75" customHeight="1">
      <c r="A90" s="35"/>
      <c r="B90" s="36"/>
      <c r="C90" s="189" t="s">
        <v>81</v>
      </c>
      <c r="D90" s="189" t="s">
        <v>122</v>
      </c>
      <c r="E90" s="190" t="s">
        <v>170</v>
      </c>
      <c r="F90" s="191" t="s">
        <v>171</v>
      </c>
      <c r="G90" s="192" t="s">
        <v>125</v>
      </c>
      <c r="H90" s="193">
        <v>500</v>
      </c>
      <c r="I90" s="194"/>
      <c r="J90" s="193">
        <f>ROUND(I90*H90,2)</f>
        <v>0</v>
      </c>
      <c r="K90" s="191" t="s">
        <v>18</v>
      </c>
      <c r="L90" s="40"/>
      <c r="M90" s="195" t="s">
        <v>18</v>
      </c>
      <c r="N90" s="196" t="s">
        <v>44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127</v>
      </c>
      <c r="AT90" s="199" t="s">
        <v>122</v>
      </c>
      <c r="AU90" s="199" t="s">
        <v>83</v>
      </c>
      <c r="AY90" s="18" t="s">
        <v>120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81</v>
      </c>
      <c r="BK90" s="200">
        <f>ROUND(I90*H90,2)</f>
        <v>0</v>
      </c>
      <c r="BL90" s="18" t="s">
        <v>127</v>
      </c>
      <c r="BM90" s="199" t="s">
        <v>172</v>
      </c>
    </row>
    <row r="91" spans="1:47" s="2" customFormat="1" ht="57.6">
      <c r="A91" s="35"/>
      <c r="B91" s="36"/>
      <c r="C91" s="37"/>
      <c r="D91" s="201" t="s">
        <v>129</v>
      </c>
      <c r="E91" s="37"/>
      <c r="F91" s="202" t="s">
        <v>173</v>
      </c>
      <c r="G91" s="37"/>
      <c r="H91" s="37"/>
      <c r="I91" s="110"/>
      <c r="J91" s="37"/>
      <c r="K91" s="37"/>
      <c r="L91" s="40"/>
      <c r="M91" s="203"/>
      <c r="N91" s="204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129</v>
      </c>
      <c r="AU91" s="18" t="s">
        <v>83</v>
      </c>
    </row>
    <row r="92" spans="2:51" s="13" customFormat="1" ht="10.2">
      <c r="B92" s="205"/>
      <c r="C92" s="206"/>
      <c r="D92" s="201" t="s">
        <v>131</v>
      </c>
      <c r="E92" s="207" t="s">
        <v>18</v>
      </c>
      <c r="F92" s="208" t="s">
        <v>174</v>
      </c>
      <c r="G92" s="206"/>
      <c r="H92" s="209">
        <v>500</v>
      </c>
      <c r="I92" s="210"/>
      <c r="J92" s="206"/>
      <c r="K92" s="206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131</v>
      </c>
      <c r="AU92" s="215" t="s">
        <v>83</v>
      </c>
      <c r="AV92" s="13" t="s">
        <v>83</v>
      </c>
      <c r="AW92" s="13" t="s">
        <v>35</v>
      </c>
      <c r="AX92" s="13" t="s">
        <v>81</v>
      </c>
      <c r="AY92" s="215" t="s">
        <v>120</v>
      </c>
    </row>
    <row r="93" spans="2:51" s="14" customFormat="1" ht="10.2">
      <c r="B93" s="216"/>
      <c r="C93" s="217"/>
      <c r="D93" s="201" t="s">
        <v>131</v>
      </c>
      <c r="E93" s="218" t="s">
        <v>18</v>
      </c>
      <c r="F93" s="219" t="s">
        <v>175</v>
      </c>
      <c r="G93" s="217"/>
      <c r="H93" s="218" t="s">
        <v>18</v>
      </c>
      <c r="I93" s="220"/>
      <c r="J93" s="217"/>
      <c r="K93" s="217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131</v>
      </c>
      <c r="AU93" s="225" t="s">
        <v>83</v>
      </c>
      <c r="AV93" s="14" t="s">
        <v>81</v>
      </c>
      <c r="AW93" s="14" t="s">
        <v>35</v>
      </c>
      <c r="AX93" s="14" t="s">
        <v>73</v>
      </c>
      <c r="AY93" s="225" t="s">
        <v>120</v>
      </c>
    </row>
    <row r="94" spans="1:65" s="2" customFormat="1" ht="33" customHeight="1">
      <c r="A94" s="35"/>
      <c r="B94" s="36"/>
      <c r="C94" s="189" t="s">
        <v>83</v>
      </c>
      <c r="D94" s="189" t="s">
        <v>122</v>
      </c>
      <c r="E94" s="190" t="s">
        <v>123</v>
      </c>
      <c r="F94" s="191" t="s">
        <v>124</v>
      </c>
      <c r="G94" s="192" t="s">
        <v>125</v>
      </c>
      <c r="H94" s="193">
        <v>53036</v>
      </c>
      <c r="I94" s="194"/>
      <c r="J94" s="193">
        <f>ROUND(I94*H94,2)</f>
        <v>0</v>
      </c>
      <c r="K94" s="191" t="s">
        <v>126</v>
      </c>
      <c r="L94" s="40"/>
      <c r="M94" s="195" t="s">
        <v>18</v>
      </c>
      <c r="N94" s="196" t="s">
        <v>44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127</v>
      </c>
      <c r="AT94" s="199" t="s">
        <v>122</v>
      </c>
      <c r="AU94" s="199" t="s">
        <v>83</v>
      </c>
      <c r="AY94" s="18" t="s">
        <v>120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81</v>
      </c>
      <c r="BK94" s="200">
        <f>ROUND(I94*H94,2)</f>
        <v>0</v>
      </c>
      <c r="BL94" s="18" t="s">
        <v>127</v>
      </c>
      <c r="BM94" s="199" t="s">
        <v>176</v>
      </c>
    </row>
    <row r="95" spans="1:47" s="2" customFormat="1" ht="48">
      <c r="A95" s="35"/>
      <c r="B95" s="36"/>
      <c r="C95" s="37"/>
      <c r="D95" s="201" t="s">
        <v>129</v>
      </c>
      <c r="E95" s="37"/>
      <c r="F95" s="202" t="s">
        <v>177</v>
      </c>
      <c r="G95" s="37"/>
      <c r="H95" s="37"/>
      <c r="I95" s="110"/>
      <c r="J95" s="37"/>
      <c r="K95" s="37"/>
      <c r="L95" s="40"/>
      <c r="M95" s="203"/>
      <c r="N95" s="204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129</v>
      </c>
      <c r="AU95" s="18" t="s">
        <v>83</v>
      </c>
    </row>
    <row r="96" spans="2:51" s="13" customFormat="1" ht="10.2">
      <c r="B96" s="205"/>
      <c r="C96" s="206"/>
      <c r="D96" s="201" t="s">
        <v>131</v>
      </c>
      <c r="E96" s="207" t="s">
        <v>93</v>
      </c>
      <c r="F96" s="208" t="s">
        <v>155</v>
      </c>
      <c r="G96" s="206"/>
      <c r="H96" s="209">
        <v>53036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131</v>
      </c>
      <c r="AU96" s="215" t="s">
        <v>83</v>
      </c>
      <c r="AV96" s="13" t="s">
        <v>83</v>
      </c>
      <c r="AW96" s="13" t="s">
        <v>35</v>
      </c>
      <c r="AX96" s="13" t="s">
        <v>81</v>
      </c>
      <c r="AY96" s="215" t="s">
        <v>120</v>
      </c>
    </row>
    <row r="97" spans="2:51" s="14" customFormat="1" ht="10.2">
      <c r="B97" s="216"/>
      <c r="C97" s="217"/>
      <c r="D97" s="201" t="s">
        <v>131</v>
      </c>
      <c r="E97" s="218" t="s">
        <v>18</v>
      </c>
      <c r="F97" s="219" t="s">
        <v>132</v>
      </c>
      <c r="G97" s="217"/>
      <c r="H97" s="218" t="s">
        <v>18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131</v>
      </c>
      <c r="AU97" s="225" t="s">
        <v>83</v>
      </c>
      <c r="AV97" s="14" t="s">
        <v>81</v>
      </c>
      <c r="AW97" s="14" t="s">
        <v>35</v>
      </c>
      <c r="AX97" s="14" t="s">
        <v>73</v>
      </c>
      <c r="AY97" s="225" t="s">
        <v>120</v>
      </c>
    </row>
    <row r="98" spans="1:65" s="2" customFormat="1" ht="33" customHeight="1">
      <c r="A98" s="35"/>
      <c r="B98" s="36"/>
      <c r="C98" s="189" t="s">
        <v>138</v>
      </c>
      <c r="D98" s="189" t="s">
        <v>122</v>
      </c>
      <c r="E98" s="190" t="s">
        <v>178</v>
      </c>
      <c r="F98" s="191" t="s">
        <v>179</v>
      </c>
      <c r="G98" s="192" t="s">
        <v>125</v>
      </c>
      <c r="H98" s="193">
        <v>278.5</v>
      </c>
      <c r="I98" s="194"/>
      <c r="J98" s="193">
        <f>ROUND(I98*H98,2)</f>
        <v>0</v>
      </c>
      <c r="K98" s="191" t="s">
        <v>126</v>
      </c>
      <c r="L98" s="40"/>
      <c r="M98" s="195" t="s">
        <v>18</v>
      </c>
      <c r="N98" s="196" t="s">
        <v>44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127</v>
      </c>
      <c r="AT98" s="199" t="s">
        <v>122</v>
      </c>
      <c r="AU98" s="199" t="s">
        <v>83</v>
      </c>
      <c r="AY98" s="18" t="s">
        <v>120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81</v>
      </c>
      <c r="BK98" s="200">
        <f>ROUND(I98*H98,2)</f>
        <v>0</v>
      </c>
      <c r="BL98" s="18" t="s">
        <v>127</v>
      </c>
      <c r="BM98" s="199" t="s">
        <v>180</v>
      </c>
    </row>
    <row r="99" spans="1:47" s="2" customFormat="1" ht="48">
      <c r="A99" s="35"/>
      <c r="B99" s="36"/>
      <c r="C99" s="37"/>
      <c r="D99" s="201" t="s">
        <v>129</v>
      </c>
      <c r="E99" s="37"/>
      <c r="F99" s="202" t="s">
        <v>181</v>
      </c>
      <c r="G99" s="37"/>
      <c r="H99" s="37"/>
      <c r="I99" s="110"/>
      <c r="J99" s="37"/>
      <c r="K99" s="37"/>
      <c r="L99" s="40"/>
      <c r="M99" s="203"/>
      <c r="N99" s="20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129</v>
      </c>
      <c r="AU99" s="18" t="s">
        <v>83</v>
      </c>
    </row>
    <row r="100" spans="2:51" s="13" customFormat="1" ht="10.2">
      <c r="B100" s="205"/>
      <c r="C100" s="206"/>
      <c r="D100" s="201" t="s">
        <v>131</v>
      </c>
      <c r="E100" s="207" t="s">
        <v>156</v>
      </c>
      <c r="F100" s="208" t="s">
        <v>157</v>
      </c>
      <c r="G100" s="206"/>
      <c r="H100" s="209">
        <v>278.5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131</v>
      </c>
      <c r="AU100" s="215" t="s">
        <v>83</v>
      </c>
      <c r="AV100" s="13" t="s">
        <v>83</v>
      </c>
      <c r="AW100" s="13" t="s">
        <v>35</v>
      </c>
      <c r="AX100" s="13" t="s">
        <v>81</v>
      </c>
      <c r="AY100" s="215" t="s">
        <v>120</v>
      </c>
    </row>
    <row r="101" spans="2:51" s="14" customFormat="1" ht="10.2">
      <c r="B101" s="216"/>
      <c r="C101" s="217"/>
      <c r="D101" s="201" t="s">
        <v>131</v>
      </c>
      <c r="E101" s="218" t="s">
        <v>18</v>
      </c>
      <c r="F101" s="219" t="s">
        <v>132</v>
      </c>
      <c r="G101" s="217"/>
      <c r="H101" s="218" t="s">
        <v>18</v>
      </c>
      <c r="I101" s="220"/>
      <c r="J101" s="217"/>
      <c r="K101" s="217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131</v>
      </c>
      <c r="AU101" s="225" t="s">
        <v>83</v>
      </c>
      <c r="AV101" s="14" t="s">
        <v>81</v>
      </c>
      <c r="AW101" s="14" t="s">
        <v>35</v>
      </c>
      <c r="AX101" s="14" t="s">
        <v>73</v>
      </c>
      <c r="AY101" s="225" t="s">
        <v>120</v>
      </c>
    </row>
    <row r="102" spans="1:65" s="2" customFormat="1" ht="55.5" customHeight="1">
      <c r="A102" s="35"/>
      <c r="B102" s="36"/>
      <c r="C102" s="189" t="s">
        <v>127</v>
      </c>
      <c r="D102" s="189" t="s">
        <v>122</v>
      </c>
      <c r="E102" s="190" t="s">
        <v>182</v>
      </c>
      <c r="F102" s="191" t="s">
        <v>183</v>
      </c>
      <c r="G102" s="192" t="s">
        <v>125</v>
      </c>
      <c r="H102" s="193">
        <v>658.5</v>
      </c>
      <c r="I102" s="194"/>
      <c r="J102" s="193">
        <f>ROUND(I102*H102,2)</f>
        <v>0</v>
      </c>
      <c r="K102" s="191" t="s">
        <v>126</v>
      </c>
      <c r="L102" s="40"/>
      <c r="M102" s="195" t="s">
        <v>18</v>
      </c>
      <c r="N102" s="196" t="s">
        <v>44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127</v>
      </c>
      <c r="AT102" s="199" t="s">
        <v>122</v>
      </c>
      <c r="AU102" s="199" t="s">
        <v>83</v>
      </c>
      <c r="AY102" s="18" t="s">
        <v>120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81</v>
      </c>
      <c r="BK102" s="200">
        <f>ROUND(I102*H102,2)</f>
        <v>0</v>
      </c>
      <c r="BL102" s="18" t="s">
        <v>127</v>
      </c>
      <c r="BM102" s="199" t="s">
        <v>184</v>
      </c>
    </row>
    <row r="103" spans="1:47" s="2" customFormat="1" ht="48">
      <c r="A103" s="35"/>
      <c r="B103" s="36"/>
      <c r="C103" s="37"/>
      <c r="D103" s="201" t="s">
        <v>129</v>
      </c>
      <c r="E103" s="37"/>
      <c r="F103" s="202" t="s">
        <v>185</v>
      </c>
      <c r="G103" s="37"/>
      <c r="H103" s="37"/>
      <c r="I103" s="110"/>
      <c r="J103" s="37"/>
      <c r="K103" s="37"/>
      <c r="L103" s="40"/>
      <c r="M103" s="203"/>
      <c r="N103" s="204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129</v>
      </c>
      <c r="AU103" s="18" t="s">
        <v>83</v>
      </c>
    </row>
    <row r="104" spans="2:51" s="13" customFormat="1" ht="10.2">
      <c r="B104" s="205"/>
      <c r="C104" s="206"/>
      <c r="D104" s="201" t="s">
        <v>131</v>
      </c>
      <c r="E104" s="207" t="s">
        <v>158</v>
      </c>
      <c r="F104" s="208" t="s">
        <v>159</v>
      </c>
      <c r="G104" s="206"/>
      <c r="H104" s="209">
        <v>658.5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131</v>
      </c>
      <c r="AU104" s="215" t="s">
        <v>83</v>
      </c>
      <c r="AV104" s="13" t="s">
        <v>83</v>
      </c>
      <c r="AW104" s="13" t="s">
        <v>35</v>
      </c>
      <c r="AX104" s="13" t="s">
        <v>81</v>
      </c>
      <c r="AY104" s="215" t="s">
        <v>120</v>
      </c>
    </row>
    <row r="105" spans="2:51" s="14" customFormat="1" ht="10.2">
      <c r="B105" s="216"/>
      <c r="C105" s="217"/>
      <c r="D105" s="201" t="s">
        <v>131</v>
      </c>
      <c r="E105" s="218" t="s">
        <v>18</v>
      </c>
      <c r="F105" s="219" t="s">
        <v>132</v>
      </c>
      <c r="G105" s="217"/>
      <c r="H105" s="218" t="s">
        <v>18</v>
      </c>
      <c r="I105" s="220"/>
      <c r="J105" s="217"/>
      <c r="K105" s="217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131</v>
      </c>
      <c r="AU105" s="225" t="s">
        <v>83</v>
      </c>
      <c r="AV105" s="14" t="s">
        <v>81</v>
      </c>
      <c r="AW105" s="14" t="s">
        <v>35</v>
      </c>
      <c r="AX105" s="14" t="s">
        <v>73</v>
      </c>
      <c r="AY105" s="225" t="s">
        <v>120</v>
      </c>
    </row>
    <row r="106" spans="1:65" s="2" customFormat="1" ht="33" customHeight="1">
      <c r="A106" s="35"/>
      <c r="B106" s="36"/>
      <c r="C106" s="189" t="s">
        <v>148</v>
      </c>
      <c r="D106" s="189" t="s">
        <v>122</v>
      </c>
      <c r="E106" s="190" t="s">
        <v>133</v>
      </c>
      <c r="F106" s="191" t="s">
        <v>134</v>
      </c>
      <c r="G106" s="192" t="s">
        <v>125</v>
      </c>
      <c r="H106" s="193">
        <v>57003.6</v>
      </c>
      <c r="I106" s="194"/>
      <c r="J106" s="193">
        <f>ROUND(I106*H106,2)</f>
        <v>0</v>
      </c>
      <c r="K106" s="191" t="s">
        <v>126</v>
      </c>
      <c r="L106" s="40"/>
      <c r="M106" s="195" t="s">
        <v>18</v>
      </c>
      <c r="N106" s="196" t="s">
        <v>44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127</v>
      </c>
      <c r="AT106" s="199" t="s">
        <v>122</v>
      </c>
      <c r="AU106" s="199" t="s">
        <v>83</v>
      </c>
      <c r="AY106" s="18" t="s">
        <v>120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81</v>
      </c>
      <c r="BK106" s="200">
        <f>ROUND(I106*H106,2)</f>
        <v>0</v>
      </c>
      <c r="BL106" s="18" t="s">
        <v>127</v>
      </c>
      <c r="BM106" s="199" t="s">
        <v>186</v>
      </c>
    </row>
    <row r="107" spans="1:47" s="2" customFormat="1" ht="57.6">
      <c r="A107" s="35"/>
      <c r="B107" s="36"/>
      <c r="C107" s="37"/>
      <c r="D107" s="201" t="s">
        <v>129</v>
      </c>
      <c r="E107" s="37"/>
      <c r="F107" s="202" t="s">
        <v>187</v>
      </c>
      <c r="G107" s="37"/>
      <c r="H107" s="37"/>
      <c r="I107" s="110"/>
      <c r="J107" s="37"/>
      <c r="K107" s="37"/>
      <c r="L107" s="40"/>
      <c r="M107" s="203"/>
      <c r="N107" s="20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129</v>
      </c>
      <c r="AU107" s="18" t="s">
        <v>83</v>
      </c>
    </row>
    <row r="108" spans="2:51" s="13" customFormat="1" ht="10.2">
      <c r="B108" s="205"/>
      <c r="C108" s="206"/>
      <c r="D108" s="201" t="s">
        <v>131</v>
      </c>
      <c r="E108" s="207" t="s">
        <v>18</v>
      </c>
      <c r="F108" s="208" t="s">
        <v>93</v>
      </c>
      <c r="G108" s="206"/>
      <c r="H108" s="209">
        <v>53036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131</v>
      </c>
      <c r="AU108" s="215" t="s">
        <v>83</v>
      </c>
      <c r="AV108" s="13" t="s">
        <v>83</v>
      </c>
      <c r="AW108" s="13" t="s">
        <v>35</v>
      </c>
      <c r="AX108" s="13" t="s">
        <v>73</v>
      </c>
      <c r="AY108" s="215" t="s">
        <v>120</v>
      </c>
    </row>
    <row r="109" spans="2:51" s="14" customFormat="1" ht="10.2">
      <c r="B109" s="216"/>
      <c r="C109" s="217"/>
      <c r="D109" s="201" t="s">
        <v>131</v>
      </c>
      <c r="E109" s="218" t="s">
        <v>18</v>
      </c>
      <c r="F109" s="219" t="s">
        <v>137</v>
      </c>
      <c r="G109" s="217"/>
      <c r="H109" s="218" t="s">
        <v>18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131</v>
      </c>
      <c r="AU109" s="225" t="s">
        <v>83</v>
      </c>
      <c r="AV109" s="14" t="s">
        <v>81</v>
      </c>
      <c r="AW109" s="14" t="s">
        <v>35</v>
      </c>
      <c r="AX109" s="14" t="s">
        <v>73</v>
      </c>
      <c r="AY109" s="225" t="s">
        <v>120</v>
      </c>
    </row>
    <row r="110" spans="2:51" s="13" customFormat="1" ht="10.2">
      <c r="B110" s="205"/>
      <c r="C110" s="206"/>
      <c r="D110" s="201" t="s">
        <v>131</v>
      </c>
      <c r="E110" s="207" t="s">
        <v>18</v>
      </c>
      <c r="F110" s="208" t="s">
        <v>156</v>
      </c>
      <c r="G110" s="206"/>
      <c r="H110" s="209">
        <v>278.5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131</v>
      </c>
      <c r="AU110" s="215" t="s">
        <v>83</v>
      </c>
      <c r="AV110" s="13" t="s">
        <v>83</v>
      </c>
      <c r="AW110" s="13" t="s">
        <v>35</v>
      </c>
      <c r="AX110" s="13" t="s">
        <v>73</v>
      </c>
      <c r="AY110" s="215" t="s">
        <v>120</v>
      </c>
    </row>
    <row r="111" spans="2:51" s="14" customFormat="1" ht="10.2">
      <c r="B111" s="216"/>
      <c r="C111" s="217"/>
      <c r="D111" s="201" t="s">
        <v>131</v>
      </c>
      <c r="E111" s="218" t="s">
        <v>18</v>
      </c>
      <c r="F111" s="219" t="s">
        <v>188</v>
      </c>
      <c r="G111" s="217"/>
      <c r="H111" s="218" t="s">
        <v>18</v>
      </c>
      <c r="I111" s="220"/>
      <c r="J111" s="217"/>
      <c r="K111" s="217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131</v>
      </c>
      <c r="AU111" s="225" t="s">
        <v>83</v>
      </c>
      <c r="AV111" s="14" t="s">
        <v>81</v>
      </c>
      <c r="AW111" s="14" t="s">
        <v>35</v>
      </c>
      <c r="AX111" s="14" t="s">
        <v>73</v>
      </c>
      <c r="AY111" s="225" t="s">
        <v>120</v>
      </c>
    </row>
    <row r="112" spans="2:51" s="13" customFormat="1" ht="10.2">
      <c r="B112" s="205"/>
      <c r="C112" s="206"/>
      <c r="D112" s="201" t="s">
        <v>131</v>
      </c>
      <c r="E112" s="207" t="s">
        <v>18</v>
      </c>
      <c r="F112" s="208" t="s">
        <v>158</v>
      </c>
      <c r="G112" s="206"/>
      <c r="H112" s="209">
        <v>658.5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131</v>
      </c>
      <c r="AU112" s="215" t="s">
        <v>83</v>
      </c>
      <c r="AV112" s="13" t="s">
        <v>83</v>
      </c>
      <c r="AW112" s="13" t="s">
        <v>35</v>
      </c>
      <c r="AX112" s="13" t="s">
        <v>73</v>
      </c>
      <c r="AY112" s="215" t="s">
        <v>120</v>
      </c>
    </row>
    <row r="113" spans="2:51" s="14" customFormat="1" ht="10.2">
      <c r="B113" s="216"/>
      <c r="C113" s="217"/>
      <c r="D113" s="201" t="s">
        <v>131</v>
      </c>
      <c r="E113" s="218" t="s">
        <v>18</v>
      </c>
      <c r="F113" s="219" t="s">
        <v>189</v>
      </c>
      <c r="G113" s="217"/>
      <c r="H113" s="218" t="s">
        <v>18</v>
      </c>
      <c r="I113" s="220"/>
      <c r="J113" s="217"/>
      <c r="K113" s="217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131</v>
      </c>
      <c r="AU113" s="225" t="s">
        <v>83</v>
      </c>
      <c r="AV113" s="14" t="s">
        <v>81</v>
      </c>
      <c r="AW113" s="14" t="s">
        <v>35</v>
      </c>
      <c r="AX113" s="14" t="s">
        <v>73</v>
      </c>
      <c r="AY113" s="225" t="s">
        <v>120</v>
      </c>
    </row>
    <row r="114" spans="2:51" s="13" customFormat="1" ht="10.2">
      <c r="B114" s="205"/>
      <c r="C114" s="206"/>
      <c r="D114" s="201" t="s">
        <v>131</v>
      </c>
      <c r="E114" s="207" t="s">
        <v>18</v>
      </c>
      <c r="F114" s="208" t="s">
        <v>160</v>
      </c>
      <c r="G114" s="206"/>
      <c r="H114" s="209">
        <v>3030.6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131</v>
      </c>
      <c r="AU114" s="215" t="s">
        <v>83</v>
      </c>
      <c r="AV114" s="13" t="s">
        <v>83</v>
      </c>
      <c r="AW114" s="13" t="s">
        <v>35</v>
      </c>
      <c r="AX114" s="13" t="s">
        <v>73</v>
      </c>
      <c r="AY114" s="215" t="s">
        <v>120</v>
      </c>
    </row>
    <row r="115" spans="2:51" s="14" customFormat="1" ht="10.2">
      <c r="B115" s="216"/>
      <c r="C115" s="217"/>
      <c r="D115" s="201" t="s">
        <v>131</v>
      </c>
      <c r="E115" s="218" t="s">
        <v>18</v>
      </c>
      <c r="F115" s="219" t="s">
        <v>190</v>
      </c>
      <c r="G115" s="217"/>
      <c r="H115" s="218" t="s">
        <v>18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131</v>
      </c>
      <c r="AU115" s="225" t="s">
        <v>83</v>
      </c>
      <c r="AV115" s="14" t="s">
        <v>81</v>
      </c>
      <c r="AW115" s="14" t="s">
        <v>35</v>
      </c>
      <c r="AX115" s="14" t="s">
        <v>73</v>
      </c>
      <c r="AY115" s="225" t="s">
        <v>120</v>
      </c>
    </row>
    <row r="116" spans="2:51" s="15" customFormat="1" ht="10.2">
      <c r="B116" s="229"/>
      <c r="C116" s="230"/>
      <c r="D116" s="201" t="s">
        <v>131</v>
      </c>
      <c r="E116" s="231" t="s">
        <v>18</v>
      </c>
      <c r="F116" s="232" t="s">
        <v>191</v>
      </c>
      <c r="G116" s="230"/>
      <c r="H116" s="233">
        <v>57003.6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AT116" s="239" t="s">
        <v>131</v>
      </c>
      <c r="AU116" s="239" t="s">
        <v>83</v>
      </c>
      <c r="AV116" s="15" t="s">
        <v>127</v>
      </c>
      <c r="AW116" s="15" t="s">
        <v>35</v>
      </c>
      <c r="AX116" s="15" t="s">
        <v>81</v>
      </c>
      <c r="AY116" s="239" t="s">
        <v>120</v>
      </c>
    </row>
    <row r="117" spans="1:65" s="2" customFormat="1" ht="44.25" customHeight="1">
      <c r="A117" s="35"/>
      <c r="B117" s="36"/>
      <c r="C117" s="189" t="s">
        <v>192</v>
      </c>
      <c r="D117" s="189" t="s">
        <v>122</v>
      </c>
      <c r="E117" s="190" t="s">
        <v>193</v>
      </c>
      <c r="F117" s="191" t="s">
        <v>194</v>
      </c>
      <c r="G117" s="192" t="s">
        <v>125</v>
      </c>
      <c r="H117" s="193">
        <v>60989.49</v>
      </c>
      <c r="I117" s="194"/>
      <c r="J117" s="193">
        <f>ROUND(I117*H117,2)</f>
        <v>0</v>
      </c>
      <c r="K117" s="191" t="s">
        <v>126</v>
      </c>
      <c r="L117" s="40"/>
      <c r="M117" s="195" t="s">
        <v>18</v>
      </c>
      <c r="N117" s="196" t="s">
        <v>44</v>
      </c>
      <c r="O117" s="65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9" t="s">
        <v>127</v>
      </c>
      <c r="AT117" s="199" t="s">
        <v>122</v>
      </c>
      <c r="AU117" s="199" t="s">
        <v>83</v>
      </c>
      <c r="AY117" s="18" t="s">
        <v>120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8" t="s">
        <v>81</v>
      </c>
      <c r="BK117" s="200">
        <f>ROUND(I117*H117,2)</f>
        <v>0</v>
      </c>
      <c r="BL117" s="18" t="s">
        <v>127</v>
      </c>
      <c r="BM117" s="199" t="s">
        <v>195</v>
      </c>
    </row>
    <row r="118" spans="1:47" s="2" customFormat="1" ht="48">
      <c r="A118" s="35"/>
      <c r="B118" s="36"/>
      <c r="C118" s="37"/>
      <c r="D118" s="201" t="s">
        <v>129</v>
      </c>
      <c r="E118" s="37"/>
      <c r="F118" s="202" t="s">
        <v>196</v>
      </c>
      <c r="G118" s="37"/>
      <c r="H118" s="37"/>
      <c r="I118" s="110"/>
      <c r="J118" s="37"/>
      <c r="K118" s="37"/>
      <c r="L118" s="40"/>
      <c r="M118" s="203"/>
      <c r="N118" s="204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129</v>
      </c>
      <c r="AU118" s="18" t="s">
        <v>83</v>
      </c>
    </row>
    <row r="119" spans="2:51" s="13" customFormat="1" ht="10.2">
      <c r="B119" s="205"/>
      <c r="C119" s="206"/>
      <c r="D119" s="201" t="s">
        <v>131</v>
      </c>
      <c r="E119" s="207" t="s">
        <v>18</v>
      </c>
      <c r="F119" s="208" t="s">
        <v>197</v>
      </c>
      <c r="G119" s="206"/>
      <c r="H119" s="209">
        <v>60989.49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131</v>
      </c>
      <c r="AU119" s="215" t="s">
        <v>83</v>
      </c>
      <c r="AV119" s="13" t="s">
        <v>83</v>
      </c>
      <c r="AW119" s="13" t="s">
        <v>35</v>
      </c>
      <c r="AX119" s="13" t="s">
        <v>81</v>
      </c>
      <c r="AY119" s="215" t="s">
        <v>120</v>
      </c>
    </row>
    <row r="120" spans="2:51" s="14" customFormat="1" ht="10.2">
      <c r="B120" s="216"/>
      <c r="C120" s="217"/>
      <c r="D120" s="201" t="s">
        <v>131</v>
      </c>
      <c r="E120" s="218" t="s">
        <v>18</v>
      </c>
      <c r="F120" s="219" t="s">
        <v>132</v>
      </c>
      <c r="G120" s="217"/>
      <c r="H120" s="218" t="s">
        <v>18</v>
      </c>
      <c r="I120" s="220"/>
      <c r="J120" s="217"/>
      <c r="K120" s="217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131</v>
      </c>
      <c r="AU120" s="225" t="s">
        <v>83</v>
      </c>
      <c r="AV120" s="14" t="s">
        <v>81</v>
      </c>
      <c r="AW120" s="14" t="s">
        <v>35</v>
      </c>
      <c r="AX120" s="14" t="s">
        <v>73</v>
      </c>
      <c r="AY120" s="225" t="s">
        <v>120</v>
      </c>
    </row>
    <row r="121" spans="1:65" s="2" customFormat="1" ht="44.25" customHeight="1">
      <c r="A121" s="35"/>
      <c r="B121" s="36"/>
      <c r="C121" s="189" t="s">
        <v>198</v>
      </c>
      <c r="D121" s="189" t="s">
        <v>122</v>
      </c>
      <c r="E121" s="190" t="s">
        <v>199</v>
      </c>
      <c r="F121" s="191" t="s">
        <v>200</v>
      </c>
      <c r="G121" s="192" t="s">
        <v>125</v>
      </c>
      <c r="H121" s="193">
        <v>3030.6</v>
      </c>
      <c r="I121" s="194"/>
      <c r="J121" s="193">
        <f>ROUND(I121*H121,2)</f>
        <v>0</v>
      </c>
      <c r="K121" s="191" t="s">
        <v>126</v>
      </c>
      <c r="L121" s="40"/>
      <c r="M121" s="195" t="s">
        <v>18</v>
      </c>
      <c r="N121" s="196" t="s">
        <v>44</v>
      </c>
      <c r="O121" s="65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127</v>
      </c>
      <c r="AT121" s="199" t="s">
        <v>122</v>
      </c>
      <c r="AU121" s="199" t="s">
        <v>83</v>
      </c>
      <c r="AY121" s="18" t="s">
        <v>120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81</v>
      </c>
      <c r="BK121" s="200">
        <f>ROUND(I121*H121,2)</f>
        <v>0</v>
      </c>
      <c r="BL121" s="18" t="s">
        <v>127</v>
      </c>
      <c r="BM121" s="199" t="s">
        <v>201</v>
      </c>
    </row>
    <row r="122" spans="1:47" s="2" customFormat="1" ht="48">
      <c r="A122" s="35"/>
      <c r="B122" s="36"/>
      <c r="C122" s="37"/>
      <c r="D122" s="201" t="s">
        <v>129</v>
      </c>
      <c r="E122" s="37"/>
      <c r="F122" s="202" t="s">
        <v>202</v>
      </c>
      <c r="G122" s="37"/>
      <c r="H122" s="37"/>
      <c r="I122" s="110"/>
      <c r="J122" s="37"/>
      <c r="K122" s="37"/>
      <c r="L122" s="40"/>
      <c r="M122" s="203"/>
      <c r="N122" s="204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129</v>
      </c>
      <c r="AU122" s="18" t="s">
        <v>83</v>
      </c>
    </row>
    <row r="123" spans="2:51" s="13" customFormat="1" ht="10.2">
      <c r="B123" s="205"/>
      <c r="C123" s="206"/>
      <c r="D123" s="201" t="s">
        <v>131</v>
      </c>
      <c r="E123" s="207" t="s">
        <v>160</v>
      </c>
      <c r="F123" s="208" t="s">
        <v>203</v>
      </c>
      <c r="G123" s="206"/>
      <c r="H123" s="209">
        <v>3030.6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131</v>
      </c>
      <c r="AU123" s="215" t="s">
        <v>83</v>
      </c>
      <c r="AV123" s="13" t="s">
        <v>83</v>
      </c>
      <c r="AW123" s="13" t="s">
        <v>35</v>
      </c>
      <c r="AX123" s="13" t="s">
        <v>81</v>
      </c>
      <c r="AY123" s="215" t="s">
        <v>120</v>
      </c>
    </row>
    <row r="124" spans="2:51" s="14" customFormat="1" ht="10.2">
      <c r="B124" s="216"/>
      <c r="C124" s="217"/>
      <c r="D124" s="201" t="s">
        <v>131</v>
      </c>
      <c r="E124" s="218" t="s">
        <v>18</v>
      </c>
      <c r="F124" s="219" t="s">
        <v>204</v>
      </c>
      <c r="G124" s="217"/>
      <c r="H124" s="218" t="s">
        <v>18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131</v>
      </c>
      <c r="AU124" s="225" t="s">
        <v>83</v>
      </c>
      <c r="AV124" s="14" t="s">
        <v>81</v>
      </c>
      <c r="AW124" s="14" t="s">
        <v>35</v>
      </c>
      <c r="AX124" s="14" t="s">
        <v>73</v>
      </c>
      <c r="AY124" s="225" t="s">
        <v>120</v>
      </c>
    </row>
    <row r="125" spans="2:51" s="14" customFormat="1" ht="10.2">
      <c r="B125" s="216"/>
      <c r="C125" s="217"/>
      <c r="D125" s="201" t="s">
        <v>131</v>
      </c>
      <c r="E125" s="218" t="s">
        <v>18</v>
      </c>
      <c r="F125" s="219" t="s">
        <v>205</v>
      </c>
      <c r="G125" s="217"/>
      <c r="H125" s="218" t="s">
        <v>18</v>
      </c>
      <c r="I125" s="220"/>
      <c r="J125" s="217"/>
      <c r="K125" s="217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131</v>
      </c>
      <c r="AU125" s="225" t="s">
        <v>83</v>
      </c>
      <c r="AV125" s="14" t="s">
        <v>81</v>
      </c>
      <c r="AW125" s="14" t="s">
        <v>35</v>
      </c>
      <c r="AX125" s="14" t="s">
        <v>73</v>
      </c>
      <c r="AY125" s="225" t="s">
        <v>120</v>
      </c>
    </row>
    <row r="126" spans="1:65" s="2" customFormat="1" ht="66.75" customHeight="1">
      <c r="A126" s="35"/>
      <c r="B126" s="36"/>
      <c r="C126" s="189" t="s">
        <v>206</v>
      </c>
      <c r="D126" s="189" t="s">
        <v>122</v>
      </c>
      <c r="E126" s="190" t="s">
        <v>207</v>
      </c>
      <c r="F126" s="191" t="s">
        <v>208</v>
      </c>
      <c r="G126" s="192" t="s">
        <v>125</v>
      </c>
      <c r="H126" s="193">
        <v>53973</v>
      </c>
      <c r="I126" s="194"/>
      <c r="J126" s="193">
        <f>ROUND(I126*H126,2)</f>
        <v>0</v>
      </c>
      <c r="K126" s="191" t="s">
        <v>18</v>
      </c>
      <c r="L126" s="40"/>
      <c r="M126" s="195" t="s">
        <v>18</v>
      </c>
      <c r="N126" s="196" t="s">
        <v>44</v>
      </c>
      <c r="O126" s="65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127</v>
      </c>
      <c r="AT126" s="199" t="s">
        <v>122</v>
      </c>
      <c r="AU126" s="199" t="s">
        <v>83</v>
      </c>
      <c r="AY126" s="18" t="s">
        <v>120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81</v>
      </c>
      <c r="BK126" s="200">
        <f>ROUND(I126*H126,2)</f>
        <v>0</v>
      </c>
      <c r="BL126" s="18" t="s">
        <v>127</v>
      </c>
      <c r="BM126" s="199" t="s">
        <v>209</v>
      </c>
    </row>
    <row r="127" spans="1:47" s="2" customFormat="1" ht="48">
      <c r="A127" s="35"/>
      <c r="B127" s="36"/>
      <c r="C127" s="37"/>
      <c r="D127" s="201" t="s">
        <v>129</v>
      </c>
      <c r="E127" s="37"/>
      <c r="F127" s="202" t="s">
        <v>210</v>
      </c>
      <c r="G127" s="37"/>
      <c r="H127" s="37"/>
      <c r="I127" s="110"/>
      <c r="J127" s="37"/>
      <c r="K127" s="37"/>
      <c r="L127" s="40"/>
      <c r="M127" s="203"/>
      <c r="N127" s="204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129</v>
      </c>
      <c r="AU127" s="18" t="s">
        <v>83</v>
      </c>
    </row>
    <row r="128" spans="2:51" s="13" customFormat="1" ht="10.2">
      <c r="B128" s="205"/>
      <c r="C128" s="206"/>
      <c r="D128" s="201" t="s">
        <v>131</v>
      </c>
      <c r="E128" s="207" t="s">
        <v>18</v>
      </c>
      <c r="F128" s="208" t="s">
        <v>211</v>
      </c>
      <c r="G128" s="206"/>
      <c r="H128" s="209">
        <v>53973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131</v>
      </c>
      <c r="AU128" s="215" t="s">
        <v>83</v>
      </c>
      <c r="AV128" s="13" t="s">
        <v>83</v>
      </c>
      <c r="AW128" s="13" t="s">
        <v>35</v>
      </c>
      <c r="AX128" s="13" t="s">
        <v>81</v>
      </c>
      <c r="AY128" s="215" t="s">
        <v>120</v>
      </c>
    </row>
    <row r="129" spans="2:51" s="14" customFormat="1" ht="10.2">
      <c r="B129" s="216"/>
      <c r="C129" s="217"/>
      <c r="D129" s="201" t="s">
        <v>131</v>
      </c>
      <c r="E129" s="218" t="s">
        <v>18</v>
      </c>
      <c r="F129" s="219" t="s">
        <v>204</v>
      </c>
      <c r="G129" s="217"/>
      <c r="H129" s="218" t="s">
        <v>18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131</v>
      </c>
      <c r="AU129" s="225" t="s">
        <v>83</v>
      </c>
      <c r="AV129" s="14" t="s">
        <v>81</v>
      </c>
      <c r="AW129" s="14" t="s">
        <v>35</v>
      </c>
      <c r="AX129" s="14" t="s">
        <v>73</v>
      </c>
      <c r="AY129" s="225" t="s">
        <v>120</v>
      </c>
    </row>
    <row r="130" spans="2:51" s="14" customFormat="1" ht="10.2">
      <c r="B130" s="216"/>
      <c r="C130" s="217"/>
      <c r="D130" s="201" t="s">
        <v>131</v>
      </c>
      <c r="E130" s="218" t="s">
        <v>18</v>
      </c>
      <c r="F130" s="219" t="s">
        <v>132</v>
      </c>
      <c r="G130" s="217"/>
      <c r="H130" s="218" t="s">
        <v>18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131</v>
      </c>
      <c r="AU130" s="225" t="s">
        <v>83</v>
      </c>
      <c r="AV130" s="14" t="s">
        <v>81</v>
      </c>
      <c r="AW130" s="14" t="s">
        <v>35</v>
      </c>
      <c r="AX130" s="14" t="s">
        <v>73</v>
      </c>
      <c r="AY130" s="225" t="s">
        <v>120</v>
      </c>
    </row>
    <row r="131" spans="1:65" s="2" customFormat="1" ht="21.75" customHeight="1">
      <c r="A131" s="35"/>
      <c r="B131" s="36"/>
      <c r="C131" s="189" t="s">
        <v>212</v>
      </c>
      <c r="D131" s="189" t="s">
        <v>122</v>
      </c>
      <c r="E131" s="190" t="s">
        <v>213</v>
      </c>
      <c r="F131" s="191" t="s">
        <v>214</v>
      </c>
      <c r="G131" s="192" t="s">
        <v>151</v>
      </c>
      <c r="H131" s="193">
        <v>20019</v>
      </c>
      <c r="I131" s="194"/>
      <c r="J131" s="193">
        <f>ROUND(I131*H131,2)</f>
        <v>0</v>
      </c>
      <c r="K131" s="191" t="s">
        <v>126</v>
      </c>
      <c r="L131" s="40"/>
      <c r="M131" s="195" t="s">
        <v>18</v>
      </c>
      <c r="N131" s="196" t="s">
        <v>44</v>
      </c>
      <c r="O131" s="65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127</v>
      </c>
      <c r="AT131" s="199" t="s">
        <v>122</v>
      </c>
      <c r="AU131" s="199" t="s">
        <v>83</v>
      </c>
      <c r="AY131" s="18" t="s">
        <v>120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81</v>
      </c>
      <c r="BK131" s="200">
        <f>ROUND(I131*H131,2)</f>
        <v>0</v>
      </c>
      <c r="BL131" s="18" t="s">
        <v>127</v>
      </c>
      <c r="BM131" s="199" t="s">
        <v>215</v>
      </c>
    </row>
    <row r="132" spans="1:47" s="2" customFormat="1" ht="38.4">
      <c r="A132" s="35"/>
      <c r="B132" s="36"/>
      <c r="C132" s="37"/>
      <c r="D132" s="201" t="s">
        <v>129</v>
      </c>
      <c r="E132" s="37"/>
      <c r="F132" s="202" t="s">
        <v>216</v>
      </c>
      <c r="G132" s="37"/>
      <c r="H132" s="37"/>
      <c r="I132" s="110"/>
      <c r="J132" s="37"/>
      <c r="K132" s="37"/>
      <c r="L132" s="40"/>
      <c r="M132" s="203"/>
      <c r="N132" s="204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129</v>
      </c>
      <c r="AU132" s="18" t="s">
        <v>83</v>
      </c>
    </row>
    <row r="133" spans="2:51" s="13" customFormat="1" ht="10.2">
      <c r="B133" s="205"/>
      <c r="C133" s="206"/>
      <c r="D133" s="201" t="s">
        <v>131</v>
      </c>
      <c r="E133" s="207" t="s">
        <v>18</v>
      </c>
      <c r="F133" s="208" t="s">
        <v>217</v>
      </c>
      <c r="G133" s="206"/>
      <c r="H133" s="209">
        <v>20019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131</v>
      </c>
      <c r="AU133" s="215" t="s">
        <v>83</v>
      </c>
      <c r="AV133" s="13" t="s">
        <v>83</v>
      </c>
      <c r="AW133" s="13" t="s">
        <v>35</v>
      </c>
      <c r="AX133" s="13" t="s">
        <v>81</v>
      </c>
      <c r="AY133" s="215" t="s">
        <v>120</v>
      </c>
    </row>
    <row r="134" spans="2:51" s="14" customFormat="1" ht="10.2">
      <c r="B134" s="216"/>
      <c r="C134" s="217"/>
      <c r="D134" s="201" t="s">
        <v>131</v>
      </c>
      <c r="E134" s="218" t="s">
        <v>18</v>
      </c>
      <c r="F134" s="219" t="s">
        <v>204</v>
      </c>
      <c r="G134" s="217"/>
      <c r="H134" s="218" t="s">
        <v>18</v>
      </c>
      <c r="I134" s="220"/>
      <c r="J134" s="217"/>
      <c r="K134" s="217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131</v>
      </c>
      <c r="AU134" s="225" t="s">
        <v>83</v>
      </c>
      <c r="AV134" s="14" t="s">
        <v>81</v>
      </c>
      <c r="AW134" s="14" t="s">
        <v>35</v>
      </c>
      <c r="AX134" s="14" t="s">
        <v>73</v>
      </c>
      <c r="AY134" s="225" t="s">
        <v>120</v>
      </c>
    </row>
    <row r="135" spans="2:51" s="14" customFormat="1" ht="10.2">
      <c r="B135" s="216"/>
      <c r="C135" s="217"/>
      <c r="D135" s="201" t="s">
        <v>131</v>
      </c>
      <c r="E135" s="218" t="s">
        <v>18</v>
      </c>
      <c r="F135" s="219" t="s">
        <v>218</v>
      </c>
      <c r="G135" s="217"/>
      <c r="H135" s="218" t="s">
        <v>18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131</v>
      </c>
      <c r="AU135" s="225" t="s">
        <v>83</v>
      </c>
      <c r="AV135" s="14" t="s">
        <v>81</v>
      </c>
      <c r="AW135" s="14" t="s">
        <v>35</v>
      </c>
      <c r="AX135" s="14" t="s">
        <v>73</v>
      </c>
      <c r="AY135" s="225" t="s">
        <v>120</v>
      </c>
    </row>
    <row r="136" spans="1:65" s="2" customFormat="1" ht="33" customHeight="1">
      <c r="A136" s="35"/>
      <c r="B136" s="36"/>
      <c r="C136" s="189" t="s">
        <v>219</v>
      </c>
      <c r="D136" s="189" t="s">
        <v>122</v>
      </c>
      <c r="E136" s="190" t="s">
        <v>220</v>
      </c>
      <c r="F136" s="191" t="s">
        <v>221</v>
      </c>
      <c r="G136" s="192" t="s">
        <v>151</v>
      </c>
      <c r="H136" s="193">
        <v>8671.5</v>
      </c>
      <c r="I136" s="194"/>
      <c r="J136" s="193">
        <f>ROUND(I136*H136,2)</f>
        <v>0</v>
      </c>
      <c r="K136" s="191" t="s">
        <v>126</v>
      </c>
      <c r="L136" s="40"/>
      <c r="M136" s="195" t="s">
        <v>18</v>
      </c>
      <c r="N136" s="196" t="s">
        <v>44</v>
      </c>
      <c r="O136" s="65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127</v>
      </c>
      <c r="AT136" s="199" t="s">
        <v>122</v>
      </c>
      <c r="AU136" s="199" t="s">
        <v>83</v>
      </c>
      <c r="AY136" s="18" t="s">
        <v>120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81</v>
      </c>
      <c r="BK136" s="200">
        <f>ROUND(I136*H136,2)</f>
        <v>0</v>
      </c>
      <c r="BL136" s="18" t="s">
        <v>127</v>
      </c>
      <c r="BM136" s="199" t="s">
        <v>222</v>
      </c>
    </row>
    <row r="137" spans="1:47" s="2" customFormat="1" ht="38.4">
      <c r="A137" s="35"/>
      <c r="B137" s="36"/>
      <c r="C137" s="37"/>
      <c r="D137" s="201" t="s">
        <v>129</v>
      </c>
      <c r="E137" s="37"/>
      <c r="F137" s="202" t="s">
        <v>223</v>
      </c>
      <c r="G137" s="37"/>
      <c r="H137" s="37"/>
      <c r="I137" s="110"/>
      <c r="J137" s="37"/>
      <c r="K137" s="37"/>
      <c r="L137" s="40"/>
      <c r="M137" s="203"/>
      <c r="N137" s="204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129</v>
      </c>
      <c r="AU137" s="18" t="s">
        <v>83</v>
      </c>
    </row>
    <row r="138" spans="2:51" s="13" customFormat="1" ht="10.2">
      <c r="B138" s="205"/>
      <c r="C138" s="206"/>
      <c r="D138" s="201" t="s">
        <v>131</v>
      </c>
      <c r="E138" s="207" t="s">
        <v>18</v>
      </c>
      <c r="F138" s="208" t="s">
        <v>224</v>
      </c>
      <c r="G138" s="206"/>
      <c r="H138" s="209">
        <v>8671.5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131</v>
      </c>
      <c r="AU138" s="215" t="s">
        <v>83</v>
      </c>
      <c r="AV138" s="13" t="s">
        <v>83</v>
      </c>
      <c r="AW138" s="13" t="s">
        <v>35</v>
      </c>
      <c r="AX138" s="13" t="s">
        <v>81</v>
      </c>
      <c r="AY138" s="215" t="s">
        <v>120</v>
      </c>
    </row>
    <row r="139" spans="2:51" s="14" customFormat="1" ht="10.2">
      <c r="B139" s="216"/>
      <c r="C139" s="217"/>
      <c r="D139" s="201" t="s">
        <v>131</v>
      </c>
      <c r="E139" s="218" t="s">
        <v>18</v>
      </c>
      <c r="F139" s="219" t="s">
        <v>204</v>
      </c>
      <c r="G139" s="217"/>
      <c r="H139" s="218" t="s">
        <v>18</v>
      </c>
      <c r="I139" s="220"/>
      <c r="J139" s="217"/>
      <c r="K139" s="217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131</v>
      </c>
      <c r="AU139" s="225" t="s">
        <v>83</v>
      </c>
      <c r="AV139" s="14" t="s">
        <v>81</v>
      </c>
      <c r="AW139" s="14" t="s">
        <v>35</v>
      </c>
      <c r="AX139" s="14" t="s">
        <v>73</v>
      </c>
      <c r="AY139" s="225" t="s">
        <v>120</v>
      </c>
    </row>
    <row r="140" spans="2:51" s="14" customFormat="1" ht="10.2">
      <c r="B140" s="216"/>
      <c r="C140" s="217"/>
      <c r="D140" s="201" t="s">
        <v>131</v>
      </c>
      <c r="E140" s="218" t="s">
        <v>18</v>
      </c>
      <c r="F140" s="219" t="s">
        <v>218</v>
      </c>
      <c r="G140" s="217"/>
      <c r="H140" s="218" t="s">
        <v>18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131</v>
      </c>
      <c r="AU140" s="225" t="s">
        <v>83</v>
      </c>
      <c r="AV140" s="14" t="s">
        <v>81</v>
      </c>
      <c r="AW140" s="14" t="s">
        <v>35</v>
      </c>
      <c r="AX140" s="14" t="s">
        <v>73</v>
      </c>
      <c r="AY140" s="225" t="s">
        <v>120</v>
      </c>
    </row>
    <row r="141" spans="1:65" s="2" customFormat="1" ht="44.25" customHeight="1">
      <c r="A141" s="35"/>
      <c r="B141" s="36"/>
      <c r="C141" s="189" t="s">
        <v>225</v>
      </c>
      <c r="D141" s="189" t="s">
        <v>122</v>
      </c>
      <c r="E141" s="190" t="s">
        <v>226</v>
      </c>
      <c r="F141" s="191" t="s">
        <v>227</v>
      </c>
      <c r="G141" s="192" t="s">
        <v>125</v>
      </c>
      <c r="H141" s="193">
        <v>3424.58</v>
      </c>
      <c r="I141" s="194"/>
      <c r="J141" s="193">
        <f>ROUND(I141*H141,2)</f>
        <v>0</v>
      </c>
      <c r="K141" s="191" t="s">
        <v>126</v>
      </c>
      <c r="L141" s="40"/>
      <c r="M141" s="195" t="s">
        <v>18</v>
      </c>
      <c r="N141" s="196" t="s">
        <v>44</v>
      </c>
      <c r="O141" s="65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127</v>
      </c>
      <c r="AT141" s="199" t="s">
        <v>122</v>
      </c>
      <c r="AU141" s="199" t="s">
        <v>83</v>
      </c>
      <c r="AY141" s="18" t="s">
        <v>120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81</v>
      </c>
      <c r="BK141" s="200">
        <f>ROUND(I141*H141,2)</f>
        <v>0</v>
      </c>
      <c r="BL141" s="18" t="s">
        <v>127</v>
      </c>
      <c r="BM141" s="199" t="s">
        <v>228</v>
      </c>
    </row>
    <row r="142" spans="1:47" s="2" customFormat="1" ht="48">
      <c r="A142" s="35"/>
      <c r="B142" s="36"/>
      <c r="C142" s="37"/>
      <c r="D142" s="201" t="s">
        <v>129</v>
      </c>
      <c r="E142" s="37"/>
      <c r="F142" s="202" t="s">
        <v>229</v>
      </c>
      <c r="G142" s="37"/>
      <c r="H142" s="37"/>
      <c r="I142" s="110"/>
      <c r="J142" s="37"/>
      <c r="K142" s="37"/>
      <c r="L142" s="40"/>
      <c r="M142" s="203"/>
      <c r="N142" s="204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129</v>
      </c>
      <c r="AU142" s="18" t="s">
        <v>83</v>
      </c>
    </row>
    <row r="143" spans="2:51" s="13" customFormat="1" ht="10.2">
      <c r="B143" s="205"/>
      <c r="C143" s="206"/>
      <c r="D143" s="201" t="s">
        <v>131</v>
      </c>
      <c r="E143" s="207" t="s">
        <v>18</v>
      </c>
      <c r="F143" s="208" t="s">
        <v>230</v>
      </c>
      <c r="G143" s="206"/>
      <c r="H143" s="209">
        <v>3424.58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131</v>
      </c>
      <c r="AU143" s="215" t="s">
        <v>83</v>
      </c>
      <c r="AV143" s="13" t="s">
        <v>83</v>
      </c>
      <c r="AW143" s="13" t="s">
        <v>35</v>
      </c>
      <c r="AX143" s="13" t="s">
        <v>81</v>
      </c>
      <c r="AY143" s="215" t="s">
        <v>120</v>
      </c>
    </row>
    <row r="144" spans="1:65" s="2" customFormat="1" ht="33" customHeight="1">
      <c r="A144" s="35"/>
      <c r="B144" s="36"/>
      <c r="C144" s="189" t="s">
        <v>231</v>
      </c>
      <c r="D144" s="189" t="s">
        <v>122</v>
      </c>
      <c r="E144" s="190" t="s">
        <v>232</v>
      </c>
      <c r="F144" s="191" t="s">
        <v>233</v>
      </c>
      <c r="G144" s="192" t="s">
        <v>151</v>
      </c>
      <c r="H144" s="193">
        <v>2613</v>
      </c>
      <c r="I144" s="194"/>
      <c r="J144" s="193">
        <f>ROUND(I144*H144,2)</f>
        <v>0</v>
      </c>
      <c r="K144" s="191" t="s">
        <v>126</v>
      </c>
      <c r="L144" s="40"/>
      <c r="M144" s="195" t="s">
        <v>18</v>
      </c>
      <c r="N144" s="196" t="s">
        <v>44</v>
      </c>
      <c r="O144" s="65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127</v>
      </c>
      <c r="AT144" s="199" t="s">
        <v>122</v>
      </c>
      <c r="AU144" s="199" t="s">
        <v>83</v>
      </c>
      <c r="AY144" s="18" t="s">
        <v>120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81</v>
      </c>
      <c r="BK144" s="200">
        <f>ROUND(I144*H144,2)</f>
        <v>0</v>
      </c>
      <c r="BL144" s="18" t="s">
        <v>127</v>
      </c>
      <c r="BM144" s="199" t="s">
        <v>234</v>
      </c>
    </row>
    <row r="145" spans="1:47" s="2" customFormat="1" ht="57.6">
      <c r="A145" s="35"/>
      <c r="B145" s="36"/>
      <c r="C145" s="37"/>
      <c r="D145" s="201" t="s">
        <v>129</v>
      </c>
      <c r="E145" s="37"/>
      <c r="F145" s="202" t="s">
        <v>235</v>
      </c>
      <c r="G145" s="37"/>
      <c r="H145" s="37"/>
      <c r="I145" s="110"/>
      <c r="J145" s="37"/>
      <c r="K145" s="37"/>
      <c r="L145" s="40"/>
      <c r="M145" s="203"/>
      <c r="N145" s="204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129</v>
      </c>
      <c r="AU145" s="18" t="s">
        <v>83</v>
      </c>
    </row>
    <row r="146" spans="2:51" s="13" customFormat="1" ht="10.2">
      <c r="B146" s="205"/>
      <c r="C146" s="206"/>
      <c r="D146" s="201" t="s">
        <v>131</v>
      </c>
      <c r="E146" s="207" t="s">
        <v>18</v>
      </c>
      <c r="F146" s="208" t="s">
        <v>236</v>
      </c>
      <c r="G146" s="206"/>
      <c r="H146" s="209">
        <v>2613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131</v>
      </c>
      <c r="AU146" s="215" t="s">
        <v>83</v>
      </c>
      <c r="AV146" s="13" t="s">
        <v>83</v>
      </c>
      <c r="AW146" s="13" t="s">
        <v>35</v>
      </c>
      <c r="AX146" s="13" t="s">
        <v>81</v>
      </c>
      <c r="AY146" s="215" t="s">
        <v>120</v>
      </c>
    </row>
    <row r="147" spans="2:51" s="14" customFormat="1" ht="10.2">
      <c r="B147" s="216"/>
      <c r="C147" s="217"/>
      <c r="D147" s="201" t="s">
        <v>131</v>
      </c>
      <c r="E147" s="218" t="s">
        <v>18</v>
      </c>
      <c r="F147" s="219" t="s">
        <v>218</v>
      </c>
      <c r="G147" s="217"/>
      <c r="H147" s="218" t="s">
        <v>18</v>
      </c>
      <c r="I147" s="220"/>
      <c r="J147" s="217"/>
      <c r="K147" s="217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131</v>
      </c>
      <c r="AU147" s="225" t="s">
        <v>83</v>
      </c>
      <c r="AV147" s="14" t="s">
        <v>81</v>
      </c>
      <c r="AW147" s="14" t="s">
        <v>35</v>
      </c>
      <c r="AX147" s="14" t="s">
        <v>73</v>
      </c>
      <c r="AY147" s="225" t="s">
        <v>120</v>
      </c>
    </row>
    <row r="148" spans="1:65" s="2" customFormat="1" ht="33" customHeight="1">
      <c r="A148" s="35"/>
      <c r="B148" s="36"/>
      <c r="C148" s="189" t="s">
        <v>237</v>
      </c>
      <c r="D148" s="189" t="s">
        <v>122</v>
      </c>
      <c r="E148" s="190" t="s">
        <v>238</v>
      </c>
      <c r="F148" s="191" t="s">
        <v>239</v>
      </c>
      <c r="G148" s="192" t="s">
        <v>151</v>
      </c>
      <c r="H148" s="193">
        <v>5372</v>
      </c>
      <c r="I148" s="194"/>
      <c r="J148" s="193">
        <f>ROUND(I148*H148,2)</f>
        <v>0</v>
      </c>
      <c r="K148" s="191" t="s">
        <v>126</v>
      </c>
      <c r="L148" s="40"/>
      <c r="M148" s="195" t="s">
        <v>18</v>
      </c>
      <c r="N148" s="196" t="s">
        <v>44</v>
      </c>
      <c r="O148" s="65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127</v>
      </c>
      <c r="AT148" s="199" t="s">
        <v>122</v>
      </c>
      <c r="AU148" s="199" t="s">
        <v>83</v>
      </c>
      <c r="AY148" s="18" t="s">
        <v>120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81</v>
      </c>
      <c r="BK148" s="200">
        <f>ROUND(I148*H148,2)</f>
        <v>0</v>
      </c>
      <c r="BL148" s="18" t="s">
        <v>127</v>
      </c>
      <c r="BM148" s="199" t="s">
        <v>240</v>
      </c>
    </row>
    <row r="149" spans="1:47" s="2" customFormat="1" ht="38.4">
      <c r="A149" s="35"/>
      <c r="B149" s="36"/>
      <c r="C149" s="37"/>
      <c r="D149" s="201" t="s">
        <v>129</v>
      </c>
      <c r="E149" s="37"/>
      <c r="F149" s="202" t="s">
        <v>241</v>
      </c>
      <c r="G149" s="37"/>
      <c r="H149" s="37"/>
      <c r="I149" s="110"/>
      <c r="J149" s="37"/>
      <c r="K149" s="37"/>
      <c r="L149" s="40"/>
      <c r="M149" s="203"/>
      <c r="N149" s="204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129</v>
      </c>
      <c r="AU149" s="18" t="s">
        <v>83</v>
      </c>
    </row>
    <row r="150" spans="2:51" s="13" customFormat="1" ht="10.2">
      <c r="B150" s="205"/>
      <c r="C150" s="206"/>
      <c r="D150" s="201" t="s">
        <v>131</v>
      </c>
      <c r="E150" s="207" t="s">
        <v>18</v>
      </c>
      <c r="F150" s="208" t="s">
        <v>242</v>
      </c>
      <c r="G150" s="206"/>
      <c r="H150" s="209">
        <v>5372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131</v>
      </c>
      <c r="AU150" s="215" t="s">
        <v>83</v>
      </c>
      <c r="AV150" s="13" t="s">
        <v>83</v>
      </c>
      <c r="AW150" s="13" t="s">
        <v>35</v>
      </c>
      <c r="AX150" s="13" t="s">
        <v>81</v>
      </c>
      <c r="AY150" s="215" t="s">
        <v>120</v>
      </c>
    </row>
    <row r="151" spans="2:51" s="14" customFormat="1" ht="10.2">
      <c r="B151" s="216"/>
      <c r="C151" s="217"/>
      <c r="D151" s="201" t="s">
        <v>131</v>
      </c>
      <c r="E151" s="218" t="s">
        <v>18</v>
      </c>
      <c r="F151" s="219" t="s">
        <v>218</v>
      </c>
      <c r="G151" s="217"/>
      <c r="H151" s="218" t="s">
        <v>18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131</v>
      </c>
      <c r="AU151" s="225" t="s">
        <v>83</v>
      </c>
      <c r="AV151" s="14" t="s">
        <v>81</v>
      </c>
      <c r="AW151" s="14" t="s">
        <v>35</v>
      </c>
      <c r="AX151" s="14" t="s">
        <v>73</v>
      </c>
      <c r="AY151" s="225" t="s">
        <v>120</v>
      </c>
    </row>
    <row r="152" spans="1:65" s="2" customFormat="1" ht="21.75" customHeight="1">
      <c r="A152" s="35"/>
      <c r="B152" s="36"/>
      <c r="C152" s="189" t="s">
        <v>243</v>
      </c>
      <c r="D152" s="189" t="s">
        <v>122</v>
      </c>
      <c r="E152" s="190" t="s">
        <v>244</v>
      </c>
      <c r="F152" s="191" t="s">
        <v>245</v>
      </c>
      <c r="G152" s="192" t="s">
        <v>151</v>
      </c>
      <c r="H152" s="193">
        <v>8901.5</v>
      </c>
      <c r="I152" s="194"/>
      <c r="J152" s="193">
        <f>ROUND(I152*H152,2)</f>
        <v>0</v>
      </c>
      <c r="K152" s="191" t="s">
        <v>126</v>
      </c>
      <c r="L152" s="40"/>
      <c r="M152" s="195" t="s">
        <v>18</v>
      </c>
      <c r="N152" s="196" t="s">
        <v>44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127</v>
      </c>
      <c r="AT152" s="199" t="s">
        <v>122</v>
      </c>
      <c r="AU152" s="199" t="s">
        <v>83</v>
      </c>
      <c r="AY152" s="18" t="s">
        <v>120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81</v>
      </c>
      <c r="BK152" s="200">
        <f>ROUND(I152*H152,2)</f>
        <v>0</v>
      </c>
      <c r="BL152" s="18" t="s">
        <v>127</v>
      </c>
      <c r="BM152" s="199" t="s">
        <v>246</v>
      </c>
    </row>
    <row r="153" spans="1:47" s="2" customFormat="1" ht="124.8">
      <c r="A153" s="35"/>
      <c r="B153" s="36"/>
      <c r="C153" s="37"/>
      <c r="D153" s="201" t="s">
        <v>129</v>
      </c>
      <c r="E153" s="37"/>
      <c r="F153" s="202" t="s">
        <v>247</v>
      </c>
      <c r="G153" s="37"/>
      <c r="H153" s="37"/>
      <c r="I153" s="110"/>
      <c r="J153" s="37"/>
      <c r="K153" s="37"/>
      <c r="L153" s="40"/>
      <c r="M153" s="203"/>
      <c r="N153" s="204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129</v>
      </c>
      <c r="AU153" s="18" t="s">
        <v>83</v>
      </c>
    </row>
    <row r="154" spans="2:51" s="14" customFormat="1" ht="10.2">
      <c r="B154" s="216"/>
      <c r="C154" s="217"/>
      <c r="D154" s="201" t="s">
        <v>131</v>
      </c>
      <c r="E154" s="218" t="s">
        <v>18</v>
      </c>
      <c r="F154" s="219" t="s">
        <v>248</v>
      </c>
      <c r="G154" s="217"/>
      <c r="H154" s="218" t="s">
        <v>18</v>
      </c>
      <c r="I154" s="220"/>
      <c r="J154" s="217"/>
      <c r="K154" s="217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131</v>
      </c>
      <c r="AU154" s="225" t="s">
        <v>83</v>
      </c>
      <c r="AV154" s="14" t="s">
        <v>81</v>
      </c>
      <c r="AW154" s="14" t="s">
        <v>35</v>
      </c>
      <c r="AX154" s="14" t="s">
        <v>73</v>
      </c>
      <c r="AY154" s="225" t="s">
        <v>120</v>
      </c>
    </row>
    <row r="155" spans="2:51" s="13" customFormat="1" ht="10.2">
      <c r="B155" s="205"/>
      <c r="C155" s="206"/>
      <c r="D155" s="201" t="s">
        <v>131</v>
      </c>
      <c r="E155" s="207" t="s">
        <v>18</v>
      </c>
      <c r="F155" s="208" t="s">
        <v>249</v>
      </c>
      <c r="G155" s="206"/>
      <c r="H155" s="209">
        <v>612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131</v>
      </c>
      <c r="AU155" s="215" t="s">
        <v>83</v>
      </c>
      <c r="AV155" s="13" t="s">
        <v>83</v>
      </c>
      <c r="AW155" s="13" t="s">
        <v>35</v>
      </c>
      <c r="AX155" s="13" t="s">
        <v>73</v>
      </c>
      <c r="AY155" s="215" t="s">
        <v>120</v>
      </c>
    </row>
    <row r="156" spans="2:51" s="14" customFormat="1" ht="10.2">
      <c r="B156" s="216"/>
      <c r="C156" s="217"/>
      <c r="D156" s="201" t="s">
        <v>131</v>
      </c>
      <c r="E156" s="218" t="s">
        <v>18</v>
      </c>
      <c r="F156" s="219" t="s">
        <v>250</v>
      </c>
      <c r="G156" s="217"/>
      <c r="H156" s="218" t="s">
        <v>18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131</v>
      </c>
      <c r="AU156" s="225" t="s">
        <v>83</v>
      </c>
      <c r="AV156" s="14" t="s">
        <v>81</v>
      </c>
      <c r="AW156" s="14" t="s">
        <v>35</v>
      </c>
      <c r="AX156" s="14" t="s">
        <v>73</v>
      </c>
      <c r="AY156" s="225" t="s">
        <v>120</v>
      </c>
    </row>
    <row r="157" spans="2:51" s="13" customFormat="1" ht="10.2">
      <c r="B157" s="205"/>
      <c r="C157" s="206"/>
      <c r="D157" s="201" t="s">
        <v>131</v>
      </c>
      <c r="E157" s="207" t="s">
        <v>18</v>
      </c>
      <c r="F157" s="208" t="s">
        <v>251</v>
      </c>
      <c r="G157" s="206"/>
      <c r="H157" s="209">
        <v>6578.5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131</v>
      </c>
      <c r="AU157" s="215" t="s">
        <v>83</v>
      </c>
      <c r="AV157" s="13" t="s">
        <v>83</v>
      </c>
      <c r="AW157" s="13" t="s">
        <v>35</v>
      </c>
      <c r="AX157" s="13" t="s">
        <v>73</v>
      </c>
      <c r="AY157" s="215" t="s">
        <v>120</v>
      </c>
    </row>
    <row r="158" spans="2:51" s="14" customFormat="1" ht="10.2">
      <c r="B158" s="216"/>
      <c r="C158" s="217"/>
      <c r="D158" s="201" t="s">
        <v>131</v>
      </c>
      <c r="E158" s="218" t="s">
        <v>18</v>
      </c>
      <c r="F158" s="219" t="s">
        <v>252</v>
      </c>
      <c r="G158" s="217"/>
      <c r="H158" s="218" t="s">
        <v>18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131</v>
      </c>
      <c r="AU158" s="225" t="s">
        <v>83</v>
      </c>
      <c r="AV158" s="14" t="s">
        <v>81</v>
      </c>
      <c r="AW158" s="14" t="s">
        <v>35</v>
      </c>
      <c r="AX158" s="14" t="s">
        <v>73</v>
      </c>
      <c r="AY158" s="225" t="s">
        <v>120</v>
      </c>
    </row>
    <row r="159" spans="2:51" s="13" customFormat="1" ht="10.2">
      <c r="B159" s="205"/>
      <c r="C159" s="206"/>
      <c r="D159" s="201" t="s">
        <v>131</v>
      </c>
      <c r="E159" s="207" t="s">
        <v>18</v>
      </c>
      <c r="F159" s="208" t="s">
        <v>253</v>
      </c>
      <c r="G159" s="206"/>
      <c r="H159" s="209">
        <v>1711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131</v>
      </c>
      <c r="AU159" s="215" t="s">
        <v>83</v>
      </c>
      <c r="AV159" s="13" t="s">
        <v>83</v>
      </c>
      <c r="AW159" s="13" t="s">
        <v>35</v>
      </c>
      <c r="AX159" s="13" t="s">
        <v>73</v>
      </c>
      <c r="AY159" s="215" t="s">
        <v>120</v>
      </c>
    </row>
    <row r="160" spans="2:51" s="15" customFormat="1" ht="10.2">
      <c r="B160" s="229"/>
      <c r="C160" s="230"/>
      <c r="D160" s="201" t="s">
        <v>131</v>
      </c>
      <c r="E160" s="231" t="s">
        <v>18</v>
      </c>
      <c r="F160" s="232" t="s">
        <v>191</v>
      </c>
      <c r="G160" s="230"/>
      <c r="H160" s="233">
        <v>8901.5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131</v>
      </c>
      <c r="AU160" s="239" t="s">
        <v>83</v>
      </c>
      <c r="AV160" s="15" t="s">
        <v>127</v>
      </c>
      <c r="AW160" s="15" t="s">
        <v>35</v>
      </c>
      <c r="AX160" s="15" t="s">
        <v>81</v>
      </c>
      <c r="AY160" s="239" t="s">
        <v>120</v>
      </c>
    </row>
    <row r="161" spans="1:65" s="2" customFormat="1" ht="33" customHeight="1">
      <c r="A161" s="35"/>
      <c r="B161" s="36"/>
      <c r="C161" s="189" t="s">
        <v>8</v>
      </c>
      <c r="D161" s="189" t="s">
        <v>122</v>
      </c>
      <c r="E161" s="190" t="s">
        <v>254</v>
      </c>
      <c r="F161" s="191" t="s">
        <v>255</v>
      </c>
      <c r="G161" s="192" t="s">
        <v>151</v>
      </c>
      <c r="H161" s="193">
        <v>1711</v>
      </c>
      <c r="I161" s="194"/>
      <c r="J161" s="193">
        <f>ROUND(I161*H161,2)</f>
        <v>0</v>
      </c>
      <c r="K161" s="191" t="s">
        <v>126</v>
      </c>
      <c r="L161" s="40"/>
      <c r="M161" s="195" t="s">
        <v>18</v>
      </c>
      <c r="N161" s="196" t="s">
        <v>44</v>
      </c>
      <c r="O161" s="65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127</v>
      </c>
      <c r="AT161" s="199" t="s">
        <v>122</v>
      </c>
      <c r="AU161" s="199" t="s">
        <v>83</v>
      </c>
      <c r="AY161" s="18" t="s">
        <v>120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81</v>
      </c>
      <c r="BK161" s="200">
        <f>ROUND(I161*H161,2)</f>
        <v>0</v>
      </c>
      <c r="BL161" s="18" t="s">
        <v>127</v>
      </c>
      <c r="BM161" s="199" t="s">
        <v>256</v>
      </c>
    </row>
    <row r="162" spans="1:47" s="2" customFormat="1" ht="57.6">
      <c r="A162" s="35"/>
      <c r="B162" s="36"/>
      <c r="C162" s="37"/>
      <c r="D162" s="201" t="s">
        <v>129</v>
      </c>
      <c r="E162" s="37"/>
      <c r="F162" s="202" t="s">
        <v>257</v>
      </c>
      <c r="G162" s="37"/>
      <c r="H162" s="37"/>
      <c r="I162" s="110"/>
      <c r="J162" s="37"/>
      <c r="K162" s="37"/>
      <c r="L162" s="40"/>
      <c r="M162" s="203"/>
      <c r="N162" s="204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129</v>
      </c>
      <c r="AU162" s="18" t="s">
        <v>83</v>
      </c>
    </row>
    <row r="163" spans="2:51" s="14" customFormat="1" ht="10.2">
      <c r="B163" s="216"/>
      <c r="C163" s="217"/>
      <c r="D163" s="201" t="s">
        <v>131</v>
      </c>
      <c r="E163" s="218" t="s">
        <v>18</v>
      </c>
      <c r="F163" s="219" t="s">
        <v>252</v>
      </c>
      <c r="G163" s="217"/>
      <c r="H163" s="218" t="s">
        <v>18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131</v>
      </c>
      <c r="AU163" s="225" t="s">
        <v>83</v>
      </c>
      <c r="AV163" s="14" t="s">
        <v>81</v>
      </c>
      <c r="AW163" s="14" t="s">
        <v>35</v>
      </c>
      <c r="AX163" s="14" t="s">
        <v>73</v>
      </c>
      <c r="AY163" s="225" t="s">
        <v>120</v>
      </c>
    </row>
    <row r="164" spans="2:51" s="13" customFormat="1" ht="10.2">
      <c r="B164" s="205"/>
      <c r="C164" s="206"/>
      <c r="D164" s="201" t="s">
        <v>131</v>
      </c>
      <c r="E164" s="207" t="s">
        <v>18</v>
      </c>
      <c r="F164" s="208" t="s">
        <v>253</v>
      </c>
      <c r="G164" s="206"/>
      <c r="H164" s="209">
        <v>1711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131</v>
      </c>
      <c r="AU164" s="215" t="s">
        <v>83</v>
      </c>
      <c r="AV164" s="13" t="s">
        <v>83</v>
      </c>
      <c r="AW164" s="13" t="s">
        <v>35</v>
      </c>
      <c r="AX164" s="13" t="s">
        <v>81</v>
      </c>
      <c r="AY164" s="215" t="s">
        <v>120</v>
      </c>
    </row>
    <row r="165" spans="1:65" s="2" customFormat="1" ht="33" customHeight="1">
      <c r="A165" s="35"/>
      <c r="B165" s="36"/>
      <c r="C165" s="189" t="s">
        <v>258</v>
      </c>
      <c r="D165" s="189" t="s">
        <v>122</v>
      </c>
      <c r="E165" s="190" t="s">
        <v>259</v>
      </c>
      <c r="F165" s="191" t="s">
        <v>260</v>
      </c>
      <c r="G165" s="192" t="s">
        <v>151</v>
      </c>
      <c r="H165" s="193">
        <v>20019</v>
      </c>
      <c r="I165" s="194"/>
      <c r="J165" s="193">
        <f>ROUND(I165*H165,2)</f>
        <v>0</v>
      </c>
      <c r="K165" s="191" t="s">
        <v>126</v>
      </c>
      <c r="L165" s="40"/>
      <c r="M165" s="195" t="s">
        <v>18</v>
      </c>
      <c r="N165" s="196" t="s">
        <v>44</v>
      </c>
      <c r="O165" s="65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127</v>
      </c>
      <c r="AT165" s="199" t="s">
        <v>122</v>
      </c>
      <c r="AU165" s="199" t="s">
        <v>83</v>
      </c>
      <c r="AY165" s="18" t="s">
        <v>120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81</v>
      </c>
      <c r="BK165" s="200">
        <f>ROUND(I165*H165,2)</f>
        <v>0</v>
      </c>
      <c r="BL165" s="18" t="s">
        <v>127</v>
      </c>
      <c r="BM165" s="199" t="s">
        <v>261</v>
      </c>
    </row>
    <row r="166" spans="1:47" s="2" customFormat="1" ht="38.4">
      <c r="A166" s="35"/>
      <c r="B166" s="36"/>
      <c r="C166" s="37"/>
      <c r="D166" s="201" t="s">
        <v>129</v>
      </c>
      <c r="E166" s="37"/>
      <c r="F166" s="202" t="s">
        <v>262</v>
      </c>
      <c r="G166" s="37"/>
      <c r="H166" s="37"/>
      <c r="I166" s="110"/>
      <c r="J166" s="37"/>
      <c r="K166" s="37"/>
      <c r="L166" s="40"/>
      <c r="M166" s="203"/>
      <c r="N166" s="204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129</v>
      </c>
      <c r="AU166" s="18" t="s">
        <v>83</v>
      </c>
    </row>
    <row r="167" spans="2:51" s="13" customFormat="1" ht="10.2">
      <c r="B167" s="205"/>
      <c r="C167" s="206"/>
      <c r="D167" s="201" t="s">
        <v>131</v>
      </c>
      <c r="E167" s="207" t="s">
        <v>18</v>
      </c>
      <c r="F167" s="208" t="s">
        <v>217</v>
      </c>
      <c r="G167" s="206"/>
      <c r="H167" s="209">
        <v>20019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131</v>
      </c>
      <c r="AU167" s="215" t="s">
        <v>83</v>
      </c>
      <c r="AV167" s="13" t="s">
        <v>83</v>
      </c>
      <c r="AW167" s="13" t="s">
        <v>35</v>
      </c>
      <c r="AX167" s="13" t="s">
        <v>81</v>
      </c>
      <c r="AY167" s="215" t="s">
        <v>120</v>
      </c>
    </row>
    <row r="168" spans="2:51" s="14" customFormat="1" ht="10.2">
      <c r="B168" s="216"/>
      <c r="C168" s="217"/>
      <c r="D168" s="201" t="s">
        <v>131</v>
      </c>
      <c r="E168" s="218" t="s">
        <v>18</v>
      </c>
      <c r="F168" s="219" t="s">
        <v>263</v>
      </c>
      <c r="G168" s="217"/>
      <c r="H168" s="218" t="s">
        <v>18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131</v>
      </c>
      <c r="AU168" s="225" t="s">
        <v>83</v>
      </c>
      <c r="AV168" s="14" t="s">
        <v>81</v>
      </c>
      <c r="AW168" s="14" t="s">
        <v>35</v>
      </c>
      <c r="AX168" s="14" t="s">
        <v>73</v>
      </c>
      <c r="AY168" s="225" t="s">
        <v>120</v>
      </c>
    </row>
    <row r="169" spans="1:65" s="2" customFormat="1" ht="33" customHeight="1">
      <c r="A169" s="35"/>
      <c r="B169" s="36"/>
      <c r="C169" s="189" t="s">
        <v>264</v>
      </c>
      <c r="D169" s="189" t="s">
        <v>122</v>
      </c>
      <c r="E169" s="190" t="s">
        <v>265</v>
      </c>
      <c r="F169" s="191" t="s">
        <v>266</v>
      </c>
      <c r="G169" s="192" t="s">
        <v>151</v>
      </c>
      <c r="H169" s="193">
        <v>8671.5</v>
      </c>
      <c r="I169" s="194"/>
      <c r="J169" s="193">
        <f>ROUND(I169*H169,2)</f>
        <v>0</v>
      </c>
      <c r="K169" s="191" t="s">
        <v>126</v>
      </c>
      <c r="L169" s="40"/>
      <c r="M169" s="195" t="s">
        <v>18</v>
      </c>
      <c r="N169" s="196" t="s">
        <v>44</v>
      </c>
      <c r="O169" s="65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127</v>
      </c>
      <c r="AT169" s="199" t="s">
        <v>122</v>
      </c>
      <c r="AU169" s="199" t="s">
        <v>83</v>
      </c>
      <c r="AY169" s="18" t="s">
        <v>120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81</v>
      </c>
      <c r="BK169" s="200">
        <f>ROUND(I169*H169,2)</f>
        <v>0</v>
      </c>
      <c r="BL169" s="18" t="s">
        <v>127</v>
      </c>
      <c r="BM169" s="199" t="s">
        <v>267</v>
      </c>
    </row>
    <row r="170" spans="1:47" s="2" customFormat="1" ht="48">
      <c r="A170" s="35"/>
      <c r="B170" s="36"/>
      <c r="C170" s="37"/>
      <c r="D170" s="201" t="s">
        <v>129</v>
      </c>
      <c r="E170" s="37"/>
      <c r="F170" s="202" t="s">
        <v>268</v>
      </c>
      <c r="G170" s="37"/>
      <c r="H170" s="37"/>
      <c r="I170" s="110"/>
      <c r="J170" s="37"/>
      <c r="K170" s="37"/>
      <c r="L170" s="40"/>
      <c r="M170" s="203"/>
      <c r="N170" s="204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129</v>
      </c>
      <c r="AU170" s="18" t="s">
        <v>83</v>
      </c>
    </row>
    <row r="171" spans="2:51" s="13" customFormat="1" ht="10.2">
      <c r="B171" s="205"/>
      <c r="C171" s="206"/>
      <c r="D171" s="201" t="s">
        <v>131</v>
      </c>
      <c r="E171" s="207" t="s">
        <v>18</v>
      </c>
      <c r="F171" s="208" t="s">
        <v>224</v>
      </c>
      <c r="G171" s="206"/>
      <c r="H171" s="209">
        <v>8671.5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131</v>
      </c>
      <c r="AU171" s="215" t="s">
        <v>83</v>
      </c>
      <c r="AV171" s="13" t="s">
        <v>83</v>
      </c>
      <c r="AW171" s="13" t="s">
        <v>35</v>
      </c>
      <c r="AX171" s="13" t="s">
        <v>81</v>
      </c>
      <c r="AY171" s="215" t="s">
        <v>120</v>
      </c>
    </row>
    <row r="172" spans="2:51" s="14" customFormat="1" ht="10.2">
      <c r="B172" s="216"/>
      <c r="C172" s="217"/>
      <c r="D172" s="201" t="s">
        <v>131</v>
      </c>
      <c r="E172" s="218" t="s">
        <v>18</v>
      </c>
      <c r="F172" s="219" t="s">
        <v>263</v>
      </c>
      <c r="G172" s="217"/>
      <c r="H172" s="218" t="s">
        <v>18</v>
      </c>
      <c r="I172" s="220"/>
      <c r="J172" s="217"/>
      <c r="K172" s="217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131</v>
      </c>
      <c r="AU172" s="225" t="s">
        <v>83</v>
      </c>
      <c r="AV172" s="14" t="s">
        <v>81</v>
      </c>
      <c r="AW172" s="14" t="s">
        <v>35</v>
      </c>
      <c r="AX172" s="14" t="s">
        <v>73</v>
      </c>
      <c r="AY172" s="225" t="s">
        <v>120</v>
      </c>
    </row>
    <row r="173" spans="1:65" s="2" customFormat="1" ht="16.5" customHeight="1">
      <c r="A173" s="35"/>
      <c r="B173" s="36"/>
      <c r="C173" s="240" t="s">
        <v>269</v>
      </c>
      <c r="D173" s="240" t="s">
        <v>270</v>
      </c>
      <c r="E173" s="241" t="s">
        <v>271</v>
      </c>
      <c r="F173" s="242" t="s">
        <v>272</v>
      </c>
      <c r="G173" s="243" t="s">
        <v>273</v>
      </c>
      <c r="H173" s="244">
        <v>1000.95</v>
      </c>
      <c r="I173" s="245"/>
      <c r="J173" s="244">
        <f>ROUND(I173*H173,2)</f>
        <v>0</v>
      </c>
      <c r="K173" s="242" t="s">
        <v>126</v>
      </c>
      <c r="L173" s="246"/>
      <c r="M173" s="247" t="s">
        <v>18</v>
      </c>
      <c r="N173" s="248" t="s">
        <v>44</v>
      </c>
      <c r="O173" s="65"/>
      <c r="P173" s="197">
        <f>O173*H173</f>
        <v>0</v>
      </c>
      <c r="Q173" s="197">
        <v>0.001</v>
      </c>
      <c r="R173" s="197">
        <f>Q173*H173</f>
        <v>1.00095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206</v>
      </c>
      <c r="AT173" s="199" t="s">
        <v>270</v>
      </c>
      <c r="AU173" s="199" t="s">
        <v>83</v>
      </c>
      <c r="AY173" s="18" t="s">
        <v>120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81</v>
      </c>
      <c r="BK173" s="200">
        <f>ROUND(I173*H173,2)</f>
        <v>0</v>
      </c>
      <c r="BL173" s="18" t="s">
        <v>127</v>
      </c>
      <c r="BM173" s="199" t="s">
        <v>274</v>
      </c>
    </row>
    <row r="174" spans="2:51" s="13" customFormat="1" ht="10.2">
      <c r="B174" s="205"/>
      <c r="C174" s="206"/>
      <c r="D174" s="201" t="s">
        <v>131</v>
      </c>
      <c r="E174" s="207" t="s">
        <v>18</v>
      </c>
      <c r="F174" s="208" t="s">
        <v>275</v>
      </c>
      <c r="G174" s="206"/>
      <c r="H174" s="209">
        <v>1000.95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131</v>
      </c>
      <c r="AU174" s="215" t="s">
        <v>83</v>
      </c>
      <c r="AV174" s="13" t="s">
        <v>83</v>
      </c>
      <c r="AW174" s="13" t="s">
        <v>35</v>
      </c>
      <c r="AX174" s="13" t="s">
        <v>81</v>
      </c>
      <c r="AY174" s="215" t="s">
        <v>120</v>
      </c>
    </row>
    <row r="175" spans="2:51" s="14" customFormat="1" ht="10.2">
      <c r="B175" s="216"/>
      <c r="C175" s="217"/>
      <c r="D175" s="201" t="s">
        <v>131</v>
      </c>
      <c r="E175" s="218" t="s">
        <v>18</v>
      </c>
      <c r="F175" s="219" t="s">
        <v>276</v>
      </c>
      <c r="G175" s="217"/>
      <c r="H175" s="218" t="s">
        <v>18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131</v>
      </c>
      <c r="AU175" s="225" t="s">
        <v>83</v>
      </c>
      <c r="AV175" s="14" t="s">
        <v>81</v>
      </c>
      <c r="AW175" s="14" t="s">
        <v>35</v>
      </c>
      <c r="AX175" s="14" t="s">
        <v>73</v>
      </c>
      <c r="AY175" s="225" t="s">
        <v>120</v>
      </c>
    </row>
    <row r="176" spans="1:65" s="2" customFormat="1" ht="16.5" customHeight="1">
      <c r="A176" s="35"/>
      <c r="B176" s="36"/>
      <c r="C176" s="240" t="s">
        <v>277</v>
      </c>
      <c r="D176" s="240" t="s">
        <v>270</v>
      </c>
      <c r="E176" s="241" t="s">
        <v>278</v>
      </c>
      <c r="F176" s="242" t="s">
        <v>279</v>
      </c>
      <c r="G176" s="243" t="s">
        <v>273</v>
      </c>
      <c r="H176" s="244">
        <v>433.58</v>
      </c>
      <c r="I176" s="245"/>
      <c r="J176" s="244">
        <f>ROUND(I176*H176,2)</f>
        <v>0</v>
      </c>
      <c r="K176" s="242" t="s">
        <v>126</v>
      </c>
      <c r="L176" s="246"/>
      <c r="M176" s="247" t="s">
        <v>18</v>
      </c>
      <c r="N176" s="248" t="s">
        <v>44</v>
      </c>
      <c r="O176" s="65"/>
      <c r="P176" s="197">
        <f>O176*H176</f>
        <v>0</v>
      </c>
      <c r="Q176" s="197">
        <v>0.001</v>
      </c>
      <c r="R176" s="197">
        <f>Q176*H176</f>
        <v>0.43357999999999997</v>
      </c>
      <c r="S176" s="197">
        <v>0</v>
      </c>
      <c r="T176" s="19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206</v>
      </c>
      <c r="AT176" s="199" t="s">
        <v>270</v>
      </c>
      <c r="AU176" s="199" t="s">
        <v>83</v>
      </c>
      <c r="AY176" s="18" t="s">
        <v>120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8" t="s">
        <v>81</v>
      </c>
      <c r="BK176" s="200">
        <f>ROUND(I176*H176,2)</f>
        <v>0</v>
      </c>
      <c r="BL176" s="18" t="s">
        <v>127</v>
      </c>
      <c r="BM176" s="199" t="s">
        <v>280</v>
      </c>
    </row>
    <row r="177" spans="2:51" s="13" customFormat="1" ht="10.2">
      <c r="B177" s="205"/>
      <c r="C177" s="206"/>
      <c r="D177" s="201" t="s">
        <v>131</v>
      </c>
      <c r="E177" s="207" t="s">
        <v>18</v>
      </c>
      <c r="F177" s="208" t="s">
        <v>281</v>
      </c>
      <c r="G177" s="206"/>
      <c r="H177" s="209">
        <v>433.58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131</v>
      </c>
      <c r="AU177" s="215" t="s">
        <v>83</v>
      </c>
      <c r="AV177" s="13" t="s">
        <v>83</v>
      </c>
      <c r="AW177" s="13" t="s">
        <v>35</v>
      </c>
      <c r="AX177" s="13" t="s">
        <v>81</v>
      </c>
      <c r="AY177" s="215" t="s">
        <v>120</v>
      </c>
    </row>
    <row r="178" spans="2:51" s="14" customFormat="1" ht="10.2">
      <c r="B178" s="216"/>
      <c r="C178" s="217"/>
      <c r="D178" s="201" t="s">
        <v>131</v>
      </c>
      <c r="E178" s="218" t="s">
        <v>18</v>
      </c>
      <c r="F178" s="219" t="s">
        <v>276</v>
      </c>
      <c r="G178" s="217"/>
      <c r="H178" s="218" t="s">
        <v>18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131</v>
      </c>
      <c r="AU178" s="225" t="s">
        <v>83</v>
      </c>
      <c r="AV178" s="14" t="s">
        <v>81</v>
      </c>
      <c r="AW178" s="14" t="s">
        <v>35</v>
      </c>
      <c r="AX178" s="14" t="s">
        <v>73</v>
      </c>
      <c r="AY178" s="225" t="s">
        <v>120</v>
      </c>
    </row>
    <row r="179" spans="2:63" s="12" customFormat="1" ht="22.8" customHeight="1">
      <c r="B179" s="173"/>
      <c r="C179" s="174"/>
      <c r="D179" s="175" t="s">
        <v>72</v>
      </c>
      <c r="E179" s="187" t="s">
        <v>83</v>
      </c>
      <c r="F179" s="187" t="s">
        <v>282</v>
      </c>
      <c r="G179" s="174"/>
      <c r="H179" s="174"/>
      <c r="I179" s="177"/>
      <c r="J179" s="188">
        <f>BK179</f>
        <v>0</v>
      </c>
      <c r="K179" s="174"/>
      <c r="L179" s="179"/>
      <c r="M179" s="180"/>
      <c r="N179" s="181"/>
      <c r="O179" s="181"/>
      <c r="P179" s="182">
        <f>SUM(P180:P196)</f>
        <v>0</v>
      </c>
      <c r="Q179" s="181"/>
      <c r="R179" s="182">
        <f>SUM(R180:R196)</f>
        <v>10.772092</v>
      </c>
      <c r="S179" s="181"/>
      <c r="T179" s="183">
        <f>SUM(T180:T196)</f>
        <v>0</v>
      </c>
      <c r="AR179" s="184" t="s">
        <v>81</v>
      </c>
      <c r="AT179" s="185" t="s">
        <v>72</v>
      </c>
      <c r="AU179" s="185" t="s">
        <v>81</v>
      </c>
      <c r="AY179" s="184" t="s">
        <v>120</v>
      </c>
      <c r="BK179" s="186">
        <f>SUM(BK180:BK196)</f>
        <v>0</v>
      </c>
    </row>
    <row r="180" spans="1:65" s="2" customFormat="1" ht="33" customHeight="1">
      <c r="A180" s="35"/>
      <c r="B180" s="36"/>
      <c r="C180" s="189" t="s">
        <v>283</v>
      </c>
      <c r="D180" s="189" t="s">
        <v>122</v>
      </c>
      <c r="E180" s="190" t="s">
        <v>284</v>
      </c>
      <c r="F180" s="191" t="s">
        <v>285</v>
      </c>
      <c r="G180" s="192" t="s">
        <v>151</v>
      </c>
      <c r="H180" s="193">
        <v>9453.5</v>
      </c>
      <c r="I180" s="194"/>
      <c r="J180" s="193">
        <f>ROUND(I180*H180,2)</f>
        <v>0</v>
      </c>
      <c r="K180" s="191" t="s">
        <v>126</v>
      </c>
      <c r="L180" s="40"/>
      <c r="M180" s="195" t="s">
        <v>18</v>
      </c>
      <c r="N180" s="196" t="s">
        <v>44</v>
      </c>
      <c r="O180" s="65"/>
      <c r="P180" s="197">
        <f>O180*H180</f>
        <v>0</v>
      </c>
      <c r="Q180" s="197">
        <v>0.00014</v>
      </c>
      <c r="R180" s="197">
        <f>Q180*H180</f>
        <v>1.3234899999999998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127</v>
      </c>
      <c r="AT180" s="199" t="s">
        <v>122</v>
      </c>
      <c r="AU180" s="199" t="s">
        <v>83</v>
      </c>
      <c r="AY180" s="18" t="s">
        <v>120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81</v>
      </c>
      <c r="BK180" s="200">
        <f>ROUND(I180*H180,2)</f>
        <v>0</v>
      </c>
      <c r="BL180" s="18" t="s">
        <v>127</v>
      </c>
      <c r="BM180" s="199" t="s">
        <v>286</v>
      </c>
    </row>
    <row r="181" spans="1:47" s="2" customFormat="1" ht="38.4">
      <c r="A181" s="35"/>
      <c r="B181" s="36"/>
      <c r="C181" s="37"/>
      <c r="D181" s="201" t="s">
        <v>129</v>
      </c>
      <c r="E181" s="37"/>
      <c r="F181" s="202" t="s">
        <v>287</v>
      </c>
      <c r="G181" s="37"/>
      <c r="H181" s="37"/>
      <c r="I181" s="110"/>
      <c r="J181" s="37"/>
      <c r="K181" s="37"/>
      <c r="L181" s="40"/>
      <c r="M181" s="203"/>
      <c r="N181" s="204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129</v>
      </c>
      <c r="AU181" s="18" t="s">
        <v>83</v>
      </c>
    </row>
    <row r="182" spans="2:51" s="13" customFormat="1" ht="10.2">
      <c r="B182" s="205"/>
      <c r="C182" s="206"/>
      <c r="D182" s="201" t="s">
        <v>131</v>
      </c>
      <c r="E182" s="207" t="s">
        <v>18</v>
      </c>
      <c r="F182" s="208" t="s">
        <v>288</v>
      </c>
      <c r="G182" s="206"/>
      <c r="H182" s="209">
        <v>9453.5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131</v>
      </c>
      <c r="AU182" s="215" t="s">
        <v>83</v>
      </c>
      <c r="AV182" s="13" t="s">
        <v>83</v>
      </c>
      <c r="AW182" s="13" t="s">
        <v>35</v>
      </c>
      <c r="AX182" s="13" t="s">
        <v>81</v>
      </c>
      <c r="AY182" s="215" t="s">
        <v>120</v>
      </c>
    </row>
    <row r="183" spans="2:51" s="14" customFormat="1" ht="10.2">
      <c r="B183" s="216"/>
      <c r="C183" s="217"/>
      <c r="D183" s="201" t="s">
        <v>131</v>
      </c>
      <c r="E183" s="218" t="s">
        <v>18</v>
      </c>
      <c r="F183" s="219" t="s">
        <v>289</v>
      </c>
      <c r="G183" s="217"/>
      <c r="H183" s="218" t="s">
        <v>18</v>
      </c>
      <c r="I183" s="220"/>
      <c r="J183" s="217"/>
      <c r="K183" s="217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131</v>
      </c>
      <c r="AU183" s="225" t="s">
        <v>83</v>
      </c>
      <c r="AV183" s="14" t="s">
        <v>81</v>
      </c>
      <c r="AW183" s="14" t="s">
        <v>35</v>
      </c>
      <c r="AX183" s="14" t="s">
        <v>73</v>
      </c>
      <c r="AY183" s="225" t="s">
        <v>120</v>
      </c>
    </row>
    <row r="184" spans="2:51" s="14" customFormat="1" ht="10.2">
      <c r="B184" s="216"/>
      <c r="C184" s="217"/>
      <c r="D184" s="201" t="s">
        <v>131</v>
      </c>
      <c r="E184" s="218" t="s">
        <v>18</v>
      </c>
      <c r="F184" s="219" t="s">
        <v>290</v>
      </c>
      <c r="G184" s="217"/>
      <c r="H184" s="218" t="s">
        <v>18</v>
      </c>
      <c r="I184" s="220"/>
      <c r="J184" s="217"/>
      <c r="K184" s="217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131</v>
      </c>
      <c r="AU184" s="225" t="s">
        <v>83</v>
      </c>
      <c r="AV184" s="14" t="s">
        <v>81</v>
      </c>
      <c r="AW184" s="14" t="s">
        <v>35</v>
      </c>
      <c r="AX184" s="14" t="s">
        <v>73</v>
      </c>
      <c r="AY184" s="225" t="s">
        <v>120</v>
      </c>
    </row>
    <row r="185" spans="1:65" s="2" customFormat="1" ht="16.5" customHeight="1">
      <c r="A185" s="35"/>
      <c r="B185" s="36"/>
      <c r="C185" s="240" t="s">
        <v>7</v>
      </c>
      <c r="D185" s="240" t="s">
        <v>270</v>
      </c>
      <c r="E185" s="241" t="s">
        <v>291</v>
      </c>
      <c r="F185" s="242" t="s">
        <v>292</v>
      </c>
      <c r="G185" s="243" t="s">
        <v>151</v>
      </c>
      <c r="H185" s="244">
        <v>11107.86</v>
      </c>
      <c r="I185" s="245"/>
      <c r="J185" s="244">
        <f>ROUND(I185*H185,2)</f>
        <v>0</v>
      </c>
      <c r="K185" s="242" t="s">
        <v>126</v>
      </c>
      <c r="L185" s="246"/>
      <c r="M185" s="247" t="s">
        <v>18</v>
      </c>
      <c r="N185" s="248" t="s">
        <v>44</v>
      </c>
      <c r="O185" s="65"/>
      <c r="P185" s="197">
        <f>O185*H185</f>
        <v>0</v>
      </c>
      <c r="Q185" s="197">
        <v>0.0007</v>
      </c>
      <c r="R185" s="197">
        <f>Q185*H185</f>
        <v>7.775502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206</v>
      </c>
      <c r="AT185" s="199" t="s">
        <v>270</v>
      </c>
      <c r="AU185" s="199" t="s">
        <v>83</v>
      </c>
      <c r="AY185" s="18" t="s">
        <v>120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81</v>
      </c>
      <c r="BK185" s="200">
        <f>ROUND(I185*H185,2)</f>
        <v>0</v>
      </c>
      <c r="BL185" s="18" t="s">
        <v>127</v>
      </c>
      <c r="BM185" s="199" t="s">
        <v>293</v>
      </c>
    </row>
    <row r="186" spans="1:47" s="2" customFormat="1" ht="48">
      <c r="A186" s="35"/>
      <c r="B186" s="36"/>
      <c r="C186" s="37"/>
      <c r="D186" s="201" t="s">
        <v>129</v>
      </c>
      <c r="E186" s="37"/>
      <c r="F186" s="202" t="s">
        <v>294</v>
      </c>
      <c r="G186" s="37"/>
      <c r="H186" s="37"/>
      <c r="I186" s="110"/>
      <c r="J186" s="37"/>
      <c r="K186" s="37"/>
      <c r="L186" s="40"/>
      <c r="M186" s="203"/>
      <c r="N186" s="204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129</v>
      </c>
      <c r="AU186" s="18" t="s">
        <v>83</v>
      </c>
    </row>
    <row r="187" spans="2:51" s="13" customFormat="1" ht="10.2">
      <c r="B187" s="205"/>
      <c r="C187" s="206"/>
      <c r="D187" s="201" t="s">
        <v>131</v>
      </c>
      <c r="E187" s="207" t="s">
        <v>18</v>
      </c>
      <c r="F187" s="208" t="s">
        <v>295</v>
      </c>
      <c r="G187" s="206"/>
      <c r="H187" s="209">
        <v>11107.86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131</v>
      </c>
      <c r="AU187" s="215" t="s">
        <v>83</v>
      </c>
      <c r="AV187" s="13" t="s">
        <v>83</v>
      </c>
      <c r="AW187" s="13" t="s">
        <v>35</v>
      </c>
      <c r="AX187" s="13" t="s">
        <v>81</v>
      </c>
      <c r="AY187" s="215" t="s">
        <v>120</v>
      </c>
    </row>
    <row r="188" spans="2:51" s="14" customFormat="1" ht="10.2">
      <c r="B188" s="216"/>
      <c r="C188" s="217"/>
      <c r="D188" s="201" t="s">
        <v>131</v>
      </c>
      <c r="E188" s="218" t="s">
        <v>18</v>
      </c>
      <c r="F188" s="219" t="s">
        <v>296</v>
      </c>
      <c r="G188" s="217"/>
      <c r="H188" s="218" t="s">
        <v>18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131</v>
      </c>
      <c r="AU188" s="225" t="s">
        <v>83</v>
      </c>
      <c r="AV188" s="14" t="s">
        <v>81</v>
      </c>
      <c r="AW188" s="14" t="s">
        <v>35</v>
      </c>
      <c r="AX188" s="14" t="s">
        <v>73</v>
      </c>
      <c r="AY188" s="225" t="s">
        <v>120</v>
      </c>
    </row>
    <row r="189" spans="1:65" s="2" customFormat="1" ht="33" customHeight="1">
      <c r="A189" s="35"/>
      <c r="B189" s="36"/>
      <c r="C189" s="189" t="s">
        <v>297</v>
      </c>
      <c r="D189" s="189" t="s">
        <v>122</v>
      </c>
      <c r="E189" s="190" t="s">
        <v>298</v>
      </c>
      <c r="F189" s="191" t="s">
        <v>299</v>
      </c>
      <c r="G189" s="192" t="s">
        <v>151</v>
      </c>
      <c r="H189" s="193">
        <v>1980</v>
      </c>
      <c r="I189" s="194"/>
      <c r="J189" s="193">
        <f>ROUND(I189*H189,2)</f>
        <v>0</v>
      </c>
      <c r="K189" s="191" t="s">
        <v>126</v>
      </c>
      <c r="L189" s="40"/>
      <c r="M189" s="195" t="s">
        <v>18</v>
      </c>
      <c r="N189" s="196" t="s">
        <v>44</v>
      </c>
      <c r="O189" s="65"/>
      <c r="P189" s="197">
        <f>O189*H189</f>
        <v>0</v>
      </c>
      <c r="Q189" s="197">
        <v>0.00014</v>
      </c>
      <c r="R189" s="197">
        <f>Q189*H189</f>
        <v>0.2772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127</v>
      </c>
      <c r="AT189" s="199" t="s">
        <v>122</v>
      </c>
      <c r="AU189" s="199" t="s">
        <v>83</v>
      </c>
      <c r="AY189" s="18" t="s">
        <v>120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81</v>
      </c>
      <c r="BK189" s="200">
        <f>ROUND(I189*H189,2)</f>
        <v>0</v>
      </c>
      <c r="BL189" s="18" t="s">
        <v>127</v>
      </c>
      <c r="BM189" s="199" t="s">
        <v>300</v>
      </c>
    </row>
    <row r="190" spans="1:47" s="2" customFormat="1" ht="48">
      <c r="A190" s="35"/>
      <c r="B190" s="36"/>
      <c r="C190" s="37"/>
      <c r="D190" s="201" t="s">
        <v>129</v>
      </c>
      <c r="E190" s="37"/>
      <c r="F190" s="202" t="s">
        <v>301</v>
      </c>
      <c r="G190" s="37"/>
      <c r="H190" s="37"/>
      <c r="I190" s="110"/>
      <c r="J190" s="37"/>
      <c r="K190" s="37"/>
      <c r="L190" s="40"/>
      <c r="M190" s="203"/>
      <c r="N190" s="204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129</v>
      </c>
      <c r="AU190" s="18" t="s">
        <v>83</v>
      </c>
    </row>
    <row r="191" spans="2:51" s="13" customFormat="1" ht="10.2">
      <c r="B191" s="205"/>
      <c r="C191" s="206"/>
      <c r="D191" s="201" t="s">
        <v>131</v>
      </c>
      <c r="E191" s="207" t="s">
        <v>18</v>
      </c>
      <c r="F191" s="208" t="s">
        <v>302</v>
      </c>
      <c r="G191" s="206"/>
      <c r="H191" s="209">
        <v>1980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131</v>
      </c>
      <c r="AU191" s="215" t="s">
        <v>83</v>
      </c>
      <c r="AV191" s="13" t="s">
        <v>83</v>
      </c>
      <c r="AW191" s="13" t="s">
        <v>35</v>
      </c>
      <c r="AX191" s="13" t="s">
        <v>81</v>
      </c>
      <c r="AY191" s="215" t="s">
        <v>120</v>
      </c>
    </row>
    <row r="192" spans="2:51" s="14" customFormat="1" ht="10.2">
      <c r="B192" s="216"/>
      <c r="C192" s="217"/>
      <c r="D192" s="201" t="s">
        <v>131</v>
      </c>
      <c r="E192" s="218" t="s">
        <v>18</v>
      </c>
      <c r="F192" s="219" t="s">
        <v>303</v>
      </c>
      <c r="G192" s="217"/>
      <c r="H192" s="218" t="s">
        <v>18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131</v>
      </c>
      <c r="AU192" s="225" t="s">
        <v>83</v>
      </c>
      <c r="AV192" s="14" t="s">
        <v>81</v>
      </c>
      <c r="AW192" s="14" t="s">
        <v>35</v>
      </c>
      <c r="AX192" s="14" t="s">
        <v>73</v>
      </c>
      <c r="AY192" s="225" t="s">
        <v>120</v>
      </c>
    </row>
    <row r="193" spans="1:65" s="2" customFormat="1" ht="21.75" customHeight="1">
      <c r="A193" s="35"/>
      <c r="B193" s="36"/>
      <c r="C193" s="240" t="s">
        <v>304</v>
      </c>
      <c r="D193" s="240" t="s">
        <v>270</v>
      </c>
      <c r="E193" s="241" t="s">
        <v>305</v>
      </c>
      <c r="F193" s="242" t="s">
        <v>306</v>
      </c>
      <c r="G193" s="243" t="s">
        <v>151</v>
      </c>
      <c r="H193" s="244">
        <v>2326.5</v>
      </c>
      <c r="I193" s="245"/>
      <c r="J193" s="244">
        <f>ROUND(I193*H193,2)</f>
        <v>0</v>
      </c>
      <c r="K193" s="242" t="s">
        <v>126</v>
      </c>
      <c r="L193" s="246"/>
      <c r="M193" s="247" t="s">
        <v>18</v>
      </c>
      <c r="N193" s="248" t="s">
        <v>44</v>
      </c>
      <c r="O193" s="65"/>
      <c r="P193" s="197">
        <f>O193*H193</f>
        <v>0</v>
      </c>
      <c r="Q193" s="197">
        <v>0.0006</v>
      </c>
      <c r="R193" s="197">
        <f>Q193*H193</f>
        <v>1.3959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206</v>
      </c>
      <c r="AT193" s="199" t="s">
        <v>270</v>
      </c>
      <c r="AU193" s="199" t="s">
        <v>83</v>
      </c>
      <c r="AY193" s="18" t="s">
        <v>120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8" t="s">
        <v>81</v>
      </c>
      <c r="BK193" s="200">
        <f>ROUND(I193*H193,2)</f>
        <v>0</v>
      </c>
      <c r="BL193" s="18" t="s">
        <v>127</v>
      </c>
      <c r="BM193" s="199" t="s">
        <v>307</v>
      </c>
    </row>
    <row r="194" spans="1:47" s="2" customFormat="1" ht="86.4">
      <c r="A194" s="35"/>
      <c r="B194" s="36"/>
      <c r="C194" s="37"/>
      <c r="D194" s="201" t="s">
        <v>129</v>
      </c>
      <c r="E194" s="37"/>
      <c r="F194" s="202" t="s">
        <v>308</v>
      </c>
      <c r="G194" s="37"/>
      <c r="H194" s="37"/>
      <c r="I194" s="110"/>
      <c r="J194" s="37"/>
      <c r="K194" s="37"/>
      <c r="L194" s="40"/>
      <c r="M194" s="203"/>
      <c r="N194" s="204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129</v>
      </c>
      <c r="AU194" s="18" t="s">
        <v>83</v>
      </c>
    </row>
    <row r="195" spans="2:51" s="13" customFormat="1" ht="10.2">
      <c r="B195" s="205"/>
      <c r="C195" s="206"/>
      <c r="D195" s="201" t="s">
        <v>131</v>
      </c>
      <c r="E195" s="207" t="s">
        <v>18</v>
      </c>
      <c r="F195" s="208" t="s">
        <v>309</v>
      </c>
      <c r="G195" s="206"/>
      <c r="H195" s="209">
        <v>2326.5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131</v>
      </c>
      <c r="AU195" s="215" t="s">
        <v>83</v>
      </c>
      <c r="AV195" s="13" t="s">
        <v>83</v>
      </c>
      <c r="AW195" s="13" t="s">
        <v>35</v>
      </c>
      <c r="AX195" s="13" t="s">
        <v>81</v>
      </c>
      <c r="AY195" s="215" t="s">
        <v>120</v>
      </c>
    </row>
    <row r="196" spans="2:51" s="14" customFormat="1" ht="10.2">
      <c r="B196" s="216"/>
      <c r="C196" s="217"/>
      <c r="D196" s="201" t="s">
        <v>131</v>
      </c>
      <c r="E196" s="218" t="s">
        <v>18</v>
      </c>
      <c r="F196" s="219" t="s">
        <v>310</v>
      </c>
      <c r="G196" s="217"/>
      <c r="H196" s="218" t="s">
        <v>18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131</v>
      </c>
      <c r="AU196" s="225" t="s">
        <v>83</v>
      </c>
      <c r="AV196" s="14" t="s">
        <v>81</v>
      </c>
      <c r="AW196" s="14" t="s">
        <v>35</v>
      </c>
      <c r="AX196" s="14" t="s">
        <v>73</v>
      </c>
      <c r="AY196" s="225" t="s">
        <v>120</v>
      </c>
    </row>
    <row r="197" spans="2:63" s="12" customFormat="1" ht="22.8" customHeight="1">
      <c r="B197" s="173"/>
      <c r="C197" s="174"/>
      <c r="D197" s="175" t="s">
        <v>72</v>
      </c>
      <c r="E197" s="187" t="s">
        <v>127</v>
      </c>
      <c r="F197" s="187" t="s">
        <v>311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SUM(P198:P213)</f>
        <v>0</v>
      </c>
      <c r="Q197" s="181"/>
      <c r="R197" s="182">
        <f>SUM(R198:R213)</f>
        <v>4638.6343</v>
      </c>
      <c r="S197" s="181"/>
      <c r="T197" s="183">
        <f>SUM(T198:T213)</f>
        <v>0</v>
      </c>
      <c r="AR197" s="184" t="s">
        <v>81</v>
      </c>
      <c r="AT197" s="185" t="s">
        <v>72</v>
      </c>
      <c r="AU197" s="185" t="s">
        <v>81</v>
      </c>
      <c r="AY197" s="184" t="s">
        <v>120</v>
      </c>
      <c r="BK197" s="186">
        <f>SUM(BK198:BK213)</f>
        <v>0</v>
      </c>
    </row>
    <row r="198" spans="1:65" s="2" customFormat="1" ht="33" customHeight="1">
      <c r="A198" s="35"/>
      <c r="B198" s="36"/>
      <c r="C198" s="189" t="s">
        <v>312</v>
      </c>
      <c r="D198" s="189" t="s">
        <v>122</v>
      </c>
      <c r="E198" s="190" t="s">
        <v>313</v>
      </c>
      <c r="F198" s="191" t="s">
        <v>314</v>
      </c>
      <c r="G198" s="192" t="s">
        <v>125</v>
      </c>
      <c r="H198" s="193">
        <v>330</v>
      </c>
      <c r="I198" s="194"/>
      <c r="J198" s="193">
        <f>ROUND(I198*H198,2)</f>
        <v>0</v>
      </c>
      <c r="K198" s="191" t="s">
        <v>126</v>
      </c>
      <c r="L198" s="40"/>
      <c r="M198" s="195" t="s">
        <v>18</v>
      </c>
      <c r="N198" s="196" t="s">
        <v>44</v>
      </c>
      <c r="O198" s="65"/>
      <c r="P198" s="197">
        <f>O198*H198</f>
        <v>0</v>
      </c>
      <c r="Q198" s="197">
        <v>1.89</v>
      </c>
      <c r="R198" s="197">
        <f>Q198*H198</f>
        <v>623.6999999999999</v>
      </c>
      <c r="S198" s="197">
        <v>0</v>
      </c>
      <c r="T198" s="19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127</v>
      </c>
      <c r="AT198" s="199" t="s">
        <v>122</v>
      </c>
      <c r="AU198" s="199" t="s">
        <v>83</v>
      </c>
      <c r="AY198" s="18" t="s">
        <v>120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8" t="s">
        <v>81</v>
      </c>
      <c r="BK198" s="200">
        <f>ROUND(I198*H198,2)</f>
        <v>0</v>
      </c>
      <c r="BL198" s="18" t="s">
        <v>127</v>
      </c>
      <c r="BM198" s="199" t="s">
        <v>315</v>
      </c>
    </row>
    <row r="199" spans="1:47" s="2" customFormat="1" ht="38.4">
      <c r="A199" s="35"/>
      <c r="B199" s="36"/>
      <c r="C199" s="37"/>
      <c r="D199" s="201" t="s">
        <v>129</v>
      </c>
      <c r="E199" s="37"/>
      <c r="F199" s="202" t="s">
        <v>316</v>
      </c>
      <c r="G199" s="37"/>
      <c r="H199" s="37"/>
      <c r="I199" s="110"/>
      <c r="J199" s="37"/>
      <c r="K199" s="37"/>
      <c r="L199" s="40"/>
      <c r="M199" s="203"/>
      <c r="N199" s="204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129</v>
      </c>
      <c r="AU199" s="18" t="s">
        <v>83</v>
      </c>
    </row>
    <row r="200" spans="2:51" s="13" customFormat="1" ht="10.2">
      <c r="B200" s="205"/>
      <c r="C200" s="206"/>
      <c r="D200" s="201" t="s">
        <v>131</v>
      </c>
      <c r="E200" s="207" t="s">
        <v>18</v>
      </c>
      <c r="F200" s="208" t="s">
        <v>317</v>
      </c>
      <c r="G200" s="206"/>
      <c r="H200" s="209">
        <v>330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131</v>
      </c>
      <c r="AU200" s="215" t="s">
        <v>83</v>
      </c>
      <c r="AV200" s="13" t="s">
        <v>83</v>
      </c>
      <c r="AW200" s="13" t="s">
        <v>35</v>
      </c>
      <c r="AX200" s="13" t="s">
        <v>81</v>
      </c>
      <c r="AY200" s="215" t="s">
        <v>120</v>
      </c>
    </row>
    <row r="201" spans="2:51" s="14" customFormat="1" ht="10.2">
      <c r="B201" s="216"/>
      <c r="C201" s="217"/>
      <c r="D201" s="201" t="s">
        <v>131</v>
      </c>
      <c r="E201" s="218" t="s">
        <v>18</v>
      </c>
      <c r="F201" s="219" t="s">
        <v>318</v>
      </c>
      <c r="G201" s="217"/>
      <c r="H201" s="218" t="s">
        <v>18</v>
      </c>
      <c r="I201" s="220"/>
      <c r="J201" s="217"/>
      <c r="K201" s="217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131</v>
      </c>
      <c r="AU201" s="225" t="s">
        <v>83</v>
      </c>
      <c r="AV201" s="14" t="s">
        <v>81</v>
      </c>
      <c r="AW201" s="14" t="s">
        <v>35</v>
      </c>
      <c r="AX201" s="14" t="s">
        <v>73</v>
      </c>
      <c r="AY201" s="225" t="s">
        <v>120</v>
      </c>
    </row>
    <row r="202" spans="1:65" s="2" customFormat="1" ht="21.75" customHeight="1">
      <c r="A202" s="35"/>
      <c r="B202" s="36"/>
      <c r="C202" s="189" t="s">
        <v>319</v>
      </c>
      <c r="D202" s="189" t="s">
        <v>122</v>
      </c>
      <c r="E202" s="190" t="s">
        <v>320</v>
      </c>
      <c r="F202" s="191" t="s">
        <v>321</v>
      </c>
      <c r="G202" s="192" t="s">
        <v>125</v>
      </c>
      <c r="H202" s="193">
        <v>330</v>
      </c>
      <c r="I202" s="194"/>
      <c r="J202" s="193">
        <f>ROUND(I202*H202,2)</f>
        <v>0</v>
      </c>
      <c r="K202" s="191" t="s">
        <v>126</v>
      </c>
      <c r="L202" s="40"/>
      <c r="M202" s="195" t="s">
        <v>18</v>
      </c>
      <c r="N202" s="196" t="s">
        <v>44</v>
      </c>
      <c r="O202" s="65"/>
      <c r="P202" s="197">
        <f>O202*H202</f>
        <v>0</v>
      </c>
      <c r="Q202" s="197">
        <v>1.89</v>
      </c>
      <c r="R202" s="197">
        <f>Q202*H202</f>
        <v>623.6999999999999</v>
      </c>
      <c r="S202" s="197">
        <v>0</v>
      </c>
      <c r="T202" s="19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9" t="s">
        <v>127</v>
      </c>
      <c r="AT202" s="199" t="s">
        <v>122</v>
      </c>
      <c r="AU202" s="199" t="s">
        <v>83</v>
      </c>
      <c r="AY202" s="18" t="s">
        <v>120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8" t="s">
        <v>81</v>
      </c>
      <c r="BK202" s="200">
        <f>ROUND(I202*H202,2)</f>
        <v>0</v>
      </c>
      <c r="BL202" s="18" t="s">
        <v>127</v>
      </c>
      <c r="BM202" s="199" t="s">
        <v>322</v>
      </c>
    </row>
    <row r="203" spans="1:47" s="2" customFormat="1" ht="38.4">
      <c r="A203" s="35"/>
      <c r="B203" s="36"/>
      <c r="C203" s="37"/>
      <c r="D203" s="201" t="s">
        <v>129</v>
      </c>
      <c r="E203" s="37"/>
      <c r="F203" s="202" t="s">
        <v>316</v>
      </c>
      <c r="G203" s="37"/>
      <c r="H203" s="37"/>
      <c r="I203" s="110"/>
      <c r="J203" s="37"/>
      <c r="K203" s="37"/>
      <c r="L203" s="40"/>
      <c r="M203" s="203"/>
      <c r="N203" s="204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129</v>
      </c>
      <c r="AU203" s="18" t="s">
        <v>83</v>
      </c>
    </row>
    <row r="204" spans="2:51" s="13" customFormat="1" ht="10.2">
      <c r="B204" s="205"/>
      <c r="C204" s="206"/>
      <c r="D204" s="201" t="s">
        <v>131</v>
      </c>
      <c r="E204" s="207" t="s">
        <v>18</v>
      </c>
      <c r="F204" s="208" t="s">
        <v>317</v>
      </c>
      <c r="G204" s="206"/>
      <c r="H204" s="209">
        <v>330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131</v>
      </c>
      <c r="AU204" s="215" t="s">
        <v>83</v>
      </c>
      <c r="AV204" s="13" t="s">
        <v>83</v>
      </c>
      <c r="AW204" s="13" t="s">
        <v>35</v>
      </c>
      <c r="AX204" s="13" t="s">
        <v>81</v>
      </c>
      <c r="AY204" s="215" t="s">
        <v>120</v>
      </c>
    </row>
    <row r="205" spans="2:51" s="14" customFormat="1" ht="10.2">
      <c r="B205" s="216"/>
      <c r="C205" s="217"/>
      <c r="D205" s="201" t="s">
        <v>131</v>
      </c>
      <c r="E205" s="218" t="s">
        <v>18</v>
      </c>
      <c r="F205" s="219" t="s">
        <v>323</v>
      </c>
      <c r="G205" s="217"/>
      <c r="H205" s="218" t="s">
        <v>18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131</v>
      </c>
      <c r="AU205" s="225" t="s">
        <v>83</v>
      </c>
      <c r="AV205" s="14" t="s">
        <v>81</v>
      </c>
      <c r="AW205" s="14" t="s">
        <v>35</v>
      </c>
      <c r="AX205" s="14" t="s">
        <v>73</v>
      </c>
      <c r="AY205" s="225" t="s">
        <v>120</v>
      </c>
    </row>
    <row r="206" spans="1:65" s="2" customFormat="1" ht="21.75" customHeight="1">
      <c r="A206" s="35"/>
      <c r="B206" s="36"/>
      <c r="C206" s="240" t="s">
        <v>324</v>
      </c>
      <c r="D206" s="240" t="s">
        <v>270</v>
      </c>
      <c r="E206" s="241" t="s">
        <v>325</v>
      </c>
      <c r="F206" s="242" t="s">
        <v>326</v>
      </c>
      <c r="G206" s="243" t="s">
        <v>327</v>
      </c>
      <c r="H206" s="244">
        <v>2</v>
      </c>
      <c r="I206" s="245"/>
      <c r="J206" s="244">
        <f>ROUND(I206*H206,2)</f>
        <v>0</v>
      </c>
      <c r="K206" s="242" t="s">
        <v>126</v>
      </c>
      <c r="L206" s="246"/>
      <c r="M206" s="247" t="s">
        <v>18</v>
      </c>
      <c r="N206" s="248" t="s">
        <v>44</v>
      </c>
      <c r="O206" s="65"/>
      <c r="P206" s="197">
        <f>O206*H206</f>
        <v>0</v>
      </c>
      <c r="Q206" s="197">
        <v>0.01715</v>
      </c>
      <c r="R206" s="197">
        <f>Q206*H206</f>
        <v>0.0343</v>
      </c>
      <c r="S206" s="197">
        <v>0</v>
      </c>
      <c r="T206" s="19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206</v>
      </c>
      <c r="AT206" s="199" t="s">
        <v>270</v>
      </c>
      <c r="AU206" s="199" t="s">
        <v>83</v>
      </c>
      <c r="AY206" s="18" t="s">
        <v>120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8" t="s">
        <v>81</v>
      </c>
      <c r="BK206" s="200">
        <f>ROUND(I206*H206,2)</f>
        <v>0</v>
      </c>
      <c r="BL206" s="18" t="s">
        <v>127</v>
      </c>
      <c r="BM206" s="199" t="s">
        <v>328</v>
      </c>
    </row>
    <row r="207" spans="1:47" s="2" customFormat="1" ht="38.4">
      <c r="A207" s="35"/>
      <c r="B207" s="36"/>
      <c r="C207" s="37"/>
      <c r="D207" s="201" t="s">
        <v>129</v>
      </c>
      <c r="E207" s="37"/>
      <c r="F207" s="202" t="s">
        <v>329</v>
      </c>
      <c r="G207" s="37"/>
      <c r="H207" s="37"/>
      <c r="I207" s="110"/>
      <c r="J207" s="37"/>
      <c r="K207" s="37"/>
      <c r="L207" s="40"/>
      <c r="M207" s="203"/>
      <c r="N207" s="204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129</v>
      </c>
      <c r="AU207" s="18" t="s">
        <v>83</v>
      </c>
    </row>
    <row r="208" spans="2:51" s="13" customFormat="1" ht="10.2">
      <c r="B208" s="205"/>
      <c r="C208" s="206"/>
      <c r="D208" s="201" t="s">
        <v>131</v>
      </c>
      <c r="E208" s="207" t="s">
        <v>18</v>
      </c>
      <c r="F208" s="208" t="s">
        <v>330</v>
      </c>
      <c r="G208" s="206"/>
      <c r="H208" s="209">
        <v>2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131</v>
      </c>
      <c r="AU208" s="215" t="s">
        <v>83</v>
      </c>
      <c r="AV208" s="13" t="s">
        <v>83</v>
      </c>
      <c r="AW208" s="13" t="s">
        <v>35</v>
      </c>
      <c r="AX208" s="13" t="s">
        <v>81</v>
      </c>
      <c r="AY208" s="215" t="s">
        <v>120</v>
      </c>
    </row>
    <row r="209" spans="2:51" s="14" customFormat="1" ht="10.2">
      <c r="B209" s="216"/>
      <c r="C209" s="217"/>
      <c r="D209" s="201" t="s">
        <v>131</v>
      </c>
      <c r="E209" s="218" t="s">
        <v>18</v>
      </c>
      <c r="F209" s="219" t="s">
        <v>331</v>
      </c>
      <c r="G209" s="217"/>
      <c r="H209" s="218" t="s">
        <v>18</v>
      </c>
      <c r="I209" s="220"/>
      <c r="J209" s="217"/>
      <c r="K209" s="217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131</v>
      </c>
      <c r="AU209" s="225" t="s">
        <v>83</v>
      </c>
      <c r="AV209" s="14" t="s">
        <v>81</v>
      </c>
      <c r="AW209" s="14" t="s">
        <v>35</v>
      </c>
      <c r="AX209" s="14" t="s">
        <v>73</v>
      </c>
      <c r="AY209" s="225" t="s">
        <v>120</v>
      </c>
    </row>
    <row r="210" spans="1:65" s="2" customFormat="1" ht="33" customHeight="1">
      <c r="A210" s="35"/>
      <c r="B210" s="36"/>
      <c r="C210" s="189" t="s">
        <v>332</v>
      </c>
      <c r="D210" s="189" t="s">
        <v>122</v>
      </c>
      <c r="E210" s="190" t="s">
        <v>333</v>
      </c>
      <c r="F210" s="191" t="s">
        <v>334</v>
      </c>
      <c r="G210" s="192" t="s">
        <v>125</v>
      </c>
      <c r="H210" s="193">
        <v>1570</v>
      </c>
      <c r="I210" s="194"/>
      <c r="J210" s="193">
        <f>ROUND(I210*H210,2)</f>
        <v>0</v>
      </c>
      <c r="K210" s="191" t="s">
        <v>18</v>
      </c>
      <c r="L210" s="40"/>
      <c r="M210" s="195" t="s">
        <v>18</v>
      </c>
      <c r="N210" s="196" t="s">
        <v>44</v>
      </c>
      <c r="O210" s="65"/>
      <c r="P210" s="197">
        <f>O210*H210</f>
        <v>0</v>
      </c>
      <c r="Q210" s="197">
        <v>2.16</v>
      </c>
      <c r="R210" s="197">
        <f>Q210*H210</f>
        <v>3391.2000000000003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127</v>
      </c>
      <c r="AT210" s="199" t="s">
        <v>122</v>
      </c>
      <c r="AU210" s="199" t="s">
        <v>83</v>
      </c>
      <c r="AY210" s="18" t="s">
        <v>120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8" t="s">
        <v>81</v>
      </c>
      <c r="BK210" s="200">
        <f>ROUND(I210*H210,2)</f>
        <v>0</v>
      </c>
      <c r="BL210" s="18" t="s">
        <v>127</v>
      </c>
      <c r="BM210" s="199" t="s">
        <v>335</v>
      </c>
    </row>
    <row r="211" spans="1:47" s="2" customFormat="1" ht="57.6">
      <c r="A211" s="35"/>
      <c r="B211" s="36"/>
      <c r="C211" s="37"/>
      <c r="D211" s="201" t="s">
        <v>129</v>
      </c>
      <c r="E211" s="37"/>
      <c r="F211" s="202" t="s">
        <v>336</v>
      </c>
      <c r="G211" s="37"/>
      <c r="H211" s="37"/>
      <c r="I211" s="110"/>
      <c r="J211" s="37"/>
      <c r="K211" s="37"/>
      <c r="L211" s="40"/>
      <c r="M211" s="203"/>
      <c r="N211" s="204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129</v>
      </c>
      <c r="AU211" s="18" t="s">
        <v>83</v>
      </c>
    </row>
    <row r="212" spans="2:51" s="13" customFormat="1" ht="10.2">
      <c r="B212" s="205"/>
      <c r="C212" s="206"/>
      <c r="D212" s="201" t="s">
        <v>131</v>
      </c>
      <c r="E212" s="207" t="s">
        <v>18</v>
      </c>
      <c r="F212" s="208" t="s">
        <v>337</v>
      </c>
      <c r="G212" s="206"/>
      <c r="H212" s="209">
        <v>1570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131</v>
      </c>
      <c r="AU212" s="215" t="s">
        <v>83</v>
      </c>
      <c r="AV212" s="13" t="s">
        <v>83</v>
      </c>
      <c r="AW212" s="13" t="s">
        <v>35</v>
      </c>
      <c r="AX212" s="13" t="s">
        <v>81</v>
      </c>
      <c r="AY212" s="215" t="s">
        <v>120</v>
      </c>
    </row>
    <row r="213" spans="2:51" s="14" customFormat="1" ht="10.2">
      <c r="B213" s="216"/>
      <c r="C213" s="217"/>
      <c r="D213" s="201" t="s">
        <v>131</v>
      </c>
      <c r="E213" s="218" t="s">
        <v>18</v>
      </c>
      <c r="F213" s="219" t="s">
        <v>338</v>
      </c>
      <c r="G213" s="217"/>
      <c r="H213" s="218" t="s">
        <v>18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131</v>
      </c>
      <c r="AU213" s="225" t="s">
        <v>83</v>
      </c>
      <c r="AV213" s="14" t="s">
        <v>81</v>
      </c>
      <c r="AW213" s="14" t="s">
        <v>35</v>
      </c>
      <c r="AX213" s="14" t="s">
        <v>73</v>
      </c>
      <c r="AY213" s="225" t="s">
        <v>120</v>
      </c>
    </row>
    <row r="214" spans="2:63" s="12" customFormat="1" ht="22.8" customHeight="1">
      <c r="B214" s="173"/>
      <c r="C214" s="174"/>
      <c r="D214" s="175" t="s">
        <v>72</v>
      </c>
      <c r="E214" s="187" t="s">
        <v>339</v>
      </c>
      <c r="F214" s="187" t="s">
        <v>340</v>
      </c>
      <c r="G214" s="174"/>
      <c r="H214" s="174"/>
      <c r="I214" s="177"/>
      <c r="J214" s="188">
        <f>BK214</f>
        <v>0</v>
      </c>
      <c r="K214" s="174"/>
      <c r="L214" s="179"/>
      <c r="M214" s="180"/>
      <c r="N214" s="181"/>
      <c r="O214" s="181"/>
      <c r="P214" s="182">
        <f>P215</f>
        <v>0</v>
      </c>
      <c r="Q214" s="181"/>
      <c r="R214" s="182">
        <f>R215</f>
        <v>0</v>
      </c>
      <c r="S214" s="181"/>
      <c r="T214" s="183">
        <f>T215</f>
        <v>0</v>
      </c>
      <c r="AR214" s="184" t="s">
        <v>81</v>
      </c>
      <c r="AT214" s="185" t="s">
        <v>72</v>
      </c>
      <c r="AU214" s="185" t="s">
        <v>81</v>
      </c>
      <c r="AY214" s="184" t="s">
        <v>120</v>
      </c>
      <c r="BK214" s="186">
        <f>BK215</f>
        <v>0</v>
      </c>
    </row>
    <row r="215" spans="1:65" s="2" customFormat="1" ht="16.5" customHeight="1">
      <c r="A215" s="35"/>
      <c r="B215" s="36"/>
      <c r="C215" s="189" t="s">
        <v>341</v>
      </c>
      <c r="D215" s="189" t="s">
        <v>122</v>
      </c>
      <c r="E215" s="190" t="s">
        <v>342</v>
      </c>
      <c r="F215" s="191" t="s">
        <v>343</v>
      </c>
      <c r="G215" s="192" t="s">
        <v>344</v>
      </c>
      <c r="H215" s="193">
        <v>4650.84</v>
      </c>
      <c r="I215" s="194"/>
      <c r="J215" s="193">
        <f>ROUND(I215*H215,2)</f>
        <v>0</v>
      </c>
      <c r="K215" s="191" t="s">
        <v>126</v>
      </c>
      <c r="L215" s="40"/>
      <c r="M215" s="195" t="s">
        <v>18</v>
      </c>
      <c r="N215" s="196" t="s">
        <v>44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127</v>
      </c>
      <c r="AT215" s="199" t="s">
        <v>122</v>
      </c>
      <c r="AU215" s="199" t="s">
        <v>83</v>
      </c>
      <c r="AY215" s="18" t="s">
        <v>120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81</v>
      </c>
      <c r="BK215" s="200">
        <f>ROUND(I215*H215,2)</f>
        <v>0</v>
      </c>
      <c r="BL215" s="18" t="s">
        <v>127</v>
      </c>
      <c r="BM215" s="199" t="s">
        <v>345</v>
      </c>
    </row>
    <row r="216" spans="2:63" s="12" customFormat="1" ht="25.95" customHeight="1">
      <c r="B216" s="173"/>
      <c r="C216" s="174"/>
      <c r="D216" s="175" t="s">
        <v>72</v>
      </c>
      <c r="E216" s="176" t="s">
        <v>346</v>
      </c>
      <c r="F216" s="176" t="s">
        <v>347</v>
      </c>
      <c r="G216" s="174"/>
      <c r="H216" s="174"/>
      <c r="I216" s="177"/>
      <c r="J216" s="178">
        <f>BK216</f>
        <v>0</v>
      </c>
      <c r="K216" s="174"/>
      <c r="L216" s="179"/>
      <c r="M216" s="180"/>
      <c r="N216" s="181"/>
      <c r="O216" s="181"/>
      <c r="P216" s="182">
        <f>P217+P222</f>
        <v>0</v>
      </c>
      <c r="Q216" s="181"/>
      <c r="R216" s="182">
        <f>R217+R222</f>
        <v>0.0024671</v>
      </c>
      <c r="S216" s="181"/>
      <c r="T216" s="183">
        <f>T217+T222</f>
        <v>0</v>
      </c>
      <c r="AR216" s="184" t="s">
        <v>83</v>
      </c>
      <c r="AT216" s="185" t="s">
        <v>72</v>
      </c>
      <c r="AU216" s="185" t="s">
        <v>73</v>
      </c>
      <c r="AY216" s="184" t="s">
        <v>120</v>
      </c>
      <c r="BK216" s="186">
        <f>BK217+BK222</f>
        <v>0</v>
      </c>
    </row>
    <row r="217" spans="2:63" s="12" customFormat="1" ht="22.8" customHeight="1">
      <c r="B217" s="173"/>
      <c r="C217" s="174"/>
      <c r="D217" s="175" t="s">
        <v>72</v>
      </c>
      <c r="E217" s="187" t="s">
        <v>348</v>
      </c>
      <c r="F217" s="187" t="s">
        <v>349</v>
      </c>
      <c r="G217" s="174"/>
      <c r="H217" s="174"/>
      <c r="I217" s="177"/>
      <c r="J217" s="188">
        <f>BK217</f>
        <v>0</v>
      </c>
      <c r="K217" s="174"/>
      <c r="L217" s="179"/>
      <c r="M217" s="180"/>
      <c r="N217" s="181"/>
      <c r="O217" s="181"/>
      <c r="P217" s="182">
        <f>SUM(P218:P221)</f>
        <v>0</v>
      </c>
      <c r="Q217" s="181"/>
      <c r="R217" s="182">
        <f>SUM(R218:R221)</f>
        <v>0.00172</v>
      </c>
      <c r="S217" s="181"/>
      <c r="T217" s="183">
        <f>SUM(T218:T221)</f>
        <v>0</v>
      </c>
      <c r="AR217" s="184" t="s">
        <v>83</v>
      </c>
      <c r="AT217" s="185" t="s">
        <v>72</v>
      </c>
      <c r="AU217" s="185" t="s">
        <v>81</v>
      </c>
      <c r="AY217" s="184" t="s">
        <v>120</v>
      </c>
      <c r="BK217" s="186">
        <f>SUM(BK218:BK221)</f>
        <v>0</v>
      </c>
    </row>
    <row r="218" spans="1:65" s="2" customFormat="1" ht="21.75" customHeight="1">
      <c r="A218" s="35"/>
      <c r="B218" s="36"/>
      <c r="C218" s="189" t="s">
        <v>350</v>
      </c>
      <c r="D218" s="189" t="s">
        <v>122</v>
      </c>
      <c r="E218" s="190" t="s">
        <v>351</v>
      </c>
      <c r="F218" s="191" t="s">
        <v>352</v>
      </c>
      <c r="G218" s="192" t="s">
        <v>273</v>
      </c>
      <c r="H218" s="193">
        <v>34.4</v>
      </c>
      <c r="I218" s="194"/>
      <c r="J218" s="193">
        <f>ROUND(I218*H218,2)</f>
        <v>0</v>
      </c>
      <c r="K218" s="191" t="s">
        <v>126</v>
      </c>
      <c r="L218" s="40"/>
      <c r="M218" s="195" t="s">
        <v>18</v>
      </c>
      <c r="N218" s="196" t="s">
        <v>44</v>
      </c>
      <c r="O218" s="65"/>
      <c r="P218" s="197">
        <f>O218*H218</f>
        <v>0</v>
      </c>
      <c r="Q218" s="197">
        <v>5E-05</v>
      </c>
      <c r="R218" s="197">
        <f>Q218*H218</f>
        <v>0.00172</v>
      </c>
      <c r="S218" s="197">
        <v>0</v>
      </c>
      <c r="T218" s="19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9" t="s">
        <v>258</v>
      </c>
      <c r="AT218" s="199" t="s">
        <v>122</v>
      </c>
      <c r="AU218" s="199" t="s">
        <v>83</v>
      </c>
      <c r="AY218" s="18" t="s">
        <v>120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8" t="s">
        <v>81</v>
      </c>
      <c r="BK218" s="200">
        <f>ROUND(I218*H218,2)</f>
        <v>0</v>
      </c>
      <c r="BL218" s="18" t="s">
        <v>258</v>
      </c>
      <c r="BM218" s="199" t="s">
        <v>353</v>
      </c>
    </row>
    <row r="219" spans="1:47" s="2" customFormat="1" ht="48">
      <c r="A219" s="35"/>
      <c r="B219" s="36"/>
      <c r="C219" s="37"/>
      <c r="D219" s="201" t="s">
        <v>129</v>
      </c>
      <c r="E219" s="37"/>
      <c r="F219" s="202" t="s">
        <v>354</v>
      </c>
      <c r="G219" s="37"/>
      <c r="H219" s="37"/>
      <c r="I219" s="110"/>
      <c r="J219" s="37"/>
      <c r="K219" s="37"/>
      <c r="L219" s="40"/>
      <c r="M219" s="203"/>
      <c r="N219" s="204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129</v>
      </c>
      <c r="AU219" s="18" t="s">
        <v>83</v>
      </c>
    </row>
    <row r="220" spans="2:51" s="13" customFormat="1" ht="10.2">
      <c r="B220" s="205"/>
      <c r="C220" s="206"/>
      <c r="D220" s="201" t="s">
        <v>131</v>
      </c>
      <c r="E220" s="207" t="s">
        <v>18</v>
      </c>
      <c r="F220" s="208" t="s">
        <v>355</v>
      </c>
      <c r="G220" s="206"/>
      <c r="H220" s="209">
        <v>34.4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131</v>
      </c>
      <c r="AU220" s="215" t="s">
        <v>83</v>
      </c>
      <c r="AV220" s="13" t="s">
        <v>83</v>
      </c>
      <c r="AW220" s="13" t="s">
        <v>35</v>
      </c>
      <c r="AX220" s="13" t="s">
        <v>81</v>
      </c>
      <c r="AY220" s="215" t="s">
        <v>120</v>
      </c>
    </row>
    <row r="221" spans="2:51" s="14" customFormat="1" ht="10.2">
      <c r="B221" s="216"/>
      <c r="C221" s="217"/>
      <c r="D221" s="201" t="s">
        <v>131</v>
      </c>
      <c r="E221" s="218" t="s">
        <v>18</v>
      </c>
      <c r="F221" s="219" t="s">
        <v>356</v>
      </c>
      <c r="G221" s="217"/>
      <c r="H221" s="218" t="s">
        <v>18</v>
      </c>
      <c r="I221" s="220"/>
      <c r="J221" s="217"/>
      <c r="K221" s="217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131</v>
      </c>
      <c r="AU221" s="225" t="s">
        <v>83</v>
      </c>
      <c r="AV221" s="14" t="s">
        <v>81</v>
      </c>
      <c r="AW221" s="14" t="s">
        <v>35</v>
      </c>
      <c r="AX221" s="14" t="s">
        <v>73</v>
      </c>
      <c r="AY221" s="225" t="s">
        <v>120</v>
      </c>
    </row>
    <row r="222" spans="2:63" s="12" customFormat="1" ht="22.8" customHeight="1">
      <c r="B222" s="173"/>
      <c r="C222" s="174"/>
      <c r="D222" s="175" t="s">
        <v>72</v>
      </c>
      <c r="E222" s="187" t="s">
        <v>357</v>
      </c>
      <c r="F222" s="187" t="s">
        <v>358</v>
      </c>
      <c r="G222" s="174"/>
      <c r="H222" s="174"/>
      <c r="I222" s="177"/>
      <c r="J222" s="188">
        <f>BK222</f>
        <v>0</v>
      </c>
      <c r="K222" s="174"/>
      <c r="L222" s="179"/>
      <c r="M222" s="180"/>
      <c r="N222" s="181"/>
      <c r="O222" s="181"/>
      <c r="P222" s="182">
        <f>SUM(P223:P230)</f>
        <v>0</v>
      </c>
      <c r="Q222" s="181"/>
      <c r="R222" s="182">
        <f>SUM(R223:R230)</f>
        <v>0.0007471000000000001</v>
      </c>
      <c r="S222" s="181"/>
      <c r="T222" s="183">
        <f>SUM(T223:T230)</f>
        <v>0</v>
      </c>
      <c r="AR222" s="184" t="s">
        <v>83</v>
      </c>
      <c r="AT222" s="185" t="s">
        <v>72</v>
      </c>
      <c r="AU222" s="185" t="s">
        <v>81</v>
      </c>
      <c r="AY222" s="184" t="s">
        <v>120</v>
      </c>
      <c r="BK222" s="186">
        <f>SUM(BK223:BK230)</f>
        <v>0</v>
      </c>
    </row>
    <row r="223" spans="1:65" s="2" customFormat="1" ht="21.75" customHeight="1">
      <c r="A223" s="35"/>
      <c r="B223" s="36"/>
      <c r="C223" s="189" t="s">
        <v>359</v>
      </c>
      <c r="D223" s="189" t="s">
        <v>122</v>
      </c>
      <c r="E223" s="190" t="s">
        <v>360</v>
      </c>
      <c r="F223" s="191" t="s">
        <v>361</v>
      </c>
      <c r="G223" s="192" t="s">
        <v>151</v>
      </c>
      <c r="H223" s="193">
        <v>1.7</v>
      </c>
      <c r="I223" s="194"/>
      <c r="J223" s="193">
        <f>ROUND(I223*H223,2)</f>
        <v>0</v>
      </c>
      <c r="K223" s="191" t="s">
        <v>126</v>
      </c>
      <c r="L223" s="40"/>
      <c r="M223" s="195" t="s">
        <v>18</v>
      </c>
      <c r="N223" s="196" t="s">
        <v>44</v>
      </c>
      <c r="O223" s="65"/>
      <c r="P223" s="197">
        <f>O223*H223</f>
        <v>0</v>
      </c>
      <c r="Q223" s="197">
        <v>0.00017</v>
      </c>
      <c r="R223" s="197">
        <f>Q223*H223</f>
        <v>0.00028900000000000003</v>
      </c>
      <c r="S223" s="197">
        <v>0</v>
      </c>
      <c r="T223" s="19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258</v>
      </c>
      <c r="AT223" s="199" t="s">
        <v>122</v>
      </c>
      <c r="AU223" s="199" t="s">
        <v>83</v>
      </c>
      <c r="AY223" s="18" t="s">
        <v>120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8" t="s">
        <v>81</v>
      </c>
      <c r="BK223" s="200">
        <f>ROUND(I223*H223,2)</f>
        <v>0</v>
      </c>
      <c r="BL223" s="18" t="s">
        <v>258</v>
      </c>
      <c r="BM223" s="199" t="s">
        <v>362</v>
      </c>
    </row>
    <row r="224" spans="1:47" s="2" customFormat="1" ht="48">
      <c r="A224" s="35"/>
      <c r="B224" s="36"/>
      <c r="C224" s="37"/>
      <c r="D224" s="201" t="s">
        <v>129</v>
      </c>
      <c r="E224" s="37"/>
      <c r="F224" s="202" t="s">
        <v>363</v>
      </c>
      <c r="G224" s="37"/>
      <c r="H224" s="37"/>
      <c r="I224" s="110"/>
      <c r="J224" s="37"/>
      <c r="K224" s="37"/>
      <c r="L224" s="40"/>
      <c r="M224" s="203"/>
      <c r="N224" s="204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129</v>
      </c>
      <c r="AU224" s="18" t="s">
        <v>83</v>
      </c>
    </row>
    <row r="225" spans="2:51" s="13" customFormat="1" ht="10.2">
      <c r="B225" s="205"/>
      <c r="C225" s="206"/>
      <c r="D225" s="201" t="s">
        <v>131</v>
      </c>
      <c r="E225" s="207" t="s">
        <v>18</v>
      </c>
      <c r="F225" s="208" t="s">
        <v>364</v>
      </c>
      <c r="G225" s="206"/>
      <c r="H225" s="209">
        <v>1.7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131</v>
      </c>
      <c r="AU225" s="215" t="s">
        <v>83</v>
      </c>
      <c r="AV225" s="13" t="s">
        <v>83</v>
      </c>
      <c r="AW225" s="13" t="s">
        <v>35</v>
      </c>
      <c r="AX225" s="13" t="s">
        <v>81</v>
      </c>
      <c r="AY225" s="215" t="s">
        <v>120</v>
      </c>
    </row>
    <row r="226" spans="2:51" s="14" customFormat="1" ht="10.2">
      <c r="B226" s="216"/>
      <c r="C226" s="217"/>
      <c r="D226" s="201" t="s">
        <v>131</v>
      </c>
      <c r="E226" s="218" t="s">
        <v>18</v>
      </c>
      <c r="F226" s="219" t="s">
        <v>365</v>
      </c>
      <c r="G226" s="217"/>
      <c r="H226" s="218" t="s">
        <v>18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131</v>
      </c>
      <c r="AU226" s="225" t="s">
        <v>83</v>
      </c>
      <c r="AV226" s="14" t="s">
        <v>81</v>
      </c>
      <c r="AW226" s="14" t="s">
        <v>35</v>
      </c>
      <c r="AX226" s="14" t="s">
        <v>73</v>
      </c>
      <c r="AY226" s="225" t="s">
        <v>120</v>
      </c>
    </row>
    <row r="227" spans="1:65" s="2" customFormat="1" ht="21.75" customHeight="1">
      <c r="A227" s="35"/>
      <c r="B227" s="36"/>
      <c r="C227" s="189" t="s">
        <v>366</v>
      </c>
      <c r="D227" s="189" t="s">
        <v>122</v>
      </c>
      <c r="E227" s="190" t="s">
        <v>367</v>
      </c>
      <c r="F227" s="191" t="s">
        <v>368</v>
      </c>
      <c r="G227" s="192" t="s">
        <v>151</v>
      </c>
      <c r="H227" s="193">
        <v>5.09</v>
      </c>
      <c r="I227" s="194"/>
      <c r="J227" s="193">
        <f>ROUND(I227*H227,2)</f>
        <v>0</v>
      </c>
      <c r="K227" s="191" t="s">
        <v>126</v>
      </c>
      <c r="L227" s="40"/>
      <c r="M227" s="195" t="s">
        <v>18</v>
      </c>
      <c r="N227" s="196" t="s">
        <v>44</v>
      </c>
      <c r="O227" s="65"/>
      <c r="P227" s="197">
        <f>O227*H227</f>
        <v>0</v>
      </c>
      <c r="Q227" s="197">
        <v>9E-05</v>
      </c>
      <c r="R227" s="197">
        <f>Q227*H227</f>
        <v>0.0004581</v>
      </c>
      <c r="S227" s="197">
        <v>0</v>
      </c>
      <c r="T227" s="19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9" t="s">
        <v>258</v>
      </c>
      <c r="AT227" s="199" t="s">
        <v>122</v>
      </c>
      <c r="AU227" s="199" t="s">
        <v>83</v>
      </c>
      <c r="AY227" s="18" t="s">
        <v>120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8" t="s">
        <v>81</v>
      </c>
      <c r="BK227" s="200">
        <f>ROUND(I227*H227,2)</f>
        <v>0</v>
      </c>
      <c r="BL227" s="18" t="s">
        <v>258</v>
      </c>
      <c r="BM227" s="199" t="s">
        <v>369</v>
      </c>
    </row>
    <row r="228" spans="1:47" s="2" customFormat="1" ht="48">
      <c r="A228" s="35"/>
      <c r="B228" s="36"/>
      <c r="C228" s="37"/>
      <c r="D228" s="201" t="s">
        <v>129</v>
      </c>
      <c r="E228" s="37"/>
      <c r="F228" s="202" t="s">
        <v>370</v>
      </c>
      <c r="G228" s="37"/>
      <c r="H228" s="37"/>
      <c r="I228" s="110"/>
      <c r="J228" s="37"/>
      <c r="K228" s="37"/>
      <c r="L228" s="40"/>
      <c r="M228" s="203"/>
      <c r="N228" s="204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129</v>
      </c>
      <c r="AU228" s="18" t="s">
        <v>83</v>
      </c>
    </row>
    <row r="229" spans="2:51" s="13" customFormat="1" ht="10.2">
      <c r="B229" s="205"/>
      <c r="C229" s="206"/>
      <c r="D229" s="201" t="s">
        <v>131</v>
      </c>
      <c r="E229" s="207" t="s">
        <v>18</v>
      </c>
      <c r="F229" s="208" t="s">
        <v>371</v>
      </c>
      <c r="G229" s="206"/>
      <c r="H229" s="209">
        <v>5.09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131</v>
      </c>
      <c r="AU229" s="215" t="s">
        <v>83</v>
      </c>
      <c r="AV229" s="13" t="s">
        <v>83</v>
      </c>
      <c r="AW229" s="13" t="s">
        <v>35</v>
      </c>
      <c r="AX229" s="13" t="s">
        <v>81</v>
      </c>
      <c r="AY229" s="215" t="s">
        <v>120</v>
      </c>
    </row>
    <row r="230" spans="2:51" s="14" customFormat="1" ht="10.2">
      <c r="B230" s="216"/>
      <c r="C230" s="217"/>
      <c r="D230" s="201" t="s">
        <v>131</v>
      </c>
      <c r="E230" s="218" t="s">
        <v>18</v>
      </c>
      <c r="F230" s="219" t="s">
        <v>372</v>
      </c>
      <c r="G230" s="217"/>
      <c r="H230" s="218" t="s">
        <v>18</v>
      </c>
      <c r="I230" s="220"/>
      <c r="J230" s="217"/>
      <c r="K230" s="217"/>
      <c r="L230" s="221"/>
      <c r="M230" s="249"/>
      <c r="N230" s="250"/>
      <c r="O230" s="250"/>
      <c r="P230" s="250"/>
      <c r="Q230" s="250"/>
      <c r="R230" s="250"/>
      <c r="S230" s="250"/>
      <c r="T230" s="251"/>
      <c r="AT230" s="225" t="s">
        <v>131</v>
      </c>
      <c r="AU230" s="225" t="s">
        <v>83</v>
      </c>
      <c r="AV230" s="14" t="s">
        <v>81</v>
      </c>
      <c r="AW230" s="14" t="s">
        <v>35</v>
      </c>
      <c r="AX230" s="14" t="s">
        <v>73</v>
      </c>
      <c r="AY230" s="225" t="s">
        <v>120</v>
      </c>
    </row>
    <row r="231" spans="1:31" s="2" customFormat="1" ht="6.9" customHeight="1">
      <c r="A231" s="35"/>
      <c r="B231" s="48"/>
      <c r="C231" s="49"/>
      <c r="D231" s="49"/>
      <c r="E231" s="49"/>
      <c r="F231" s="49"/>
      <c r="G231" s="49"/>
      <c r="H231" s="49"/>
      <c r="I231" s="138"/>
      <c r="J231" s="49"/>
      <c r="K231" s="49"/>
      <c r="L231" s="40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sheetProtection algorithmName="SHA-512" hashValue="5OwIAuagF+CbeMZEAmbrCQjrGNKjfFAmGIQtDtHXrAcRn3P8BEIUMc//cIwaaz2nntpx73CqRsi1jqirvez1HQ==" saltValue="wGXwxS2FV/SpVkEa1g7gCLx7CqLgZYVGaQq8IzCDgN/8IJHrRb/VNRy4PwSOLyk3ZI2L+lzihZCRh25C2CTY7A==" spinCount="100000" sheet="1" objects="1" scenarios="1" formatColumns="0" formatRows="0" autoFilter="0"/>
  <autoFilter ref="C86:K23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9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89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</row>
    <row r="4" spans="2:4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</row>
    <row r="5" spans="2:12" s="1" customFormat="1" ht="6.9" customHeight="1">
      <c r="B5" s="21"/>
      <c r="I5" s="102"/>
      <c r="L5" s="21"/>
    </row>
    <row r="6" spans="2:12" s="1" customFormat="1" ht="12" customHeight="1">
      <c r="B6" s="21"/>
      <c r="D6" s="109" t="s">
        <v>15</v>
      </c>
      <c r="I6" s="102"/>
      <c r="L6" s="21"/>
    </row>
    <row r="7" spans="2:12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31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90" t="s">
        <v>373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ROUND(J85,2)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ROUND((SUM(BE85:BE181)),2)</f>
        <v>0</v>
      </c>
      <c r="G33" s="35"/>
      <c r="H33" s="35"/>
      <c r="I33" s="127">
        <v>0.21</v>
      </c>
      <c r="J33" s="126">
        <f>ROUND(((SUM(BE85:BE181))*I33),2)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ROUND((SUM(BF85:BF181)),2)</f>
        <v>0</v>
      </c>
      <c r="G34" s="35"/>
      <c r="H34" s="35"/>
      <c r="I34" s="127">
        <v>0.15</v>
      </c>
      <c r="J34" s="126">
        <f>ROUND(((SUM(BF85:BF181))*I34),2)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9" t="s">
        <v>46</v>
      </c>
      <c r="F35" s="126">
        <f>ROUND((SUM(BG85:BG181)),2)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9" t="s">
        <v>47</v>
      </c>
      <c r="F36" s="126">
        <f>ROUND((SUM(BH85:BH181)),2)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9" t="s">
        <v>48</v>
      </c>
      <c r="F37" s="126">
        <f>ROUND((SUM(BI85:BI181)),2)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8" t="str">
        <f>E9</f>
        <v>SO-03 - Komunikace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J85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2:12" s="9" customFormat="1" ht="24.9" customHeight="1">
      <c r="B60" s="147"/>
      <c r="C60" s="148"/>
      <c r="D60" s="149" t="s">
        <v>103</v>
      </c>
      <c r="E60" s="150"/>
      <c r="F60" s="150"/>
      <c r="G60" s="150"/>
      <c r="H60" s="150"/>
      <c r="I60" s="151"/>
      <c r="J60" s="152">
        <f>J86</f>
        <v>0</v>
      </c>
      <c r="K60" s="148"/>
      <c r="L60" s="153"/>
    </row>
    <row r="61" spans="2:12" s="10" customFormat="1" ht="19.95" customHeight="1">
      <c r="B61" s="154"/>
      <c r="C61" s="155"/>
      <c r="D61" s="156" t="s">
        <v>104</v>
      </c>
      <c r="E61" s="157"/>
      <c r="F61" s="157"/>
      <c r="G61" s="157"/>
      <c r="H61" s="157"/>
      <c r="I61" s="158"/>
      <c r="J61" s="159">
        <f>J87</f>
        <v>0</v>
      </c>
      <c r="K61" s="155"/>
      <c r="L61" s="160"/>
    </row>
    <row r="62" spans="2:12" s="10" customFormat="1" ht="19.95" customHeight="1">
      <c r="B62" s="154"/>
      <c r="C62" s="155"/>
      <c r="D62" s="156" t="s">
        <v>164</v>
      </c>
      <c r="E62" s="157"/>
      <c r="F62" s="157"/>
      <c r="G62" s="157"/>
      <c r="H62" s="157"/>
      <c r="I62" s="158"/>
      <c r="J62" s="159">
        <f>J127</f>
        <v>0</v>
      </c>
      <c r="K62" s="155"/>
      <c r="L62" s="160"/>
    </row>
    <row r="63" spans="2:12" s="10" customFormat="1" ht="19.95" customHeight="1">
      <c r="B63" s="154"/>
      <c r="C63" s="155"/>
      <c r="D63" s="156" t="s">
        <v>374</v>
      </c>
      <c r="E63" s="157"/>
      <c r="F63" s="157"/>
      <c r="G63" s="157"/>
      <c r="H63" s="157"/>
      <c r="I63" s="158"/>
      <c r="J63" s="159">
        <f>J144</f>
        <v>0</v>
      </c>
      <c r="K63" s="155"/>
      <c r="L63" s="160"/>
    </row>
    <row r="64" spans="2:12" s="10" customFormat="1" ht="19.95" customHeight="1">
      <c r="B64" s="154"/>
      <c r="C64" s="155"/>
      <c r="D64" s="156" t="s">
        <v>375</v>
      </c>
      <c r="E64" s="157"/>
      <c r="F64" s="157"/>
      <c r="G64" s="157"/>
      <c r="H64" s="157"/>
      <c r="I64" s="158"/>
      <c r="J64" s="159">
        <f>J172</f>
        <v>0</v>
      </c>
      <c r="K64" s="155"/>
      <c r="L64" s="160"/>
    </row>
    <row r="65" spans="2:12" s="10" customFormat="1" ht="19.95" customHeight="1">
      <c r="B65" s="154"/>
      <c r="C65" s="155"/>
      <c r="D65" s="156" t="s">
        <v>166</v>
      </c>
      <c r="E65" s="157"/>
      <c r="F65" s="157"/>
      <c r="G65" s="157"/>
      <c r="H65" s="157"/>
      <c r="I65" s="158"/>
      <c r="J65" s="159">
        <f>J179</f>
        <v>0</v>
      </c>
      <c r="K65" s="155"/>
      <c r="L65" s="160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10"/>
      <c r="J66" s="37"/>
      <c r="K66" s="37"/>
      <c r="L66" s="111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" customHeight="1">
      <c r="A67" s="35"/>
      <c r="B67" s="48"/>
      <c r="C67" s="49"/>
      <c r="D67" s="49"/>
      <c r="E67" s="49"/>
      <c r="F67" s="49"/>
      <c r="G67" s="49"/>
      <c r="H67" s="49"/>
      <c r="I67" s="138"/>
      <c r="J67" s="49"/>
      <c r="K67" s="49"/>
      <c r="L67" s="11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" customHeight="1">
      <c r="A71" s="35"/>
      <c r="B71" s="50"/>
      <c r="C71" s="51"/>
      <c r="D71" s="51"/>
      <c r="E71" s="51"/>
      <c r="F71" s="51"/>
      <c r="G71" s="51"/>
      <c r="H71" s="51"/>
      <c r="I71" s="141"/>
      <c r="J71" s="51"/>
      <c r="K71" s="51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" customHeight="1">
      <c r="A72" s="35"/>
      <c r="B72" s="36"/>
      <c r="C72" s="24" t="s">
        <v>105</v>
      </c>
      <c r="D72" s="37"/>
      <c r="E72" s="37"/>
      <c r="F72" s="37"/>
      <c r="G72" s="37"/>
      <c r="H72" s="37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" customHeight="1">
      <c r="A73" s="35"/>
      <c r="B73" s="36"/>
      <c r="C73" s="37"/>
      <c r="D73" s="37"/>
      <c r="E73" s="37"/>
      <c r="F73" s="37"/>
      <c r="G73" s="37"/>
      <c r="H73" s="3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15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95" t="str">
        <f>E7</f>
        <v>VN Pocheň - odbahnění nádrže, č.st. 3331 - ZMENA</v>
      </c>
      <c r="F75" s="396"/>
      <c r="G75" s="396"/>
      <c r="H75" s="396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96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48" t="str">
        <f>E9</f>
        <v>SO-03 - Komunikace</v>
      </c>
      <c r="F77" s="397"/>
      <c r="G77" s="397"/>
      <c r="H77" s="397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36"/>
      <c r="C78" s="37"/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 xml:space="preserve"> </v>
      </c>
      <c r="G79" s="37"/>
      <c r="H79" s="37"/>
      <c r="I79" s="113" t="s">
        <v>23</v>
      </c>
      <c r="J79" s="60" t="str">
        <f>IF(J12="","",J12)</f>
        <v>3. 12. 2019</v>
      </c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5.65" customHeight="1">
      <c r="A81" s="35"/>
      <c r="B81" s="36"/>
      <c r="C81" s="30" t="s">
        <v>25</v>
      </c>
      <c r="D81" s="37"/>
      <c r="E81" s="37"/>
      <c r="F81" s="28" t="str">
        <f>E15</f>
        <v>Povodí Odry, státní podnik</v>
      </c>
      <c r="G81" s="37"/>
      <c r="H81" s="37"/>
      <c r="I81" s="113" t="s">
        <v>33</v>
      </c>
      <c r="J81" s="33" t="str">
        <f>E21</f>
        <v>Ing. Dalibor Rajnoch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65" customHeight="1">
      <c r="A82" s="35"/>
      <c r="B82" s="36"/>
      <c r="C82" s="30" t="s">
        <v>31</v>
      </c>
      <c r="D82" s="37"/>
      <c r="E82" s="37"/>
      <c r="F82" s="28" t="str">
        <f>IF(E18="","",E18)</f>
        <v>Vyplň údaj</v>
      </c>
      <c r="G82" s="37"/>
      <c r="H82" s="37"/>
      <c r="I82" s="113" t="s">
        <v>36</v>
      </c>
      <c r="J82" s="33" t="str">
        <f>E24</f>
        <v>Ing. Dalibor Rajnoch</v>
      </c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10"/>
      <c r="J83" s="37"/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61"/>
      <c r="B84" s="162"/>
      <c r="C84" s="163" t="s">
        <v>106</v>
      </c>
      <c r="D84" s="164" t="s">
        <v>58</v>
      </c>
      <c r="E84" s="164" t="s">
        <v>54</v>
      </c>
      <c r="F84" s="164" t="s">
        <v>55</v>
      </c>
      <c r="G84" s="164" t="s">
        <v>107</v>
      </c>
      <c r="H84" s="164" t="s">
        <v>108</v>
      </c>
      <c r="I84" s="165" t="s">
        <v>109</v>
      </c>
      <c r="J84" s="164" t="s">
        <v>101</v>
      </c>
      <c r="K84" s="166" t="s">
        <v>110</v>
      </c>
      <c r="L84" s="167"/>
      <c r="M84" s="69" t="s">
        <v>18</v>
      </c>
      <c r="N84" s="70" t="s">
        <v>43</v>
      </c>
      <c r="O84" s="70" t="s">
        <v>111</v>
      </c>
      <c r="P84" s="70" t="s">
        <v>112</v>
      </c>
      <c r="Q84" s="70" t="s">
        <v>113</v>
      </c>
      <c r="R84" s="70" t="s">
        <v>114</v>
      </c>
      <c r="S84" s="70" t="s">
        <v>115</v>
      </c>
      <c r="T84" s="71" t="s">
        <v>116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63" s="2" customFormat="1" ht="22.8" customHeight="1">
      <c r="A85" s="35"/>
      <c r="B85" s="36"/>
      <c r="C85" s="76" t="s">
        <v>117</v>
      </c>
      <c r="D85" s="37"/>
      <c r="E85" s="37"/>
      <c r="F85" s="37"/>
      <c r="G85" s="37"/>
      <c r="H85" s="37"/>
      <c r="I85" s="110"/>
      <c r="J85" s="168">
        <f>BK85</f>
        <v>0</v>
      </c>
      <c r="K85" s="37"/>
      <c r="L85" s="40"/>
      <c r="M85" s="72"/>
      <c r="N85" s="169"/>
      <c r="O85" s="73"/>
      <c r="P85" s="170">
        <f>P86</f>
        <v>0</v>
      </c>
      <c r="Q85" s="73"/>
      <c r="R85" s="170">
        <f>R86</f>
        <v>1488.7635400000001</v>
      </c>
      <c r="S85" s="73"/>
      <c r="T85" s="171">
        <f>T86</f>
        <v>198.63000000000002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72</v>
      </c>
      <c r="AU85" s="18" t="s">
        <v>102</v>
      </c>
      <c r="BK85" s="172">
        <f>BK86</f>
        <v>0</v>
      </c>
    </row>
    <row r="86" spans="2:63" s="12" customFormat="1" ht="25.95" customHeight="1">
      <c r="B86" s="173"/>
      <c r="C86" s="174"/>
      <c r="D86" s="175" t="s">
        <v>72</v>
      </c>
      <c r="E86" s="176" t="s">
        <v>118</v>
      </c>
      <c r="F86" s="176" t="s">
        <v>119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P87+P127+P144+P172+P179</f>
        <v>0</v>
      </c>
      <c r="Q86" s="181"/>
      <c r="R86" s="182">
        <f>R87+R127+R144+R172+R179</f>
        <v>1488.7635400000001</v>
      </c>
      <c r="S86" s="181"/>
      <c r="T86" s="183">
        <f>T87+T127+T144+T172+T179</f>
        <v>198.63000000000002</v>
      </c>
      <c r="AR86" s="184" t="s">
        <v>81</v>
      </c>
      <c r="AT86" s="185" t="s">
        <v>72</v>
      </c>
      <c r="AU86" s="185" t="s">
        <v>73</v>
      </c>
      <c r="AY86" s="184" t="s">
        <v>120</v>
      </c>
      <c r="BK86" s="186">
        <f>BK87+BK127+BK144+BK172+BK179</f>
        <v>0</v>
      </c>
    </row>
    <row r="87" spans="2:63" s="12" customFormat="1" ht="22.8" customHeight="1">
      <c r="B87" s="173"/>
      <c r="C87" s="174"/>
      <c r="D87" s="175" t="s">
        <v>72</v>
      </c>
      <c r="E87" s="187" t="s">
        <v>81</v>
      </c>
      <c r="F87" s="187" t="s">
        <v>121</v>
      </c>
      <c r="G87" s="174"/>
      <c r="H87" s="174"/>
      <c r="I87" s="177"/>
      <c r="J87" s="188">
        <f>BK87</f>
        <v>0</v>
      </c>
      <c r="K87" s="174"/>
      <c r="L87" s="179"/>
      <c r="M87" s="180"/>
      <c r="N87" s="181"/>
      <c r="O87" s="181"/>
      <c r="P87" s="182">
        <f>SUM(P88:P126)</f>
        <v>0</v>
      </c>
      <c r="Q87" s="181"/>
      <c r="R87" s="182">
        <f>SUM(R88:R126)</f>
        <v>0.2742</v>
      </c>
      <c r="S87" s="181"/>
      <c r="T87" s="183">
        <f>SUM(T88:T126)</f>
        <v>198.63000000000002</v>
      </c>
      <c r="AR87" s="184" t="s">
        <v>81</v>
      </c>
      <c r="AT87" s="185" t="s">
        <v>72</v>
      </c>
      <c r="AU87" s="185" t="s">
        <v>81</v>
      </c>
      <c r="AY87" s="184" t="s">
        <v>120</v>
      </c>
      <c r="BK87" s="186">
        <f>SUM(BK88:BK126)</f>
        <v>0</v>
      </c>
    </row>
    <row r="88" spans="1:65" s="2" customFormat="1" ht="33" customHeight="1">
      <c r="A88" s="35"/>
      <c r="B88" s="36"/>
      <c r="C88" s="189" t="s">
        <v>81</v>
      </c>
      <c r="D88" s="189" t="s">
        <v>122</v>
      </c>
      <c r="E88" s="190" t="s">
        <v>376</v>
      </c>
      <c r="F88" s="191" t="s">
        <v>377</v>
      </c>
      <c r="G88" s="192" t="s">
        <v>151</v>
      </c>
      <c r="H88" s="193">
        <v>36</v>
      </c>
      <c r="I88" s="194"/>
      <c r="J88" s="193">
        <f>ROUND(I88*H88,2)</f>
        <v>0</v>
      </c>
      <c r="K88" s="191" t="s">
        <v>126</v>
      </c>
      <c r="L88" s="40"/>
      <c r="M88" s="195" t="s">
        <v>18</v>
      </c>
      <c r="N88" s="196" t="s">
        <v>44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0.355</v>
      </c>
      <c r="T88" s="198">
        <f>S88*H88</f>
        <v>12.78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127</v>
      </c>
      <c r="AT88" s="199" t="s">
        <v>122</v>
      </c>
      <c r="AU88" s="199" t="s">
        <v>83</v>
      </c>
      <c r="AY88" s="18" t="s">
        <v>120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81</v>
      </c>
      <c r="BK88" s="200">
        <f>ROUND(I88*H88,2)</f>
        <v>0</v>
      </c>
      <c r="BL88" s="18" t="s">
        <v>127</v>
      </c>
      <c r="BM88" s="199" t="s">
        <v>378</v>
      </c>
    </row>
    <row r="89" spans="1:47" s="2" customFormat="1" ht="57.6">
      <c r="A89" s="35"/>
      <c r="B89" s="36"/>
      <c r="C89" s="37"/>
      <c r="D89" s="201" t="s">
        <v>129</v>
      </c>
      <c r="E89" s="37"/>
      <c r="F89" s="202" t="s">
        <v>379</v>
      </c>
      <c r="G89" s="37"/>
      <c r="H89" s="37"/>
      <c r="I89" s="110"/>
      <c r="J89" s="37"/>
      <c r="K89" s="37"/>
      <c r="L89" s="40"/>
      <c r="M89" s="203"/>
      <c r="N89" s="20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129</v>
      </c>
      <c r="AU89" s="18" t="s">
        <v>83</v>
      </c>
    </row>
    <row r="90" spans="2:51" s="13" customFormat="1" ht="10.2">
      <c r="B90" s="205"/>
      <c r="C90" s="206"/>
      <c r="D90" s="201" t="s">
        <v>131</v>
      </c>
      <c r="E90" s="207" t="s">
        <v>18</v>
      </c>
      <c r="F90" s="208" t="s">
        <v>380</v>
      </c>
      <c r="G90" s="206"/>
      <c r="H90" s="209">
        <v>36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131</v>
      </c>
      <c r="AU90" s="215" t="s">
        <v>83</v>
      </c>
      <c r="AV90" s="13" t="s">
        <v>83</v>
      </c>
      <c r="AW90" s="13" t="s">
        <v>35</v>
      </c>
      <c r="AX90" s="13" t="s">
        <v>81</v>
      </c>
      <c r="AY90" s="215" t="s">
        <v>120</v>
      </c>
    </row>
    <row r="91" spans="2:51" s="14" customFormat="1" ht="10.2">
      <c r="B91" s="216"/>
      <c r="C91" s="217"/>
      <c r="D91" s="201" t="s">
        <v>131</v>
      </c>
      <c r="E91" s="218" t="s">
        <v>18</v>
      </c>
      <c r="F91" s="219" t="s">
        <v>381</v>
      </c>
      <c r="G91" s="217"/>
      <c r="H91" s="218" t="s">
        <v>18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131</v>
      </c>
      <c r="AU91" s="225" t="s">
        <v>83</v>
      </c>
      <c r="AV91" s="14" t="s">
        <v>81</v>
      </c>
      <c r="AW91" s="14" t="s">
        <v>35</v>
      </c>
      <c r="AX91" s="14" t="s">
        <v>73</v>
      </c>
      <c r="AY91" s="225" t="s">
        <v>120</v>
      </c>
    </row>
    <row r="92" spans="1:65" s="2" customFormat="1" ht="33" customHeight="1">
      <c r="A92" s="35"/>
      <c r="B92" s="36"/>
      <c r="C92" s="189" t="s">
        <v>83</v>
      </c>
      <c r="D92" s="189" t="s">
        <v>122</v>
      </c>
      <c r="E92" s="190" t="s">
        <v>382</v>
      </c>
      <c r="F92" s="191" t="s">
        <v>383</v>
      </c>
      <c r="G92" s="192" t="s">
        <v>125</v>
      </c>
      <c r="H92" s="193">
        <v>2547.4</v>
      </c>
      <c r="I92" s="194"/>
      <c r="J92" s="193">
        <f>ROUND(I92*H92,2)</f>
        <v>0</v>
      </c>
      <c r="K92" s="191" t="s">
        <v>126</v>
      </c>
      <c r="L92" s="40"/>
      <c r="M92" s="195" t="s">
        <v>18</v>
      </c>
      <c r="N92" s="196" t="s">
        <v>44</v>
      </c>
      <c r="O92" s="65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9" t="s">
        <v>127</v>
      </c>
      <c r="AT92" s="199" t="s">
        <v>122</v>
      </c>
      <c r="AU92" s="199" t="s">
        <v>83</v>
      </c>
      <c r="AY92" s="18" t="s">
        <v>120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81</v>
      </c>
      <c r="BK92" s="200">
        <f>ROUND(I92*H92,2)</f>
        <v>0</v>
      </c>
      <c r="BL92" s="18" t="s">
        <v>127</v>
      </c>
      <c r="BM92" s="199" t="s">
        <v>384</v>
      </c>
    </row>
    <row r="93" spans="1:47" s="2" customFormat="1" ht="153.6">
      <c r="A93" s="35"/>
      <c r="B93" s="36"/>
      <c r="C93" s="37"/>
      <c r="D93" s="201" t="s">
        <v>129</v>
      </c>
      <c r="E93" s="37"/>
      <c r="F93" s="202" t="s">
        <v>385</v>
      </c>
      <c r="G93" s="37"/>
      <c r="H93" s="37"/>
      <c r="I93" s="110"/>
      <c r="J93" s="37"/>
      <c r="K93" s="37"/>
      <c r="L93" s="40"/>
      <c r="M93" s="203"/>
      <c r="N93" s="204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129</v>
      </c>
      <c r="AU93" s="18" t="s">
        <v>83</v>
      </c>
    </row>
    <row r="94" spans="2:51" s="13" customFormat="1" ht="10.2">
      <c r="B94" s="205"/>
      <c r="C94" s="206"/>
      <c r="D94" s="201" t="s">
        <v>131</v>
      </c>
      <c r="E94" s="207" t="s">
        <v>18</v>
      </c>
      <c r="F94" s="208" t="s">
        <v>386</v>
      </c>
      <c r="G94" s="206"/>
      <c r="H94" s="209">
        <v>927.4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131</v>
      </c>
      <c r="AU94" s="215" t="s">
        <v>83</v>
      </c>
      <c r="AV94" s="13" t="s">
        <v>83</v>
      </c>
      <c r="AW94" s="13" t="s">
        <v>35</v>
      </c>
      <c r="AX94" s="13" t="s">
        <v>73</v>
      </c>
      <c r="AY94" s="215" t="s">
        <v>120</v>
      </c>
    </row>
    <row r="95" spans="2:51" s="14" customFormat="1" ht="10.2">
      <c r="B95" s="216"/>
      <c r="C95" s="217"/>
      <c r="D95" s="201" t="s">
        <v>131</v>
      </c>
      <c r="E95" s="218" t="s">
        <v>18</v>
      </c>
      <c r="F95" s="219" t="s">
        <v>387</v>
      </c>
      <c r="G95" s="217"/>
      <c r="H95" s="218" t="s">
        <v>18</v>
      </c>
      <c r="I95" s="220"/>
      <c r="J95" s="217"/>
      <c r="K95" s="217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131</v>
      </c>
      <c r="AU95" s="225" t="s">
        <v>83</v>
      </c>
      <c r="AV95" s="14" t="s">
        <v>81</v>
      </c>
      <c r="AW95" s="14" t="s">
        <v>35</v>
      </c>
      <c r="AX95" s="14" t="s">
        <v>73</v>
      </c>
      <c r="AY95" s="225" t="s">
        <v>120</v>
      </c>
    </row>
    <row r="96" spans="2:51" s="13" customFormat="1" ht="10.2">
      <c r="B96" s="205"/>
      <c r="C96" s="206"/>
      <c r="D96" s="201" t="s">
        <v>131</v>
      </c>
      <c r="E96" s="207" t="s">
        <v>18</v>
      </c>
      <c r="F96" s="208" t="s">
        <v>388</v>
      </c>
      <c r="G96" s="206"/>
      <c r="H96" s="209">
        <v>1620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131</v>
      </c>
      <c r="AU96" s="215" t="s">
        <v>83</v>
      </c>
      <c r="AV96" s="13" t="s">
        <v>83</v>
      </c>
      <c r="AW96" s="13" t="s">
        <v>35</v>
      </c>
      <c r="AX96" s="13" t="s">
        <v>73</v>
      </c>
      <c r="AY96" s="215" t="s">
        <v>120</v>
      </c>
    </row>
    <row r="97" spans="2:51" s="14" customFormat="1" ht="10.2">
      <c r="B97" s="216"/>
      <c r="C97" s="217"/>
      <c r="D97" s="201" t="s">
        <v>131</v>
      </c>
      <c r="E97" s="218" t="s">
        <v>18</v>
      </c>
      <c r="F97" s="219" t="s">
        <v>387</v>
      </c>
      <c r="G97" s="217"/>
      <c r="H97" s="218" t="s">
        <v>18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131</v>
      </c>
      <c r="AU97" s="225" t="s">
        <v>83</v>
      </c>
      <c r="AV97" s="14" t="s">
        <v>81</v>
      </c>
      <c r="AW97" s="14" t="s">
        <v>35</v>
      </c>
      <c r="AX97" s="14" t="s">
        <v>73</v>
      </c>
      <c r="AY97" s="225" t="s">
        <v>120</v>
      </c>
    </row>
    <row r="98" spans="2:51" s="15" customFormat="1" ht="10.2">
      <c r="B98" s="229"/>
      <c r="C98" s="230"/>
      <c r="D98" s="201" t="s">
        <v>131</v>
      </c>
      <c r="E98" s="231" t="s">
        <v>18</v>
      </c>
      <c r="F98" s="232" t="s">
        <v>191</v>
      </c>
      <c r="G98" s="230"/>
      <c r="H98" s="233">
        <v>2547.4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131</v>
      </c>
      <c r="AU98" s="239" t="s">
        <v>83</v>
      </c>
      <c r="AV98" s="15" t="s">
        <v>127</v>
      </c>
      <c r="AW98" s="15" t="s">
        <v>35</v>
      </c>
      <c r="AX98" s="15" t="s">
        <v>81</v>
      </c>
      <c r="AY98" s="239" t="s">
        <v>120</v>
      </c>
    </row>
    <row r="99" spans="1:65" s="2" customFormat="1" ht="44.25" customHeight="1">
      <c r="A99" s="35"/>
      <c r="B99" s="36"/>
      <c r="C99" s="189" t="s">
        <v>138</v>
      </c>
      <c r="D99" s="189" t="s">
        <v>122</v>
      </c>
      <c r="E99" s="190" t="s">
        <v>389</v>
      </c>
      <c r="F99" s="191" t="s">
        <v>390</v>
      </c>
      <c r="G99" s="192" t="s">
        <v>151</v>
      </c>
      <c r="H99" s="193">
        <v>1350</v>
      </c>
      <c r="I99" s="194"/>
      <c r="J99" s="193">
        <f>ROUND(I99*H99,2)</f>
        <v>0</v>
      </c>
      <c r="K99" s="191" t="s">
        <v>126</v>
      </c>
      <c r="L99" s="40"/>
      <c r="M99" s="195" t="s">
        <v>18</v>
      </c>
      <c r="N99" s="196" t="s">
        <v>44</v>
      </c>
      <c r="O99" s="65"/>
      <c r="P99" s="197">
        <f>O99*H99</f>
        <v>0</v>
      </c>
      <c r="Q99" s="197">
        <v>7E-05</v>
      </c>
      <c r="R99" s="197">
        <f>Q99*H99</f>
        <v>0.09449999999999999</v>
      </c>
      <c r="S99" s="197">
        <v>0.128</v>
      </c>
      <c r="T99" s="198">
        <f>S99*H99</f>
        <v>172.8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9" t="s">
        <v>127</v>
      </c>
      <c r="AT99" s="199" t="s">
        <v>122</v>
      </c>
      <c r="AU99" s="199" t="s">
        <v>83</v>
      </c>
      <c r="AY99" s="18" t="s">
        <v>120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81</v>
      </c>
      <c r="BK99" s="200">
        <f>ROUND(I99*H99,2)</f>
        <v>0</v>
      </c>
      <c r="BL99" s="18" t="s">
        <v>127</v>
      </c>
      <c r="BM99" s="199" t="s">
        <v>391</v>
      </c>
    </row>
    <row r="100" spans="1:47" s="2" customFormat="1" ht="57.6">
      <c r="A100" s="35"/>
      <c r="B100" s="36"/>
      <c r="C100" s="37"/>
      <c r="D100" s="201" t="s">
        <v>129</v>
      </c>
      <c r="E100" s="37"/>
      <c r="F100" s="202" t="s">
        <v>392</v>
      </c>
      <c r="G100" s="37"/>
      <c r="H100" s="37"/>
      <c r="I100" s="110"/>
      <c r="J100" s="37"/>
      <c r="K100" s="37"/>
      <c r="L100" s="40"/>
      <c r="M100" s="203"/>
      <c r="N100" s="204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129</v>
      </c>
      <c r="AU100" s="18" t="s">
        <v>83</v>
      </c>
    </row>
    <row r="101" spans="2:51" s="13" customFormat="1" ht="10.2">
      <c r="B101" s="205"/>
      <c r="C101" s="206"/>
      <c r="D101" s="201" t="s">
        <v>131</v>
      </c>
      <c r="E101" s="207" t="s">
        <v>18</v>
      </c>
      <c r="F101" s="208" t="s">
        <v>393</v>
      </c>
      <c r="G101" s="206"/>
      <c r="H101" s="209">
        <v>1350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131</v>
      </c>
      <c r="AU101" s="215" t="s">
        <v>83</v>
      </c>
      <c r="AV101" s="13" t="s">
        <v>83</v>
      </c>
      <c r="AW101" s="13" t="s">
        <v>35</v>
      </c>
      <c r="AX101" s="13" t="s">
        <v>81</v>
      </c>
      <c r="AY101" s="215" t="s">
        <v>120</v>
      </c>
    </row>
    <row r="102" spans="2:51" s="14" customFormat="1" ht="10.2">
      <c r="B102" s="216"/>
      <c r="C102" s="217"/>
      <c r="D102" s="201" t="s">
        <v>131</v>
      </c>
      <c r="E102" s="218" t="s">
        <v>18</v>
      </c>
      <c r="F102" s="219" t="s">
        <v>394</v>
      </c>
      <c r="G102" s="217"/>
      <c r="H102" s="218" t="s">
        <v>18</v>
      </c>
      <c r="I102" s="220"/>
      <c r="J102" s="217"/>
      <c r="K102" s="217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131</v>
      </c>
      <c r="AU102" s="225" t="s">
        <v>83</v>
      </c>
      <c r="AV102" s="14" t="s">
        <v>81</v>
      </c>
      <c r="AW102" s="14" t="s">
        <v>35</v>
      </c>
      <c r="AX102" s="14" t="s">
        <v>73</v>
      </c>
      <c r="AY102" s="225" t="s">
        <v>120</v>
      </c>
    </row>
    <row r="103" spans="1:65" s="2" customFormat="1" ht="44.25" customHeight="1">
      <c r="A103" s="35"/>
      <c r="B103" s="36"/>
      <c r="C103" s="189" t="s">
        <v>127</v>
      </c>
      <c r="D103" s="189" t="s">
        <v>122</v>
      </c>
      <c r="E103" s="190" t="s">
        <v>395</v>
      </c>
      <c r="F103" s="191" t="s">
        <v>396</v>
      </c>
      <c r="G103" s="192" t="s">
        <v>327</v>
      </c>
      <c r="H103" s="193">
        <v>45</v>
      </c>
      <c r="I103" s="194"/>
      <c r="J103" s="193">
        <f>ROUND(I103*H103,2)</f>
        <v>0</v>
      </c>
      <c r="K103" s="191" t="s">
        <v>126</v>
      </c>
      <c r="L103" s="40"/>
      <c r="M103" s="195" t="s">
        <v>18</v>
      </c>
      <c r="N103" s="196" t="s">
        <v>44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0.29</v>
      </c>
      <c r="T103" s="198">
        <f>S103*H103</f>
        <v>13.049999999999999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127</v>
      </c>
      <c r="AT103" s="199" t="s">
        <v>122</v>
      </c>
      <c r="AU103" s="199" t="s">
        <v>83</v>
      </c>
      <c r="AY103" s="18" t="s">
        <v>120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81</v>
      </c>
      <c r="BK103" s="200">
        <f>ROUND(I103*H103,2)</f>
        <v>0</v>
      </c>
      <c r="BL103" s="18" t="s">
        <v>127</v>
      </c>
      <c r="BM103" s="199" t="s">
        <v>397</v>
      </c>
    </row>
    <row r="104" spans="1:47" s="2" customFormat="1" ht="48">
      <c r="A104" s="35"/>
      <c r="B104" s="36"/>
      <c r="C104" s="37"/>
      <c r="D104" s="201" t="s">
        <v>129</v>
      </c>
      <c r="E104" s="37"/>
      <c r="F104" s="202" t="s">
        <v>398</v>
      </c>
      <c r="G104" s="37"/>
      <c r="H104" s="37"/>
      <c r="I104" s="110"/>
      <c r="J104" s="37"/>
      <c r="K104" s="37"/>
      <c r="L104" s="40"/>
      <c r="M104" s="203"/>
      <c r="N104" s="204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129</v>
      </c>
      <c r="AU104" s="18" t="s">
        <v>83</v>
      </c>
    </row>
    <row r="105" spans="2:51" s="13" customFormat="1" ht="10.2">
      <c r="B105" s="205"/>
      <c r="C105" s="206"/>
      <c r="D105" s="201" t="s">
        <v>131</v>
      </c>
      <c r="E105" s="207" t="s">
        <v>18</v>
      </c>
      <c r="F105" s="208" t="s">
        <v>399</v>
      </c>
      <c r="G105" s="206"/>
      <c r="H105" s="209">
        <v>45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131</v>
      </c>
      <c r="AU105" s="215" t="s">
        <v>83</v>
      </c>
      <c r="AV105" s="13" t="s">
        <v>83</v>
      </c>
      <c r="AW105" s="13" t="s">
        <v>35</v>
      </c>
      <c r="AX105" s="13" t="s">
        <v>81</v>
      </c>
      <c r="AY105" s="215" t="s">
        <v>120</v>
      </c>
    </row>
    <row r="106" spans="2:51" s="14" customFormat="1" ht="10.2">
      <c r="B106" s="216"/>
      <c r="C106" s="217"/>
      <c r="D106" s="201" t="s">
        <v>131</v>
      </c>
      <c r="E106" s="218" t="s">
        <v>18</v>
      </c>
      <c r="F106" s="219" t="s">
        <v>400</v>
      </c>
      <c r="G106" s="217"/>
      <c r="H106" s="218" t="s">
        <v>18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131</v>
      </c>
      <c r="AU106" s="225" t="s">
        <v>83</v>
      </c>
      <c r="AV106" s="14" t="s">
        <v>81</v>
      </c>
      <c r="AW106" s="14" t="s">
        <v>35</v>
      </c>
      <c r="AX106" s="14" t="s">
        <v>73</v>
      </c>
      <c r="AY106" s="225" t="s">
        <v>120</v>
      </c>
    </row>
    <row r="107" spans="1:65" s="2" customFormat="1" ht="16.5" customHeight="1">
      <c r="A107" s="35"/>
      <c r="B107" s="36"/>
      <c r="C107" s="189" t="s">
        <v>148</v>
      </c>
      <c r="D107" s="189" t="s">
        <v>122</v>
      </c>
      <c r="E107" s="190" t="s">
        <v>401</v>
      </c>
      <c r="F107" s="191" t="s">
        <v>402</v>
      </c>
      <c r="G107" s="192" t="s">
        <v>327</v>
      </c>
      <c r="H107" s="193">
        <v>10</v>
      </c>
      <c r="I107" s="194"/>
      <c r="J107" s="193">
        <f>ROUND(I107*H107,2)</f>
        <v>0</v>
      </c>
      <c r="K107" s="191" t="s">
        <v>126</v>
      </c>
      <c r="L107" s="40"/>
      <c r="M107" s="195" t="s">
        <v>18</v>
      </c>
      <c r="N107" s="196" t="s">
        <v>44</v>
      </c>
      <c r="O107" s="65"/>
      <c r="P107" s="197">
        <f>O107*H107</f>
        <v>0</v>
      </c>
      <c r="Q107" s="197">
        <v>0.01797</v>
      </c>
      <c r="R107" s="197">
        <f>Q107*H107</f>
        <v>0.1797</v>
      </c>
      <c r="S107" s="197">
        <v>0</v>
      </c>
      <c r="T107" s="198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127</v>
      </c>
      <c r="AT107" s="199" t="s">
        <v>122</v>
      </c>
      <c r="AU107" s="199" t="s">
        <v>83</v>
      </c>
      <c r="AY107" s="18" t="s">
        <v>120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81</v>
      </c>
      <c r="BK107" s="200">
        <f>ROUND(I107*H107,2)</f>
        <v>0</v>
      </c>
      <c r="BL107" s="18" t="s">
        <v>127</v>
      </c>
      <c r="BM107" s="199" t="s">
        <v>403</v>
      </c>
    </row>
    <row r="108" spans="1:47" s="2" customFormat="1" ht="76.8">
      <c r="A108" s="35"/>
      <c r="B108" s="36"/>
      <c r="C108" s="37"/>
      <c r="D108" s="201" t="s">
        <v>129</v>
      </c>
      <c r="E108" s="37"/>
      <c r="F108" s="202" t="s">
        <v>404</v>
      </c>
      <c r="G108" s="37"/>
      <c r="H108" s="37"/>
      <c r="I108" s="110"/>
      <c r="J108" s="37"/>
      <c r="K108" s="37"/>
      <c r="L108" s="40"/>
      <c r="M108" s="203"/>
      <c r="N108" s="204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129</v>
      </c>
      <c r="AU108" s="18" t="s">
        <v>83</v>
      </c>
    </row>
    <row r="109" spans="2:51" s="13" customFormat="1" ht="10.2">
      <c r="B109" s="205"/>
      <c r="C109" s="206"/>
      <c r="D109" s="201" t="s">
        <v>131</v>
      </c>
      <c r="E109" s="207" t="s">
        <v>18</v>
      </c>
      <c r="F109" s="208" t="s">
        <v>405</v>
      </c>
      <c r="G109" s="206"/>
      <c r="H109" s="209">
        <v>10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131</v>
      </c>
      <c r="AU109" s="215" t="s">
        <v>83</v>
      </c>
      <c r="AV109" s="13" t="s">
        <v>83</v>
      </c>
      <c r="AW109" s="13" t="s">
        <v>35</v>
      </c>
      <c r="AX109" s="13" t="s">
        <v>81</v>
      </c>
      <c r="AY109" s="215" t="s">
        <v>120</v>
      </c>
    </row>
    <row r="110" spans="1:65" s="2" customFormat="1" ht="33" customHeight="1">
      <c r="A110" s="35"/>
      <c r="B110" s="36"/>
      <c r="C110" s="189" t="s">
        <v>192</v>
      </c>
      <c r="D110" s="189" t="s">
        <v>122</v>
      </c>
      <c r="E110" s="190" t="s">
        <v>406</v>
      </c>
      <c r="F110" s="191" t="s">
        <v>407</v>
      </c>
      <c r="G110" s="192" t="s">
        <v>125</v>
      </c>
      <c r="H110" s="193">
        <v>4</v>
      </c>
      <c r="I110" s="194"/>
      <c r="J110" s="193">
        <f>ROUND(I110*H110,2)</f>
        <v>0</v>
      </c>
      <c r="K110" s="191" t="s">
        <v>126</v>
      </c>
      <c r="L110" s="40"/>
      <c r="M110" s="195" t="s">
        <v>18</v>
      </c>
      <c r="N110" s="196" t="s">
        <v>44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127</v>
      </c>
      <c r="AT110" s="199" t="s">
        <v>122</v>
      </c>
      <c r="AU110" s="199" t="s">
        <v>83</v>
      </c>
      <c r="AY110" s="18" t="s">
        <v>120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81</v>
      </c>
      <c r="BK110" s="200">
        <f>ROUND(I110*H110,2)</f>
        <v>0</v>
      </c>
      <c r="BL110" s="18" t="s">
        <v>127</v>
      </c>
      <c r="BM110" s="199" t="s">
        <v>408</v>
      </c>
    </row>
    <row r="111" spans="1:47" s="2" customFormat="1" ht="48">
      <c r="A111" s="35"/>
      <c r="B111" s="36"/>
      <c r="C111" s="37"/>
      <c r="D111" s="201" t="s">
        <v>129</v>
      </c>
      <c r="E111" s="37"/>
      <c r="F111" s="202" t="s">
        <v>409</v>
      </c>
      <c r="G111" s="37"/>
      <c r="H111" s="37"/>
      <c r="I111" s="110"/>
      <c r="J111" s="37"/>
      <c r="K111" s="37"/>
      <c r="L111" s="40"/>
      <c r="M111" s="203"/>
      <c r="N111" s="204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129</v>
      </c>
      <c r="AU111" s="18" t="s">
        <v>83</v>
      </c>
    </row>
    <row r="112" spans="2:51" s="13" customFormat="1" ht="10.2">
      <c r="B112" s="205"/>
      <c r="C112" s="206"/>
      <c r="D112" s="201" t="s">
        <v>131</v>
      </c>
      <c r="E112" s="207" t="s">
        <v>18</v>
      </c>
      <c r="F112" s="208" t="s">
        <v>410</v>
      </c>
      <c r="G112" s="206"/>
      <c r="H112" s="209">
        <v>4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131</v>
      </c>
      <c r="AU112" s="215" t="s">
        <v>83</v>
      </c>
      <c r="AV112" s="13" t="s">
        <v>83</v>
      </c>
      <c r="AW112" s="13" t="s">
        <v>35</v>
      </c>
      <c r="AX112" s="13" t="s">
        <v>81</v>
      </c>
      <c r="AY112" s="215" t="s">
        <v>120</v>
      </c>
    </row>
    <row r="113" spans="1:65" s="2" customFormat="1" ht="55.5" customHeight="1">
      <c r="A113" s="35"/>
      <c r="B113" s="36"/>
      <c r="C113" s="189" t="s">
        <v>198</v>
      </c>
      <c r="D113" s="189" t="s">
        <v>122</v>
      </c>
      <c r="E113" s="190" t="s">
        <v>411</v>
      </c>
      <c r="F113" s="191" t="s">
        <v>412</v>
      </c>
      <c r="G113" s="192" t="s">
        <v>125</v>
      </c>
      <c r="H113" s="193">
        <v>4</v>
      </c>
      <c r="I113" s="194"/>
      <c r="J113" s="193">
        <f>ROUND(I113*H113,2)</f>
        <v>0</v>
      </c>
      <c r="K113" s="191" t="s">
        <v>126</v>
      </c>
      <c r="L113" s="40"/>
      <c r="M113" s="195" t="s">
        <v>18</v>
      </c>
      <c r="N113" s="196" t="s">
        <v>44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127</v>
      </c>
      <c r="AT113" s="199" t="s">
        <v>122</v>
      </c>
      <c r="AU113" s="199" t="s">
        <v>83</v>
      </c>
      <c r="AY113" s="18" t="s">
        <v>120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81</v>
      </c>
      <c r="BK113" s="200">
        <f>ROUND(I113*H113,2)</f>
        <v>0</v>
      </c>
      <c r="BL113" s="18" t="s">
        <v>127</v>
      </c>
      <c r="BM113" s="199" t="s">
        <v>413</v>
      </c>
    </row>
    <row r="114" spans="1:47" s="2" customFormat="1" ht="48">
      <c r="A114" s="35"/>
      <c r="B114" s="36"/>
      <c r="C114" s="37"/>
      <c r="D114" s="201" t="s">
        <v>129</v>
      </c>
      <c r="E114" s="37"/>
      <c r="F114" s="202" t="s">
        <v>414</v>
      </c>
      <c r="G114" s="37"/>
      <c r="H114" s="37"/>
      <c r="I114" s="110"/>
      <c r="J114" s="37"/>
      <c r="K114" s="37"/>
      <c r="L114" s="40"/>
      <c r="M114" s="203"/>
      <c r="N114" s="204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129</v>
      </c>
      <c r="AU114" s="18" t="s">
        <v>83</v>
      </c>
    </row>
    <row r="115" spans="2:51" s="13" customFormat="1" ht="10.2">
      <c r="B115" s="205"/>
      <c r="C115" s="206"/>
      <c r="D115" s="201" t="s">
        <v>131</v>
      </c>
      <c r="E115" s="207" t="s">
        <v>18</v>
      </c>
      <c r="F115" s="208" t="s">
        <v>127</v>
      </c>
      <c r="G115" s="206"/>
      <c r="H115" s="209">
        <v>4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131</v>
      </c>
      <c r="AU115" s="215" t="s">
        <v>83</v>
      </c>
      <c r="AV115" s="13" t="s">
        <v>83</v>
      </c>
      <c r="AW115" s="13" t="s">
        <v>35</v>
      </c>
      <c r="AX115" s="13" t="s">
        <v>81</v>
      </c>
      <c r="AY115" s="215" t="s">
        <v>120</v>
      </c>
    </row>
    <row r="116" spans="1:65" s="2" customFormat="1" ht="44.25" customHeight="1">
      <c r="A116" s="35"/>
      <c r="B116" s="36"/>
      <c r="C116" s="189" t="s">
        <v>206</v>
      </c>
      <c r="D116" s="189" t="s">
        <v>122</v>
      </c>
      <c r="E116" s="190" t="s">
        <v>415</v>
      </c>
      <c r="F116" s="191" t="s">
        <v>416</v>
      </c>
      <c r="G116" s="192" t="s">
        <v>125</v>
      </c>
      <c r="H116" s="193">
        <v>1570</v>
      </c>
      <c r="I116" s="194"/>
      <c r="J116" s="193">
        <f>ROUND(I116*H116,2)</f>
        <v>0</v>
      </c>
      <c r="K116" s="191" t="s">
        <v>126</v>
      </c>
      <c r="L116" s="40"/>
      <c r="M116" s="195" t="s">
        <v>18</v>
      </c>
      <c r="N116" s="196" t="s">
        <v>44</v>
      </c>
      <c r="O116" s="65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127</v>
      </c>
      <c r="AT116" s="199" t="s">
        <v>122</v>
      </c>
      <c r="AU116" s="199" t="s">
        <v>83</v>
      </c>
      <c r="AY116" s="18" t="s">
        <v>120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81</v>
      </c>
      <c r="BK116" s="200">
        <f>ROUND(I116*H116,2)</f>
        <v>0</v>
      </c>
      <c r="BL116" s="18" t="s">
        <v>127</v>
      </c>
      <c r="BM116" s="199" t="s">
        <v>417</v>
      </c>
    </row>
    <row r="117" spans="1:47" s="2" customFormat="1" ht="57.6">
      <c r="A117" s="35"/>
      <c r="B117" s="36"/>
      <c r="C117" s="37"/>
      <c r="D117" s="201" t="s">
        <v>129</v>
      </c>
      <c r="E117" s="37"/>
      <c r="F117" s="202" t="s">
        <v>418</v>
      </c>
      <c r="G117" s="37"/>
      <c r="H117" s="37"/>
      <c r="I117" s="110"/>
      <c r="J117" s="37"/>
      <c r="K117" s="37"/>
      <c r="L117" s="40"/>
      <c r="M117" s="203"/>
      <c r="N117" s="204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129</v>
      </c>
      <c r="AU117" s="18" t="s">
        <v>83</v>
      </c>
    </row>
    <row r="118" spans="2:51" s="13" customFormat="1" ht="10.2">
      <c r="B118" s="205"/>
      <c r="C118" s="206"/>
      <c r="D118" s="201" t="s">
        <v>131</v>
      </c>
      <c r="E118" s="207" t="s">
        <v>18</v>
      </c>
      <c r="F118" s="208" t="s">
        <v>337</v>
      </c>
      <c r="G118" s="206"/>
      <c r="H118" s="209">
        <v>1570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131</v>
      </c>
      <c r="AU118" s="215" t="s">
        <v>83</v>
      </c>
      <c r="AV118" s="13" t="s">
        <v>83</v>
      </c>
      <c r="AW118" s="13" t="s">
        <v>35</v>
      </c>
      <c r="AX118" s="13" t="s">
        <v>81</v>
      </c>
      <c r="AY118" s="215" t="s">
        <v>120</v>
      </c>
    </row>
    <row r="119" spans="2:51" s="14" customFormat="1" ht="10.2">
      <c r="B119" s="216"/>
      <c r="C119" s="217"/>
      <c r="D119" s="201" t="s">
        <v>131</v>
      </c>
      <c r="E119" s="218" t="s">
        <v>18</v>
      </c>
      <c r="F119" s="219" t="s">
        <v>338</v>
      </c>
      <c r="G119" s="217"/>
      <c r="H119" s="218" t="s">
        <v>18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131</v>
      </c>
      <c r="AU119" s="225" t="s">
        <v>83</v>
      </c>
      <c r="AV119" s="14" t="s">
        <v>81</v>
      </c>
      <c r="AW119" s="14" t="s">
        <v>35</v>
      </c>
      <c r="AX119" s="14" t="s">
        <v>73</v>
      </c>
      <c r="AY119" s="225" t="s">
        <v>120</v>
      </c>
    </row>
    <row r="120" spans="1:65" s="2" customFormat="1" ht="44.25" customHeight="1">
      <c r="A120" s="35"/>
      <c r="B120" s="36"/>
      <c r="C120" s="189" t="s">
        <v>212</v>
      </c>
      <c r="D120" s="189" t="s">
        <v>122</v>
      </c>
      <c r="E120" s="190" t="s">
        <v>419</v>
      </c>
      <c r="F120" s="191" t="s">
        <v>420</v>
      </c>
      <c r="G120" s="192" t="s">
        <v>125</v>
      </c>
      <c r="H120" s="193">
        <v>977.4</v>
      </c>
      <c r="I120" s="194"/>
      <c r="J120" s="193">
        <f>ROUND(I120*H120,2)</f>
        <v>0</v>
      </c>
      <c r="K120" s="191" t="s">
        <v>126</v>
      </c>
      <c r="L120" s="40"/>
      <c r="M120" s="195" t="s">
        <v>18</v>
      </c>
      <c r="N120" s="196" t="s">
        <v>44</v>
      </c>
      <c r="O120" s="65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127</v>
      </c>
      <c r="AT120" s="199" t="s">
        <v>122</v>
      </c>
      <c r="AU120" s="199" t="s">
        <v>83</v>
      </c>
      <c r="AY120" s="18" t="s">
        <v>120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81</v>
      </c>
      <c r="BK120" s="200">
        <f>ROUND(I120*H120,2)</f>
        <v>0</v>
      </c>
      <c r="BL120" s="18" t="s">
        <v>127</v>
      </c>
      <c r="BM120" s="199" t="s">
        <v>421</v>
      </c>
    </row>
    <row r="121" spans="1:47" s="2" customFormat="1" ht="57.6">
      <c r="A121" s="35"/>
      <c r="B121" s="36"/>
      <c r="C121" s="37"/>
      <c r="D121" s="201" t="s">
        <v>129</v>
      </c>
      <c r="E121" s="37"/>
      <c r="F121" s="202" t="s">
        <v>422</v>
      </c>
      <c r="G121" s="37"/>
      <c r="H121" s="37"/>
      <c r="I121" s="110"/>
      <c r="J121" s="37"/>
      <c r="K121" s="37"/>
      <c r="L121" s="40"/>
      <c r="M121" s="203"/>
      <c r="N121" s="204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129</v>
      </c>
      <c r="AU121" s="18" t="s">
        <v>83</v>
      </c>
    </row>
    <row r="122" spans="2:51" s="13" customFormat="1" ht="10.2">
      <c r="B122" s="205"/>
      <c r="C122" s="206"/>
      <c r="D122" s="201" t="s">
        <v>131</v>
      </c>
      <c r="E122" s="207" t="s">
        <v>18</v>
      </c>
      <c r="F122" s="208" t="s">
        <v>423</v>
      </c>
      <c r="G122" s="206"/>
      <c r="H122" s="209">
        <v>977.4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131</v>
      </c>
      <c r="AU122" s="215" t="s">
        <v>83</v>
      </c>
      <c r="AV122" s="13" t="s">
        <v>83</v>
      </c>
      <c r="AW122" s="13" t="s">
        <v>35</v>
      </c>
      <c r="AX122" s="13" t="s">
        <v>81</v>
      </c>
      <c r="AY122" s="215" t="s">
        <v>120</v>
      </c>
    </row>
    <row r="123" spans="1:65" s="2" customFormat="1" ht="21.75" customHeight="1">
      <c r="A123" s="35"/>
      <c r="B123" s="36"/>
      <c r="C123" s="189" t="s">
        <v>219</v>
      </c>
      <c r="D123" s="189" t="s">
        <v>122</v>
      </c>
      <c r="E123" s="190" t="s">
        <v>424</v>
      </c>
      <c r="F123" s="191" t="s">
        <v>425</v>
      </c>
      <c r="G123" s="192" t="s">
        <v>151</v>
      </c>
      <c r="H123" s="193">
        <v>5500</v>
      </c>
      <c r="I123" s="194"/>
      <c r="J123" s="193">
        <f>ROUND(I123*H123,2)</f>
        <v>0</v>
      </c>
      <c r="K123" s="191" t="s">
        <v>126</v>
      </c>
      <c r="L123" s="40"/>
      <c r="M123" s="195" t="s">
        <v>18</v>
      </c>
      <c r="N123" s="196" t="s">
        <v>44</v>
      </c>
      <c r="O123" s="65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127</v>
      </c>
      <c r="AT123" s="199" t="s">
        <v>122</v>
      </c>
      <c r="AU123" s="199" t="s">
        <v>83</v>
      </c>
      <c r="AY123" s="18" t="s">
        <v>120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81</v>
      </c>
      <c r="BK123" s="200">
        <f>ROUND(I123*H123,2)</f>
        <v>0</v>
      </c>
      <c r="BL123" s="18" t="s">
        <v>127</v>
      </c>
      <c r="BM123" s="199" t="s">
        <v>426</v>
      </c>
    </row>
    <row r="124" spans="1:47" s="2" customFormat="1" ht="57.6">
      <c r="A124" s="35"/>
      <c r="B124" s="36"/>
      <c r="C124" s="37"/>
      <c r="D124" s="201" t="s">
        <v>129</v>
      </c>
      <c r="E124" s="37"/>
      <c r="F124" s="202" t="s">
        <v>427</v>
      </c>
      <c r="G124" s="37"/>
      <c r="H124" s="37"/>
      <c r="I124" s="110"/>
      <c r="J124" s="37"/>
      <c r="K124" s="37"/>
      <c r="L124" s="40"/>
      <c r="M124" s="203"/>
      <c r="N124" s="204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129</v>
      </c>
      <c r="AU124" s="18" t="s">
        <v>83</v>
      </c>
    </row>
    <row r="125" spans="2:51" s="13" customFormat="1" ht="10.2">
      <c r="B125" s="205"/>
      <c r="C125" s="206"/>
      <c r="D125" s="201" t="s">
        <v>131</v>
      </c>
      <c r="E125" s="207" t="s">
        <v>18</v>
      </c>
      <c r="F125" s="208" t="s">
        <v>428</v>
      </c>
      <c r="G125" s="206"/>
      <c r="H125" s="209">
        <v>5500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131</v>
      </c>
      <c r="AU125" s="215" t="s">
        <v>83</v>
      </c>
      <c r="AV125" s="13" t="s">
        <v>83</v>
      </c>
      <c r="AW125" s="13" t="s">
        <v>35</v>
      </c>
      <c r="AX125" s="13" t="s">
        <v>81</v>
      </c>
      <c r="AY125" s="215" t="s">
        <v>120</v>
      </c>
    </row>
    <row r="126" spans="2:51" s="14" customFormat="1" ht="10.2">
      <c r="B126" s="216"/>
      <c r="C126" s="217"/>
      <c r="D126" s="201" t="s">
        <v>131</v>
      </c>
      <c r="E126" s="218" t="s">
        <v>18</v>
      </c>
      <c r="F126" s="219" t="s">
        <v>394</v>
      </c>
      <c r="G126" s="217"/>
      <c r="H126" s="218" t="s">
        <v>18</v>
      </c>
      <c r="I126" s="220"/>
      <c r="J126" s="217"/>
      <c r="K126" s="217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131</v>
      </c>
      <c r="AU126" s="225" t="s">
        <v>83</v>
      </c>
      <c r="AV126" s="14" t="s">
        <v>81</v>
      </c>
      <c r="AW126" s="14" t="s">
        <v>35</v>
      </c>
      <c r="AX126" s="14" t="s">
        <v>73</v>
      </c>
      <c r="AY126" s="225" t="s">
        <v>120</v>
      </c>
    </row>
    <row r="127" spans="2:63" s="12" customFormat="1" ht="22.8" customHeight="1">
      <c r="B127" s="173"/>
      <c r="C127" s="174"/>
      <c r="D127" s="175" t="s">
        <v>72</v>
      </c>
      <c r="E127" s="187" t="s">
        <v>83</v>
      </c>
      <c r="F127" s="187" t="s">
        <v>282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SUM(P128:P143)</f>
        <v>0</v>
      </c>
      <c r="Q127" s="181"/>
      <c r="R127" s="182">
        <f>SUM(R128:R143)</f>
        <v>18.83806</v>
      </c>
      <c r="S127" s="181"/>
      <c r="T127" s="183">
        <f>SUM(T128:T143)</f>
        <v>0</v>
      </c>
      <c r="AR127" s="184" t="s">
        <v>81</v>
      </c>
      <c r="AT127" s="185" t="s">
        <v>72</v>
      </c>
      <c r="AU127" s="185" t="s">
        <v>81</v>
      </c>
      <c r="AY127" s="184" t="s">
        <v>120</v>
      </c>
      <c r="BK127" s="186">
        <f>SUM(BK128:BK143)</f>
        <v>0</v>
      </c>
    </row>
    <row r="128" spans="1:65" s="2" customFormat="1" ht="33" customHeight="1">
      <c r="A128" s="35"/>
      <c r="B128" s="36"/>
      <c r="C128" s="189" t="s">
        <v>225</v>
      </c>
      <c r="D128" s="189" t="s">
        <v>122</v>
      </c>
      <c r="E128" s="190" t="s">
        <v>298</v>
      </c>
      <c r="F128" s="191" t="s">
        <v>299</v>
      </c>
      <c r="G128" s="192" t="s">
        <v>151</v>
      </c>
      <c r="H128" s="193">
        <v>16792</v>
      </c>
      <c r="I128" s="194"/>
      <c r="J128" s="193">
        <f>ROUND(I128*H128,2)</f>
        <v>0</v>
      </c>
      <c r="K128" s="191" t="s">
        <v>126</v>
      </c>
      <c r="L128" s="40"/>
      <c r="M128" s="195" t="s">
        <v>18</v>
      </c>
      <c r="N128" s="196" t="s">
        <v>44</v>
      </c>
      <c r="O128" s="65"/>
      <c r="P128" s="197">
        <f>O128*H128</f>
        <v>0</v>
      </c>
      <c r="Q128" s="197">
        <v>0.00014</v>
      </c>
      <c r="R128" s="197">
        <f>Q128*H128</f>
        <v>2.3508799999999996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127</v>
      </c>
      <c r="AT128" s="199" t="s">
        <v>122</v>
      </c>
      <c r="AU128" s="199" t="s">
        <v>83</v>
      </c>
      <c r="AY128" s="18" t="s">
        <v>120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81</v>
      </c>
      <c r="BK128" s="200">
        <f>ROUND(I128*H128,2)</f>
        <v>0</v>
      </c>
      <c r="BL128" s="18" t="s">
        <v>127</v>
      </c>
      <c r="BM128" s="199" t="s">
        <v>429</v>
      </c>
    </row>
    <row r="129" spans="1:47" s="2" customFormat="1" ht="76.8">
      <c r="A129" s="35"/>
      <c r="B129" s="36"/>
      <c r="C129" s="37"/>
      <c r="D129" s="201" t="s">
        <v>129</v>
      </c>
      <c r="E129" s="37"/>
      <c r="F129" s="202" t="s">
        <v>430</v>
      </c>
      <c r="G129" s="37"/>
      <c r="H129" s="37"/>
      <c r="I129" s="110"/>
      <c r="J129" s="37"/>
      <c r="K129" s="37"/>
      <c r="L129" s="40"/>
      <c r="M129" s="203"/>
      <c r="N129" s="204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129</v>
      </c>
      <c r="AU129" s="18" t="s">
        <v>83</v>
      </c>
    </row>
    <row r="130" spans="2:51" s="13" customFormat="1" ht="10.2">
      <c r="B130" s="205"/>
      <c r="C130" s="206"/>
      <c r="D130" s="201" t="s">
        <v>131</v>
      </c>
      <c r="E130" s="207" t="s">
        <v>18</v>
      </c>
      <c r="F130" s="208" t="s">
        <v>431</v>
      </c>
      <c r="G130" s="206"/>
      <c r="H130" s="209">
        <v>16792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131</v>
      </c>
      <c r="AU130" s="215" t="s">
        <v>83</v>
      </c>
      <c r="AV130" s="13" t="s">
        <v>83</v>
      </c>
      <c r="AW130" s="13" t="s">
        <v>35</v>
      </c>
      <c r="AX130" s="13" t="s">
        <v>81</v>
      </c>
      <c r="AY130" s="215" t="s">
        <v>120</v>
      </c>
    </row>
    <row r="131" spans="2:51" s="14" customFormat="1" ht="10.2">
      <c r="B131" s="216"/>
      <c r="C131" s="217"/>
      <c r="D131" s="201" t="s">
        <v>131</v>
      </c>
      <c r="E131" s="218" t="s">
        <v>18</v>
      </c>
      <c r="F131" s="219" t="s">
        <v>432</v>
      </c>
      <c r="G131" s="217"/>
      <c r="H131" s="218" t="s">
        <v>18</v>
      </c>
      <c r="I131" s="220"/>
      <c r="J131" s="217"/>
      <c r="K131" s="217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131</v>
      </c>
      <c r="AU131" s="225" t="s">
        <v>83</v>
      </c>
      <c r="AV131" s="14" t="s">
        <v>81</v>
      </c>
      <c r="AW131" s="14" t="s">
        <v>35</v>
      </c>
      <c r="AX131" s="14" t="s">
        <v>73</v>
      </c>
      <c r="AY131" s="225" t="s">
        <v>120</v>
      </c>
    </row>
    <row r="132" spans="1:65" s="2" customFormat="1" ht="16.5" customHeight="1">
      <c r="A132" s="35"/>
      <c r="B132" s="36"/>
      <c r="C132" s="240" t="s">
        <v>231</v>
      </c>
      <c r="D132" s="240" t="s">
        <v>270</v>
      </c>
      <c r="E132" s="241" t="s">
        <v>433</v>
      </c>
      <c r="F132" s="242" t="s">
        <v>434</v>
      </c>
      <c r="G132" s="243" t="s">
        <v>151</v>
      </c>
      <c r="H132" s="244">
        <v>9865.3</v>
      </c>
      <c r="I132" s="245"/>
      <c r="J132" s="244">
        <f>ROUND(I132*H132,2)</f>
        <v>0</v>
      </c>
      <c r="K132" s="242" t="s">
        <v>126</v>
      </c>
      <c r="L132" s="246"/>
      <c r="M132" s="247" t="s">
        <v>18</v>
      </c>
      <c r="N132" s="248" t="s">
        <v>44</v>
      </c>
      <c r="O132" s="65"/>
      <c r="P132" s="197">
        <f>O132*H132</f>
        <v>0</v>
      </c>
      <c r="Q132" s="197">
        <v>0.0006</v>
      </c>
      <c r="R132" s="197">
        <f>Q132*H132</f>
        <v>5.919179999999999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206</v>
      </c>
      <c r="AT132" s="199" t="s">
        <v>270</v>
      </c>
      <c r="AU132" s="199" t="s">
        <v>83</v>
      </c>
      <c r="AY132" s="18" t="s">
        <v>120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8" t="s">
        <v>81</v>
      </c>
      <c r="BK132" s="200">
        <f>ROUND(I132*H132,2)</f>
        <v>0</v>
      </c>
      <c r="BL132" s="18" t="s">
        <v>127</v>
      </c>
      <c r="BM132" s="199" t="s">
        <v>435</v>
      </c>
    </row>
    <row r="133" spans="1:47" s="2" customFormat="1" ht="76.8">
      <c r="A133" s="35"/>
      <c r="B133" s="36"/>
      <c r="C133" s="37"/>
      <c r="D133" s="201" t="s">
        <v>129</v>
      </c>
      <c r="E133" s="37"/>
      <c r="F133" s="202" t="s">
        <v>436</v>
      </c>
      <c r="G133" s="37"/>
      <c r="H133" s="37"/>
      <c r="I133" s="110"/>
      <c r="J133" s="37"/>
      <c r="K133" s="37"/>
      <c r="L133" s="40"/>
      <c r="M133" s="203"/>
      <c r="N133" s="204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129</v>
      </c>
      <c r="AU133" s="18" t="s">
        <v>83</v>
      </c>
    </row>
    <row r="134" spans="2:51" s="13" customFormat="1" ht="10.2">
      <c r="B134" s="205"/>
      <c r="C134" s="206"/>
      <c r="D134" s="201" t="s">
        <v>131</v>
      </c>
      <c r="E134" s="207" t="s">
        <v>18</v>
      </c>
      <c r="F134" s="208" t="s">
        <v>437</v>
      </c>
      <c r="G134" s="206"/>
      <c r="H134" s="209">
        <v>9865.3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131</v>
      </c>
      <c r="AU134" s="215" t="s">
        <v>83</v>
      </c>
      <c r="AV134" s="13" t="s">
        <v>83</v>
      </c>
      <c r="AW134" s="13" t="s">
        <v>35</v>
      </c>
      <c r="AX134" s="13" t="s">
        <v>81</v>
      </c>
      <c r="AY134" s="215" t="s">
        <v>120</v>
      </c>
    </row>
    <row r="135" spans="2:51" s="14" customFormat="1" ht="10.2">
      <c r="B135" s="216"/>
      <c r="C135" s="217"/>
      <c r="D135" s="201" t="s">
        <v>131</v>
      </c>
      <c r="E135" s="218" t="s">
        <v>18</v>
      </c>
      <c r="F135" s="219" t="s">
        <v>438</v>
      </c>
      <c r="G135" s="217"/>
      <c r="H135" s="218" t="s">
        <v>18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131</v>
      </c>
      <c r="AU135" s="225" t="s">
        <v>83</v>
      </c>
      <c r="AV135" s="14" t="s">
        <v>81</v>
      </c>
      <c r="AW135" s="14" t="s">
        <v>35</v>
      </c>
      <c r="AX135" s="14" t="s">
        <v>73</v>
      </c>
      <c r="AY135" s="225" t="s">
        <v>120</v>
      </c>
    </row>
    <row r="136" spans="1:65" s="2" customFormat="1" ht="21.75" customHeight="1">
      <c r="A136" s="35"/>
      <c r="B136" s="36"/>
      <c r="C136" s="189" t="s">
        <v>237</v>
      </c>
      <c r="D136" s="189" t="s">
        <v>122</v>
      </c>
      <c r="E136" s="190" t="s">
        <v>439</v>
      </c>
      <c r="F136" s="191" t="s">
        <v>440</v>
      </c>
      <c r="G136" s="192" t="s">
        <v>151</v>
      </c>
      <c r="H136" s="193">
        <v>36</v>
      </c>
      <c r="I136" s="194"/>
      <c r="J136" s="193">
        <f>ROUND(I136*H136,2)</f>
        <v>0</v>
      </c>
      <c r="K136" s="191" t="s">
        <v>126</v>
      </c>
      <c r="L136" s="40"/>
      <c r="M136" s="195" t="s">
        <v>18</v>
      </c>
      <c r="N136" s="196" t="s">
        <v>44</v>
      </c>
      <c r="O136" s="65"/>
      <c r="P136" s="197">
        <f>O136*H136</f>
        <v>0</v>
      </c>
      <c r="Q136" s="197">
        <v>0.108</v>
      </c>
      <c r="R136" s="197">
        <f>Q136*H136</f>
        <v>3.888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127</v>
      </c>
      <c r="AT136" s="199" t="s">
        <v>122</v>
      </c>
      <c r="AU136" s="199" t="s">
        <v>83</v>
      </c>
      <c r="AY136" s="18" t="s">
        <v>120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81</v>
      </c>
      <c r="BK136" s="200">
        <f>ROUND(I136*H136,2)</f>
        <v>0</v>
      </c>
      <c r="BL136" s="18" t="s">
        <v>127</v>
      </c>
      <c r="BM136" s="199" t="s">
        <v>441</v>
      </c>
    </row>
    <row r="137" spans="1:47" s="2" customFormat="1" ht="48">
      <c r="A137" s="35"/>
      <c r="B137" s="36"/>
      <c r="C137" s="37"/>
      <c r="D137" s="201" t="s">
        <v>129</v>
      </c>
      <c r="E137" s="37"/>
      <c r="F137" s="202" t="s">
        <v>442</v>
      </c>
      <c r="G137" s="37"/>
      <c r="H137" s="37"/>
      <c r="I137" s="110"/>
      <c r="J137" s="37"/>
      <c r="K137" s="37"/>
      <c r="L137" s="40"/>
      <c r="M137" s="203"/>
      <c r="N137" s="204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129</v>
      </c>
      <c r="AU137" s="18" t="s">
        <v>83</v>
      </c>
    </row>
    <row r="138" spans="2:51" s="13" customFormat="1" ht="10.2">
      <c r="B138" s="205"/>
      <c r="C138" s="206"/>
      <c r="D138" s="201" t="s">
        <v>131</v>
      </c>
      <c r="E138" s="207" t="s">
        <v>18</v>
      </c>
      <c r="F138" s="208" t="s">
        <v>380</v>
      </c>
      <c r="G138" s="206"/>
      <c r="H138" s="209">
        <v>36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131</v>
      </c>
      <c r="AU138" s="215" t="s">
        <v>83</v>
      </c>
      <c r="AV138" s="13" t="s">
        <v>83</v>
      </c>
      <c r="AW138" s="13" t="s">
        <v>35</v>
      </c>
      <c r="AX138" s="13" t="s">
        <v>81</v>
      </c>
      <c r="AY138" s="215" t="s">
        <v>120</v>
      </c>
    </row>
    <row r="139" spans="2:51" s="14" customFormat="1" ht="10.2">
      <c r="B139" s="216"/>
      <c r="C139" s="217"/>
      <c r="D139" s="201" t="s">
        <v>131</v>
      </c>
      <c r="E139" s="218" t="s">
        <v>18</v>
      </c>
      <c r="F139" s="219" t="s">
        <v>443</v>
      </c>
      <c r="G139" s="217"/>
      <c r="H139" s="218" t="s">
        <v>18</v>
      </c>
      <c r="I139" s="220"/>
      <c r="J139" s="217"/>
      <c r="K139" s="217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131</v>
      </c>
      <c r="AU139" s="225" t="s">
        <v>83</v>
      </c>
      <c r="AV139" s="14" t="s">
        <v>81</v>
      </c>
      <c r="AW139" s="14" t="s">
        <v>35</v>
      </c>
      <c r="AX139" s="14" t="s">
        <v>73</v>
      </c>
      <c r="AY139" s="225" t="s">
        <v>120</v>
      </c>
    </row>
    <row r="140" spans="1:65" s="2" customFormat="1" ht="16.5" customHeight="1">
      <c r="A140" s="35"/>
      <c r="B140" s="36"/>
      <c r="C140" s="240" t="s">
        <v>243</v>
      </c>
      <c r="D140" s="240" t="s">
        <v>270</v>
      </c>
      <c r="E140" s="241" t="s">
        <v>444</v>
      </c>
      <c r="F140" s="242" t="s">
        <v>445</v>
      </c>
      <c r="G140" s="243" t="s">
        <v>446</v>
      </c>
      <c r="H140" s="244">
        <v>4</v>
      </c>
      <c r="I140" s="245"/>
      <c r="J140" s="244">
        <f>ROUND(I140*H140,2)</f>
        <v>0</v>
      </c>
      <c r="K140" s="242" t="s">
        <v>126</v>
      </c>
      <c r="L140" s="246"/>
      <c r="M140" s="247" t="s">
        <v>18</v>
      </c>
      <c r="N140" s="248" t="s">
        <v>44</v>
      </c>
      <c r="O140" s="65"/>
      <c r="P140" s="197">
        <f>O140*H140</f>
        <v>0</v>
      </c>
      <c r="Q140" s="197">
        <v>1.67</v>
      </c>
      <c r="R140" s="197">
        <f>Q140*H140</f>
        <v>6.68</v>
      </c>
      <c r="S140" s="197">
        <v>0</v>
      </c>
      <c r="T140" s="19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206</v>
      </c>
      <c r="AT140" s="199" t="s">
        <v>270</v>
      </c>
      <c r="AU140" s="199" t="s">
        <v>83</v>
      </c>
      <c r="AY140" s="18" t="s">
        <v>120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81</v>
      </c>
      <c r="BK140" s="200">
        <f>ROUND(I140*H140,2)</f>
        <v>0</v>
      </c>
      <c r="BL140" s="18" t="s">
        <v>127</v>
      </c>
      <c r="BM140" s="199" t="s">
        <v>447</v>
      </c>
    </row>
    <row r="141" spans="1:47" s="2" customFormat="1" ht="57.6">
      <c r="A141" s="35"/>
      <c r="B141" s="36"/>
      <c r="C141" s="37"/>
      <c r="D141" s="201" t="s">
        <v>129</v>
      </c>
      <c r="E141" s="37"/>
      <c r="F141" s="202" t="s">
        <v>448</v>
      </c>
      <c r="G141" s="37"/>
      <c r="H141" s="37"/>
      <c r="I141" s="110"/>
      <c r="J141" s="37"/>
      <c r="K141" s="37"/>
      <c r="L141" s="40"/>
      <c r="M141" s="203"/>
      <c r="N141" s="204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129</v>
      </c>
      <c r="AU141" s="18" t="s">
        <v>83</v>
      </c>
    </row>
    <row r="142" spans="2:51" s="13" customFormat="1" ht="10.2">
      <c r="B142" s="205"/>
      <c r="C142" s="206"/>
      <c r="D142" s="201" t="s">
        <v>131</v>
      </c>
      <c r="E142" s="207" t="s">
        <v>18</v>
      </c>
      <c r="F142" s="208" t="s">
        <v>449</v>
      </c>
      <c r="G142" s="206"/>
      <c r="H142" s="209">
        <v>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131</v>
      </c>
      <c r="AU142" s="215" t="s">
        <v>83</v>
      </c>
      <c r="AV142" s="13" t="s">
        <v>83</v>
      </c>
      <c r="AW142" s="13" t="s">
        <v>35</v>
      </c>
      <c r="AX142" s="13" t="s">
        <v>81</v>
      </c>
      <c r="AY142" s="215" t="s">
        <v>120</v>
      </c>
    </row>
    <row r="143" spans="2:51" s="14" customFormat="1" ht="10.2">
      <c r="B143" s="216"/>
      <c r="C143" s="217"/>
      <c r="D143" s="201" t="s">
        <v>131</v>
      </c>
      <c r="E143" s="218" t="s">
        <v>18</v>
      </c>
      <c r="F143" s="219" t="s">
        <v>450</v>
      </c>
      <c r="G143" s="217"/>
      <c r="H143" s="218" t="s">
        <v>18</v>
      </c>
      <c r="I143" s="220"/>
      <c r="J143" s="217"/>
      <c r="K143" s="217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131</v>
      </c>
      <c r="AU143" s="225" t="s">
        <v>83</v>
      </c>
      <c r="AV143" s="14" t="s">
        <v>81</v>
      </c>
      <c r="AW143" s="14" t="s">
        <v>35</v>
      </c>
      <c r="AX143" s="14" t="s">
        <v>73</v>
      </c>
      <c r="AY143" s="225" t="s">
        <v>120</v>
      </c>
    </row>
    <row r="144" spans="2:63" s="12" customFormat="1" ht="22.8" customHeight="1">
      <c r="B144" s="173"/>
      <c r="C144" s="174"/>
      <c r="D144" s="175" t="s">
        <v>72</v>
      </c>
      <c r="E144" s="187" t="s">
        <v>148</v>
      </c>
      <c r="F144" s="187" t="s">
        <v>451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SUM(P145:P171)</f>
        <v>0</v>
      </c>
      <c r="Q144" s="181"/>
      <c r="R144" s="182">
        <f>SUM(R145:R171)</f>
        <v>1469.65128</v>
      </c>
      <c r="S144" s="181"/>
      <c r="T144" s="183">
        <f>SUM(T145:T171)</f>
        <v>0</v>
      </c>
      <c r="AR144" s="184" t="s">
        <v>81</v>
      </c>
      <c r="AT144" s="185" t="s">
        <v>72</v>
      </c>
      <c r="AU144" s="185" t="s">
        <v>81</v>
      </c>
      <c r="AY144" s="184" t="s">
        <v>120</v>
      </c>
      <c r="BK144" s="186">
        <f>SUM(BK145:BK171)</f>
        <v>0</v>
      </c>
    </row>
    <row r="145" spans="1:65" s="2" customFormat="1" ht="33" customHeight="1">
      <c r="A145" s="35"/>
      <c r="B145" s="36"/>
      <c r="C145" s="189" t="s">
        <v>8</v>
      </c>
      <c r="D145" s="189" t="s">
        <v>122</v>
      </c>
      <c r="E145" s="190" t="s">
        <v>452</v>
      </c>
      <c r="F145" s="191" t="s">
        <v>453</v>
      </c>
      <c r="G145" s="192" t="s">
        <v>151</v>
      </c>
      <c r="H145" s="193">
        <v>7800</v>
      </c>
      <c r="I145" s="194"/>
      <c r="J145" s="193">
        <f>ROUND(I145*H145,2)</f>
        <v>0</v>
      </c>
      <c r="K145" s="191" t="s">
        <v>126</v>
      </c>
      <c r="L145" s="40"/>
      <c r="M145" s="195" t="s">
        <v>18</v>
      </c>
      <c r="N145" s="196" t="s">
        <v>44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127</v>
      </c>
      <c r="AT145" s="199" t="s">
        <v>122</v>
      </c>
      <c r="AU145" s="199" t="s">
        <v>83</v>
      </c>
      <c r="AY145" s="18" t="s">
        <v>120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81</v>
      </c>
      <c r="BK145" s="200">
        <f>ROUND(I145*H145,2)</f>
        <v>0</v>
      </c>
      <c r="BL145" s="18" t="s">
        <v>127</v>
      </c>
      <c r="BM145" s="199" t="s">
        <v>454</v>
      </c>
    </row>
    <row r="146" spans="1:47" s="2" customFormat="1" ht="76.8">
      <c r="A146" s="35"/>
      <c r="B146" s="36"/>
      <c r="C146" s="37"/>
      <c r="D146" s="201" t="s">
        <v>129</v>
      </c>
      <c r="E146" s="37"/>
      <c r="F146" s="202" t="s">
        <v>455</v>
      </c>
      <c r="G146" s="37"/>
      <c r="H146" s="37"/>
      <c r="I146" s="110"/>
      <c r="J146" s="37"/>
      <c r="K146" s="37"/>
      <c r="L146" s="40"/>
      <c r="M146" s="203"/>
      <c r="N146" s="204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129</v>
      </c>
      <c r="AU146" s="18" t="s">
        <v>83</v>
      </c>
    </row>
    <row r="147" spans="2:51" s="13" customFormat="1" ht="10.2">
      <c r="B147" s="205"/>
      <c r="C147" s="206"/>
      <c r="D147" s="201" t="s">
        <v>131</v>
      </c>
      <c r="E147" s="207" t="s">
        <v>18</v>
      </c>
      <c r="F147" s="208" t="s">
        <v>456</v>
      </c>
      <c r="G147" s="206"/>
      <c r="H147" s="209">
        <v>7800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131</v>
      </c>
      <c r="AU147" s="215" t="s">
        <v>83</v>
      </c>
      <c r="AV147" s="13" t="s">
        <v>83</v>
      </c>
      <c r="AW147" s="13" t="s">
        <v>35</v>
      </c>
      <c r="AX147" s="13" t="s">
        <v>81</v>
      </c>
      <c r="AY147" s="215" t="s">
        <v>120</v>
      </c>
    </row>
    <row r="148" spans="2:51" s="14" customFormat="1" ht="10.2">
      <c r="B148" s="216"/>
      <c r="C148" s="217"/>
      <c r="D148" s="201" t="s">
        <v>131</v>
      </c>
      <c r="E148" s="218" t="s">
        <v>18</v>
      </c>
      <c r="F148" s="219" t="s">
        <v>394</v>
      </c>
      <c r="G148" s="217"/>
      <c r="H148" s="218" t="s">
        <v>18</v>
      </c>
      <c r="I148" s="220"/>
      <c r="J148" s="217"/>
      <c r="K148" s="217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131</v>
      </c>
      <c r="AU148" s="225" t="s">
        <v>83</v>
      </c>
      <c r="AV148" s="14" t="s">
        <v>81</v>
      </c>
      <c r="AW148" s="14" t="s">
        <v>35</v>
      </c>
      <c r="AX148" s="14" t="s">
        <v>73</v>
      </c>
      <c r="AY148" s="225" t="s">
        <v>120</v>
      </c>
    </row>
    <row r="149" spans="1:65" s="2" customFormat="1" ht="21.75" customHeight="1">
      <c r="A149" s="35"/>
      <c r="B149" s="36"/>
      <c r="C149" s="240" t="s">
        <v>258</v>
      </c>
      <c r="D149" s="240" t="s">
        <v>270</v>
      </c>
      <c r="E149" s="241" t="s">
        <v>457</v>
      </c>
      <c r="F149" s="242" t="s">
        <v>458</v>
      </c>
      <c r="G149" s="243" t="s">
        <v>327</v>
      </c>
      <c r="H149" s="244">
        <v>4</v>
      </c>
      <c r="I149" s="245"/>
      <c r="J149" s="244">
        <f>ROUND(I149*H149,2)</f>
        <v>0</v>
      </c>
      <c r="K149" s="242" t="s">
        <v>126</v>
      </c>
      <c r="L149" s="246"/>
      <c r="M149" s="247" t="s">
        <v>18</v>
      </c>
      <c r="N149" s="248" t="s">
        <v>44</v>
      </c>
      <c r="O149" s="65"/>
      <c r="P149" s="197">
        <f>O149*H149</f>
        <v>0</v>
      </c>
      <c r="Q149" s="197">
        <v>0.12777</v>
      </c>
      <c r="R149" s="197">
        <f>Q149*H149</f>
        <v>0.51108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206</v>
      </c>
      <c r="AT149" s="199" t="s">
        <v>270</v>
      </c>
      <c r="AU149" s="199" t="s">
        <v>83</v>
      </c>
      <c r="AY149" s="18" t="s">
        <v>120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81</v>
      </c>
      <c r="BK149" s="200">
        <f>ROUND(I149*H149,2)</f>
        <v>0</v>
      </c>
      <c r="BL149" s="18" t="s">
        <v>127</v>
      </c>
      <c r="BM149" s="199" t="s">
        <v>459</v>
      </c>
    </row>
    <row r="150" spans="1:47" s="2" customFormat="1" ht="67.2">
      <c r="A150" s="35"/>
      <c r="B150" s="36"/>
      <c r="C150" s="37"/>
      <c r="D150" s="201" t="s">
        <v>129</v>
      </c>
      <c r="E150" s="37"/>
      <c r="F150" s="202" t="s">
        <v>460</v>
      </c>
      <c r="G150" s="37"/>
      <c r="H150" s="37"/>
      <c r="I150" s="110"/>
      <c r="J150" s="37"/>
      <c r="K150" s="37"/>
      <c r="L150" s="40"/>
      <c r="M150" s="203"/>
      <c r="N150" s="204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129</v>
      </c>
      <c r="AU150" s="18" t="s">
        <v>83</v>
      </c>
    </row>
    <row r="151" spans="2:51" s="13" customFormat="1" ht="10.2">
      <c r="B151" s="205"/>
      <c r="C151" s="206"/>
      <c r="D151" s="201" t="s">
        <v>131</v>
      </c>
      <c r="E151" s="207" t="s">
        <v>18</v>
      </c>
      <c r="F151" s="208" t="s">
        <v>127</v>
      </c>
      <c r="G151" s="206"/>
      <c r="H151" s="209">
        <v>4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131</v>
      </c>
      <c r="AU151" s="215" t="s">
        <v>83</v>
      </c>
      <c r="AV151" s="13" t="s">
        <v>83</v>
      </c>
      <c r="AW151" s="13" t="s">
        <v>35</v>
      </c>
      <c r="AX151" s="13" t="s">
        <v>81</v>
      </c>
      <c r="AY151" s="215" t="s">
        <v>120</v>
      </c>
    </row>
    <row r="152" spans="1:65" s="2" customFormat="1" ht="33" customHeight="1">
      <c r="A152" s="35"/>
      <c r="B152" s="36"/>
      <c r="C152" s="189" t="s">
        <v>264</v>
      </c>
      <c r="D152" s="189" t="s">
        <v>122</v>
      </c>
      <c r="E152" s="190" t="s">
        <v>461</v>
      </c>
      <c r="F152" s="191" t="s">
        <v>462</v>
      </c>
      <c r="G152" s="192" t="s">
        <v>151</v>
      </c>
      <c r="H152" s="193">
        <v>6637</v>
      </c>
      <c r="I152" s="194"/>
      <c r="J152" s="193">
        <f>ROUND(I152*H152,2)</f>
        <v>0</v>
      </c>
      <c r="K152" s="191" t="s">
        <v>126</v>
      </c>
      <c r="L152" s="40"/>
      <c r="M152" s="195" t="s">
        <v>18</v>
      </c>
      <c r="N152" s="196" t="s">
        <v>44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127</v>
      </c>
      <c r="AT152" s="199" t="s">
        <v>122</v>
      </c>
      <c r="AU152" s="199" t="s">
        <v>83</v>
      </c>
      <c r="AY152" s="18" t="s">
        <v>120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81</v>
      </c>
      <c r="BK152" s="200">
        <f>ROUND(I152*H152,2)</f>
        <v>0</v>
      </c>
      <c r="BL152" s="18" t="s">
        <v>127</v>
      </c>
      <c r="BM152" s="199" t="s">
        <v>463</v>
      </c>
    </row>
    <row r="153" spans="1:47" s="2" customFormat="1" ht="115.2">
      <c r="A153" s="35"/>
      <c r="B153" s="36"/>
      <c r="C153" s="37"/>
      <c r="D153" s="201" t="s">
        <v>129</v>
      </c>
      <c r="E153" s="37"/>
      <c r="F153" s="202" t="s">
        <v>464</v>
      </c>
      <c r="G153" s="37"/>
      <c r="H153" s="37"/>
      <c r="I153" s="110"/>
      <c r="J153" s="37"/>
      <c r="K153" s="37"/>
      <c r="L153" s="40"/>
      <c r="M153" s="203"/>
      <c r="N153" s="204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129</v>
      </c>
      <c r="AU153" s="18" t="s">
        <v>83</v>
      </c>
    </row>
    <row r="154" spans="2:51" s="13" customFormat="1" ht="10.2">
      <c r="B154" s="205"/>
      <c r="C154" s="206"/>
      <c r="D154" s="201" t="s">
        <v>131</v>
      </c>
      <c r="E154" s="207" t="s">
        <v>18</v>
      </c>
      <c r="F154" s="208" t="s">
        <v>465</v>
      </c>
      <c r="G154" s="206"/>
      <c r="H154" s="209">
        <v>6637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131</v>
      </c>
      <c r="AU154" s="215" t="s">
        <v>83</v>
      </c>
      <c r="AV154" s="13" t="s">
        <v>83</v>
      </c>
      <c r="AW154" s="13" t="s">
        <v>35</v>
      </c>
      <c r="AX154" s="13" t="s">
        <v>81</v>
      </c>
      <c r="AY154" s="215" t="s">
        <v>120</v>
      </c>
    </row>
    <row r="155" spans="2:51" s="14" customFormat="1" ht="10.2">
      <c r="B155" s="216"/>
      <c r="C155" s="217"/>
      <c r="D155" s="201" t="s">
        <v>131</v>
      </c>
      <c r="E155" s="218" t="s">
        <v>18</v>
      </c>
      <c r="F155" s="219" t="s">
        <v>394</v>
      </c>
      <c r="G155" s="217"/>
      <c r="H155" s="218" t="s">
        <v>18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131</v>
      </c>
      <c r="AU155" s="225" t="s">
        <v>83</v>
      </c>
      <c r="AV155" s="14" t="s">
        <v>81</v>
      </c>
      <c r="AW155" s="14" t="s">
        <v>35</v>
      </c>
      <c r="AX155" s="14" t="s">
        <v>73</v>
      </c>
      <c r="AY155" s="225" t="s">
        <v>120</v>
      </c>
    </row>
    <row r="156" spans="1:65" s="2" customFormat="1" ht="33" customHeight="1">
      <c r="A156" s="35"/>
      <c r="B156" s="36"/>
      <c r="C156" s="189" t="s">
        <v>269</v>
      </c>
      <c r="D156" s="189" t="s">
        <v>122</v>
      </c>
      <c r="E156" s="190" t="s">
        <v>466</v>
      </c>
      <c r="F156" s="191" t="s">
        <v>467</v>
      </c>
      <c r="G156" s="192" t="s">
        <v>125</v>
      </c>
      <c r="H156" s="193">
        <v>978</v>
      </c>
      <c r="I156" s="194"/>
      <c r="J156" s="193">
        <f>ROUND(I156*H156,2)</f>
        <v>0</v>
      </c>
      <c r="K156" s="191" t="s">
        <v>18</v>
      </c>
      <c r="L156" s="40"/>
      <c r="M156" s="195" t="s">
        <v>18</v>
      </c>
      <c r="N156" s="196" t="s">
        <v>44</v>
      </c>
      <c r="O156" s="65"/>
      <c r="P156" s="197">
        <f>O156*H156</f>
        <v>0</v>
      </c>
      <c r="Q156" s="197">
        <v>1.48</v>
      </c>
      <c r="R156" s="197">
        <f>Q156*H156</f>
        <v>1447.44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127</v>
      </c>
      <c r="AT156" s="199" t="s">
        <v>122</v>
      </c>
      <c r="AU156" s="199" t="s">
        <v>83</v>
      </c>
      <c r="AY156" s="18" t="s">
        <v>120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81</v>
      </c>
      <c r="BK156" s="200">
        <f>ROUND(I156*H156,2)</f>
        <v>0</v>
      </c>
      <c r="BL156" s="18" t="s">
        <v>127</v>
      </c>
      <c r="BM156" s="199" t="s">
        <v>468</v>
      </c>
    </row>
    <row r="157" spans="1:47" s="2" customFormat="1" ht="76.8">
      <c r="A157" s="35"/>
      <c r="B157" s="36"/>
      <c r="C157" s="37"/>
      <c r="D157" s="201" t="s">
        <v>129</v>
      </c>
      <c r="E157" s="37"/>
      <c r="F157" s="202" t="s">
        <v>469</v>
      </c>
      <c r="G157" s="37"/>
      <c r="H157" s="37"/>
      <c r="I157" s="110"/>
      <c r="J157" s="37"/>
      <c r="K157" s="37"/>
      <c r="L157" s="40"/>
      <c r="M157" s="203"/>
      <c r="N157" s="204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129</v>
      </c>
      <c r="AU157" s="18" t="s">
        <v>83</v>
      </c>
    </row>
    <row r="158" spans="2:51" s="13" customFormat="1" ht="10.2">
      <c r="B158" s="205"/>
      <c r="C158" s="206"/>
      <c r="D158" s="201" t="s">
        <v>131</v>
      </c>
      <c r="E158" s="207" t="s">
        <v>18</v>
      </c>
      <c r="F158" s="208" t="s">
        <v>470</v>
      </c>
      <c r="G158" s="206"/>
      <c r="H158" s="209">
        <v>978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131</v>
      </c>
      <c r="AU158" s="215" t="s">
        <v>83</v>
      </c>
      <c r="AV158" s="13" t="s">
        <v>83</v>
      </c>
      <c r="AW158" s="13" t="s">
        <v>35</v>
      </c>
      <c r="AX158" s="13" t="s">
        <v>81</v>
      </c>
      <c r="AY158" s="215" t="s">
        <v>120</v>
      </c>
    </row>
    <row r="159" spans="2:51" s="14" customFormat="1" ht="10.2">
      <c r="B159" s="216"/>
      <c r="C159" s="217"/>
      <c r="D159" s="201" t="s">
        <v>131</v>
      </c>
      <c r="E159" s="218" t="s">
        <v>18</v>
      </c>
      <c r="F159" s="219" t="s">
        <v>471</v>
      </c>
      <c r="G159" s="217"/>
      <c r="H159" s="218" t="s">
        <v>18</v>
      </c>
      <c r="I159" s="220"/>
      <c r="J159" s="217"/>
      <c r="K159" s="217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131</v>
      </c>
      <c r="AU159" s="225" t="s">
        <v>83</v>
      </c>
      <c r="AV159" s="14" t="s">
        <v>81</v>
      </c>
      <c r="AW159" s="14" t="s">
        <v>35</v>
      </c>
      <c r="AX159" s="14" t="s">
        <v>73</v>
      </c>
      <c r="AY159" s="225" t="s">
        <v>120</v>
      </c>
    </row>
    <row r="160" spans="1:65" s="2" customFormat="1" ht="55.5" customHeight="1">
      <c r="A160" s="35"/>
      <c r="B160" s="36"/>
      <c r="C160" s="189" t="s">
        <v>277</v>
      </c>
      <c r="D160" s="189" t="s">
        <v>122</v>
      </c>
      <c r="E160" s="190" t="s">
        <v>472</v>
      </c>
      <c r="F160" s="191" t="s">
        <v>473</v>
      </c>
      <c r="G160" s="192" t="s">
        <v>151</v>
      </c>
      <c r="H160" s="193">
        <v>150</v>
      </c>
      <c r="I160" s="194"/>
      <c r="J160" s="193">
        <f>ROUND(I160*H160,2)</f>
        <v>0</v>
      </c>
      <c r="K160" s="191" t="s">
        <v>126</v>
      </c>
      <c r="L160" s="40"/>
      <c r="M160" s="195" t="s">
        <v>18</v>
      </c>
      <c r="N160" s="196" t="s">
        <v>44</v>
      </c>
      <c r="O160" s="65"/>
      <c r="P160" s="197">
        <f>O160*H160</f>
        <v>0</v>
      </c>
      <c r="Q160" s="197">
        <v>0.1118</v>
      </c>
      <c r="R160" s="197">
        <f>Q160*H160</f>
        <v>16.77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127</v>
      </c>
      <c r="AT160" s="199" t="s">
        <v>122</v>
      </c>
      <c r="AU160" s="199" t="s">
        <v>83</v>
      </c>
      <c r="AY160" s="18" t="s">
        <v>120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81</v>
      </c>
      <c r="BK160" s="200">
        <f>ROUND(I160*H160,2)</f>
        <v>0</v>
      </c>
      <c r="BL160" s="18" t="s">
        <v>127</v>
      </c>
      <c r="BM160" s="199" t="s">
        <v>474</v>
      </c>
    </row>
    <row r="161" spans="1:47" s="2" customFormat="1" ht="57.6">
      <c r="A161" s="35"/>
      <c r="B161" s="36"/>
      <c r="C161" s="37"/>
      <c r="D161" s="201" t="s">
        <v>129</v>
      </c>
      <c r="E161" s="37"/>
      <c r="F161" s="202" t="s">
        <v>475</v>
      </c>
      <c r="G161" s="37"/>
      <c r="H161" s="37"/>
      <c r="I161" s="110"/>
      <c r="J161" s="37"/>
      <c r="K161" s="37"/>
      <c r="L161" s="40"/>
      <c r="M161" s="203"/>
      <c r="N161" s="204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129</v>
      </c>
      <c r="AU161" s="18" t="s">
        <v>83</v>
      </c>
    </row>
    <row r="162" spans="2:51" s="13" customFormat="1" ht="10.2">
      <c r="B162" s="205"/>
      <c r="C162" s="206"/>
      <c r="D162" s="201" t="s">
        <v>131</v>
      </c>
      <c r="E162" s="207" t="s">
        <v>18</v>
      </c>
      <c r="F162" s="208" t="s">
        <v>476</v>
      </c>
      <c r="G162" s="206"/>
      <c r="H162" s="209">
        <v>150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131</v>
      </c>
      <c r="AU162" s="215" t="s">
        <v>83</v>
      </c>
      <c r="AV162" s="13" t="s">
        <v>83</v>
      </c>
      <c r="AW162" s="13" t="s">
        <v>35</v>
      </c>
      <c r="AX162" s="13" t="s">
        <v>81</v>
      </c>
      <c r="AY162" s="215" t="s">
        <v>120</v>
      </c>
    </row>
    <row r="163" spans="2:51" s="14" customFormat="1" ht="10.2">
      <c r="B163" s="216"/>
      <c r="C163" s="217"/>
      <c r="D163" s="201" t="s">
        <v>131</v>
      </c>
      <c r="E163" s="218" t="s">
        <v>18</v>
      </c>
      <c r="F163" s="219" t="s">
        <v>477</v>
      </c>
      <c r="G163" s="217"/>
      <c r="H163" s="218" t="s">
        <v>18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131</v>
      </c>
      <c r="AU163" s="225" t="s">
        <v>83</v>
      </c>
      <c r="AV163" s="14" t="s">
        <v>81</v>
      </c>
      <c r="AW163" s="14" t="s">
        <v>35</v>
      </c>
      <c r="AX163" s="14" t="s">
        <v>73</v>
      </c>
      <c r="AY163" s="225" t="s">
        <v>120</v>
      </c>
    </row>
    <row r="164" spans="1:65" s="2" customFormat="1" ht="33" customHeight="1">
      <c r="A164" s="35"/>
      <c r="B164" s="36"/>
      <c r="C164" s="189" t="s">
        <v>283</v>
      </c>
      <c r="D164" s="189" t="s">
        <v>122</v>
      </c>
      <c r="E164" s="190" t="s">
        <v>478</v>
      </c>
      <c r="F164" s="191" t="s">
        <v>479</v>
      </c>
      <c r="G164" s="192" t="s">
        <v>151</v>
      </c>
      <c r="H164" s="193">
        <v>1350</v>
      </c>
      <c r="I164" s="194"/>
      <c r="J164" s="193">
        <f>ROUND(I164*H164,2)</f>
        <v>0</v>
      </c>
      <c r="K164" s="191" t="s">
        <v>126</v>
      </c>
      <c r="L164" s="40"/>
      <c r="M164" s="195" t="s">
        <v>18</v>
      </c>
      <c r="N164" s="196" t="s">
        <v>44</v>
      </c>
      <c r="O164" s="65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127</v>
      </c>
      <c r="AT164" s="199" t="s">
        <v>122</v>
      </c>
      <c r="AU164" s="199" t="s">
        <v>83</v>
      </c>
      <c r="AY164" s="18" t="s">
        <v>120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81</v>
      </c>
      <c r="BK164" s="200">
        <f>ROUND(I164*H164,2)</f>
        <v>0</v>
      </c>
      <c r="BL164" s="18" t="s">
        <v>127</v>
      </c>
      <c r="BM164" s="199" t="s">
        <v>480</v>
      </c>
    </row>
    <row r="165" spans="1:47" s="2" customFormat="1" ht="57.6">
      <c r="A165" s="35"/>
      <c r="B165" s="36"/>
      <c r="C165" s="37"/>
      <c r="D165" s="201" t="s">
        <v>129</v>
      </c>
      <c r="E165" s="37"/>
      <c r="F165" s="202" t="s">
        <v>392</v>
      </c>
      <c r="G165" s="37"/>
      <c r="H165" s="37"/>
      <c r="I165" s="110"/>
      <c r="J165" s="37"/>
      <c r="K165" s="37"/>
      <c r="L165" s="40"/>
      <c r="M165" s="203"/>
      <c r="N165" s="204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129</v>
      </c>
      <c r="AU165" s="18" t="s">
        <v>83</v>
      </c>
    </row>
    <row r="166" spans="2:51" s="13" customFormat="1" ht="10.2">
      <c r="B166" s="205"/>
      <c r="C166" s="206"/>
      <c r="D166" s="201" t="s">
        <v>131</v>
      </c>
      <c r="E166" s="207" t="s">
        <v>18</v>
      </c>
      <c r="F166" s="208" t="s">
        <v>393</v>
      </c>
      <c r="G166" s="206"/>
      <c r="H166" s="209">
        <v>1350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131</v>
      </c>
      <c r="AU166" s="215" t="s">
        <v>83</v>
      </c>
      <c r="AV166" s="13" t="s">
        <v>83</v>
      </c>
      <c r="AW166" s="13" t="s">
        <v>35</v>
      </c>
      <c r="AX166" s="13" t="s">
        <v>81</v>
      </c>
      <c r="AY166" s="215" t="s">
        <v>120</v>
      </c>
    </row>
    <row r="167" spans="2:51" s="14" customFormat="1" ht="10.2">
      <c r="B167" s="216"/>
      <c r="C167" s="217"/>
      <c r="D167" s="201" t="s">
        <v>131</v>
      </c>
      <c r="E167" s="218" t="s">
        <v>18</v>
      </c>
      <c r="F167" s="219" t="s">
        <v>394</v>
      </c>
      <c r="G167" s="217"/>
      <c r="H167" s="218" t="s">
        <v>18</v>
      </c>
      <c r="I167" s="220"/>
      <c r="J167" s="217"/>
      <c r="K167" s="217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131</v>
      </c>
      <c r="AU167" s="225" t="s">
        <v>83</v>
      </c>
      <c r="AV167" s="14" t="s">
        <v>81</v>
      </c>
      <c r="AW167" s="14" t="s">
        <v>35</v>
      </c>
      <c r="AX167" s="14" t="s">
        <v>73</v>
      </c>
      <c r="AY167" s="225" t="s">
        <v>120</v>
      </c>
    </row>
    <row r="168" spans="1:65" s="2" customFormat="1" ht="21.75" customHeight="1">
      <c r="A168" s="35"/>
      <c r="B168" s="36"/>
      <c r="C168" s="189" t="s">
        <v>7</v>
      </c>
      <c r="D168" s="189" t="s">
        <v>122</v>
      </c>
      <c r="E168" s="190" t="s">
        <v>481</v>
      </c>
      <c r="F168" s="191" t="s">
        <v>482</v>
      </c>
      <c r="G168" s="192" t="s">
        <v>327</v>
      </c>
      <c r="H168" s="193">
        <v>45</v>
      </c>
      <c r="I168" s="194"/>
      <c r="J168" s="193">
        <f>ROUND(I168*H168,2)</f>
        <v>0</v>
      </c>
      <c r="K168" s="191" t="s">
        <v>126</v>
      </c>
      <c r="L168" s="40"/>
      <c r="M168" s="195" t="s">
        <v>18</v>
      </c>
      <c r="N168" s="196" t="s">
        <v>44</v>
      </c>
      <c r="O168" s="65"/>
      <c r="P168" s="197">
        <f>O168*H168</f>
        <v>0</v>
      </c>
      <c r="Q168" s="197">
        <v>0.10956</v>
      </c>
      <c r="R168" s="197">
        <f>Q168*H168</f>
        <v>4.9302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127</v>
      </c>
      <c r="AT168" s="199" t="s">
        <v>122</v>
      </c>
      <c r="AU168" s="199" t="s">
        <v>83</v>
      </c>
      <c r="AY168" s="18" t="s">
        <v>120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81</v>
      </c>
      <c r="BK168" s="200">
        <f>ROUND(I168*H168,2)</f>
        <v>0</v>
      </c>
      <c r="BL168" s="18" t="s">
        <v>127</v>
      </c>
      <c r="BM168" s="199" t="s">
        <v>483</v>
      </c>
    </row>
    <row r="169" spans="1:47" s="2" customFormat="1" ht="38.4">
      <c r="A169" s="35"/>
      <c r="B169" s="36"/>
      <c r="C169" s="37"/>
      <c r="D169" s="201" t="s">
        <v>129</v>
      </c>
      <c r="E169" s="37"/>
      <c r="F169" s="202" t="s">
        <v>484</v>
      </c>
      <c r="G169" s="37"/>
      <c r="H169" s="37"/>
      <c r="I169" s="110"/>
      <c r="J169" s="37"/>
      <c r="K169" s="37"/>
      <c r="L169" s="40"/>
      <c r="M169" s="203"/>
      <c r="N169" s="204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129</v>
      </c>
      <c r="AU169" s="18" t="s">
        <v>83</v>
      </c>
    </row>
    <row r="170" spans="2:51" s="13" customFormat="1" ht="10.2">
      <c r="B170" s="205"/>
      <c r="C170" s="206"/>
      <c r="D170" s="201" t="s">
        <v>131</v>
      </c>
      <c r="E170" s="207" t="s">
        <v>18</v>
      </c>
      <c r="F170" s="208" t="s">
        <v>399</v>
      </c>
      <c r="G170" s="206"/>
      <c r="H170" s="209">
        <v>45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131</v>
      </c>
      <c r="AU170" s="215" t="s">
        <v>83</v>
      </c>
      <c r="AV170" s="13" t="s">
        <v>83</v>
      </c>
      <c r="AW170" s="13" t="s">
        <v>35</v>
      </c>
      <c r="AX170" s="13" t="s">
        <v>81</v>
      </c>
      <c r="AY170" s="215" t="s">
        <v>120</v>
      </c>
    </row>
    <row r="171" spans="2:51" s="14" customFormat="1" ht="10.2">
      <c r="B171" s="216"/>
      <c r="C171" s="217"/>
      <c r="D171" s="201" t="s">
        <v>131</v>
      </c>
      <c r="E171" s="218" t="s">
        <v>18</v>
      </c>
      <c r="F171" s="219" t="s">
        <v>485</v>
      </c>
      <c r="G171" s="217"/>
      <c r="H171" s="218" t="s">
        <v>18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131</v>
      </c>
      <c r="AU171" s="225" t="s">
        <v>83</v>
      </c>
      <c r="AV171" s="14" t="s">
        <v>81</v>
      </c>
      <c r="AW171" s="14" t="s">
        <v>35</v>
      </c>
      <c r="AX171" s="14" t="s">
        <v>73</v>
      </c>
      <c r="AY171" s="225" t="s">
        <v>120</v>
      </c>
    </row>
    <row r="172" spans="2:63" s="12" customFormat="1" ht="22.8" customHeight="1">
      <c r="B172" s="173"/>
      <c r="C172" s="174"/>
      <c r="D172" s="175" t="s">
        <v>72</v>
      </c>
      <c r="E172" s="187" t="s">
        <v>486</v>
      </c>
      <c r="F172" s="187" t="s">
        <v>487</v>
      </c>
      <c r="G172" s="174"/>
      <c r="H172" s="174"/>
      <c r="I172" s="177"/>
      <c r="J172" s="188">
        <f>BK172</f>
        <v>0</v>
      </c>
      <c r="K172" s="174"/>
      <c r="L172" s="179"/>
      <c r="M172" s="180"/>
      <c r="N172" s="181"/>
      <c r="O172" s="181"/>
      <c r="P172" s="182">
        <f>SUM(P173:P178)</f>
        <v>0</v>
      </c>
      <c r="Q172" s="181"/>
      <c r="R172" s="182">
        <f>SUM(R173:R178)</f>
        <v>0</v>
      </c>
      <c r="S172" s="181"/>
      <c r="T172" s="183">
        <f>SUM(T173:T178)</f>
        <v>0</v>
      </c>
      <c r="AR172" s="184" t="s">
        <v>81</v>
      </c>
      <c r="AT172" s="185" t="s">
        <v>72</v>
      </c>
      <c r="AU172" s="185" t="s">
        <v>81</v>
      </c>
      <c r="AY172" s="184" t="s">
        <v>120</v>
      </c>
      <c r="BK172" s="186">
        <f>SUM(BK173:BK178)</f>
        <v>0</v>
      </c>
    </row>
    <row r="173" spans="1:65" s="2" customFormat="1" ht="33" customHeight="1">
      <c r="A173" s="35"/>
      <c r="B173" s="36"/>
      <c r="C173" s="189" t="s">
        <v>297</v>
      </c>
      <c r="D173" s="189" t="s">
        <v>122</v>
      </c>
      <c r="E173" s="190" t="s">
        <v>488</v>
      </c>
      <c r="F173" s="191" t="s">
        <v>489</v>
      </c>
      <c r="G173" s="192" t="s">
        <v>344</v>
      </c>
      <c r="H173" s="193">
        <v>198.63</v>
      </c>
      <c r="I173" s="194"/>
      <c r="J173" s="193">
        <f>ROUND(I173*H173,2)</f>
        <v>0</v>
      </c>
      <c r="K173" s="191" t="s">
        <v>126</v>
      </c>
      <c r="L173" s="40"/>
      <c r="M173" s="195" t="s">
        <v>18</v>
      </c>
      <c r="N173" s="196" t="s">
        <v>44</v>
      </c>
      <c r="O173" s="65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127</v>
      </c>
      <c r="AT173" s="199" t="s">
        <v>122</v>
      </c>
      <c r="AU173" s="199" t="s">
        <v>83</v>
      </c>
      <c r="AY173" s="18" t="s">
        <v>120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81</v>
      </c>
      <c r="BK173" s="200">
        <f>ROUND(I173*H173,2)</f>
        <v>0</v>
      </c>
      <c r="BL173" s="18" t="s">
        <v>127</v>
      </c>
      <c r="BM173" s="199" t="s">
        <v>490</v>
      </c>
    </row>
    <row r="174" spans="1:47" s="2" customFormat="1" ht="38.4">
      <c r="A174" s="35"/>
      <c r="B174" s="36"/>
      <c r="C174" s="37"/>
      <c r="D174" s="201" t="s">
        <v>129</v>
      </c>
      <c r="E174" s="37"/>
      <c r="F174" s="202" t="s">
        <v>491</v>
      </c>
      <c r="G174" s="37"/>
      <c r="H174" s="37"/>
      <c r="I174" s="110"/>
      <c r="J174" s="37"/>
      <c r="K174" s="37"/>
      <c r="L174" s="40"/>
      <c r="M174" s="203"/>
      <c r="N174" s="204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129</v>
      </c>
      <c r="AU174" s="18" t="s">
        <v>83</v>
      </c>
    </row>
    <row r="175" spans="1:65" s="2" customFormat="1" ht="33" customHeight="1">
      <c r="A175" s="35"/>
      <c r="B175" s="36"/>
      <c r="C175" s="189" t="s">
        <v>304</v>
      </c>
      <c r="D175" s="189" t="s">
        <v>122</v>
      </c>
      <c r="E175" s="190" t="s">
        <v>492</v>
      </c>
      <c r="F175" s="191" t="s">
        <v>493</v>
      </c>
      <c r="G175" s="192" t="s">
        <v>344</v>
      </c>
      <c r="H175" s="193">
        <v>198.63</v>
      </c>
      <c r="I175" s="194"/>
      <c r="J175" s="193">
        <f>ROUND(I175*H175,2)</f>
        <v>0</v>
      </c>
      <c r="K175" s="191" t="s">
        <v>126</v>
      </c>
      <c r="L175" s="40"/>
      <c r="M175" s="195" t="s">
        <v>18</v>
      </c>
      <c r="N175" s="196" t="s">
        <v>44</v>
      </c>
      <c r="O175" s="65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127</v>
      </c>
      <c r="AT175" s="199" t="s">
        <v>122</v>
      </c>
      <c r="AU175" s="199" t="s">
        <v>83</v>
      </c>
      <c r="AY175" s="18" t="s">
        <v>120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81</v>
      </c>
      <c r="BK175" s="200">
        <f>ROUND(I175*H175,2)</f>
        <v>0</v>
      </c>
      <c r="BL175" s="18" t="s">
        <v>127</v>
      </c>
      <c r="BM175" s="199" t="s">
        <v>494</v>
      </c>
    </row>
    <row r="176" spans="1:47" s="2" customFormat="1" ht="38.4">
      <c r="A176" s="35"/>
      <c r="B176" s="36"/>
      <c r="C176" s="37"/>
      <c r="D176" s="201" t="s">
        <v>129</v>
      </c>
      <c r="E176" s="37"/>
      <c r="F176" s="202" t="s">
        <v>491</v>
      </c>
      <c r="G176" s="37"/>
      <c r="H176" s="37"/>
      <c r="I176" s="110"/>
      <c r="J176" s="37"/>
      <c r="K176" s="37"/>
      <c r="L176" s="40"/>
      <c r="M176" s="203"/>
      <c r="N176" s="204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129</v>
      </c>
      <c r="AU176" s="18" t="s">
        <v>83</v>
      </c>
    </row>
    <row r="177" spans="1:65" s="2" customFormat="1" ht="44.25" customHeight="1">
      <c r="A177" s="35"/>
      <c r="B177" s="36"/>
      <c r="C177" s="189" t="s">
        <v>312</v>
      </c>
      <c r="D177" s="189" t="s">
        <v>122</v>
      </c>
      <c r="E177" s="190" t="s">
        <v>495</v>
      </c>
      <c r="F177" s="191" t="s">
        <v>496</v>
      </c>
      <c r="G177" s="192" t="s">
        <v>344</v>
      </c>
      <c r="H177" s="193">
        <v>198.63</v>
      </c>
      <c r="I177" s="194"/>
      <c r="J177" s="193">
        <f>ROUND(I177*H177,2)</f>
        <v>0</v>
      </c>
      <c r="K177" s="191" t="s">
        <v>126</v>
      </c>
      <c r="L177" s="40"/>
      <c r="M177" s="195" t="s">
        <v>18</v>
      </c>
      <c r="N177" s="196" t="s">
        <v>44</v>
      </c>
      <c r="O177" s="65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127</v>
      </c>
      <c r="AT177" s="199" t="s">
        <v>122</v>
      </c>
      <c r="AU177" s="199" t="s">
        <v>83</v>
      </c>
      <c r="AY177" s="18" t="s">
        <v>120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81</v>
      </c>
      <c r="BK177" s="200">
        <f>ROUND(I177*H177,2)</f>
        <v>0</v>
      </c>
      <c r="BL177" s="18" t="s">
        <v>127</v>
      </c>
      <c r="BM177" s="199" t="s">
        <v>497</v>
      </c>
    </row>
    <row r="178" spans="1:47" s="2" customFormat="1" ht="48">
      <c r="A178" s="35"/>
      <c r="B178" s="36"/>
      <c r="C178" s="37"/>
      <c r="D178" s="201" t="s">
        <v>129</v>
      </c>
      <c r="E178" s="37"/>
      <c r="F178" s="202" t="s">
        <v>498</v>
      </c>
      <c r="G178" s="37"/>
      <c r="H178" s="37"/>
      <c r="I178" s="110"/>
      <c r="J178" s="37"/>
      <c r="K178" s="37"/>
      <c r="L178" s="40"/>
      <c r="M178" s="203"/>
      <c r="N178" s="204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129</v>
      </c>
      <c r="AU178" s="18" t="s">
        <v>83</v>
      </c>
    </row>
    <row r="179" spans="2:63" s="12" customFormat="1" ht="22.8" customHeight="1">
      <c r="B179" s="173"/>
      <c r="C179" s="174"/>
      <c r="D179" s="175" t="s">
        <v>72</v>
      </c>
      <c r="E179" s="187" t="s">
        <v>339</v>
      </c>
      <c r="F179" s="187" t="s">
        <v>340</v>
      </c>
      <c r="G179" s="174"/>
      <c r="H179" s="174"/>
      <c r="I179" s="177"/>
      <c r="J179" s="188">
        <f>BK179</f>
        <v>0</v>
      </c>
      <c r="K179" s="174"/>
      <c r="L179" s="179"/>
      <c r="M179" s="180"/>
      <c r="N179" s="181"/>
      <c r="O179" s="181"/>
      <c r="P179" s="182">
        <f>SUM(P180:P181)</f>
        <v>0</v>
      </c>
      <c r="Q179" s="181"/>
      <c r="R179" s="182">
        <f>SUM(R180:R181)</f>
        <v>0</v>
      </c>
      <c r="S179" s="181"/>
      <c r="T179" s="183">
        <f>SUM(T180:T181)</f>
        <v>0</v>
      </c>
      <c r="AR179" s="184" t="s">
        <v>81</v>
      </c>
      <c r="AT179" s="185" t="s">
        <v>72</v>
      </c>
      <c r="AU179" s="185" t="s">
        <v>81</v>
      </c>
      <c r="AY179" s="184" t="s">
        <v>120</v>
      </c>
      <c r="BK179" s="186">
        <f>SUM(BK180:BK181)</f>
        <v>0</v>
      </c>
    </row>
    <row r="180" spans="1:65" s="2" customFormat="1" ht="33" customHeight="1">
      <c r="A180" s="35"/>
      <c r="B180" s="36"/>
      <c r="C180" s="189" t="s">
        <v>319</v>
      </c>
      <c r="D180" s="189" t="s">
        <v>122</v>
      </c>
      <c r="E180" s="190" t="s">
        <v>499</v>
      </c>
      <c r="F180" s="191" t="s">
        <v>500</v>
      </c>
      <c r="G180" s="192" t="s">
        <v>344</v>
      </c>
      <c r="H180" s="193">
        <v>1488.76</v>
      </c>
      <c r="I180" s="194"/>
      <c r="J180" s="193">
        <f>ROUND(I180*H180,2)</f>
        <v>0</v>
      </c>
      <c r="K180" s="191" t="s">
        <v>126</v>
      </c>
      <c r="L180" s="40"/>
      <c r="M180" s="195" t="s">
        <v>18</v>
      </c>
      <c r="N180" s="196" t="s">
        <v>44</v>
      </c>
      <c r="O180" s="65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127</v>
      </c>
      <c r="AT180" s="199" t="s">
        <v>122</v>
      </c>
      <c r="AU180" s="199" t="s">
        <v>83</v>
      </c>
      <c r="AY180" s="18" t="s">
        <v>120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81</v>
      </c>
      <c r="BK180" s="200">
        <f>ROUND(I180*H180,2)</f>
        <v>0</v>
      </c>
      <c r="BL180" s="18" t="s">
        <v>127</v>
      </c>
      <c r="BM180" s="199" t="s">
        <v>501</v>
      </c>
    </row>
    <row r="181" spans="1:47" s="2" customFormat="1" ht="38.4">
      <c r="A181" s="35"/>
      <c r="B181" s="36"/>
      <c r="C181" s="37"/>
      <c r="D181" s="201" t="s">
        <v>129</v>
      </c>
      <c r="E181" s="37"/>
      <c r="F181" s="202" t="s">
        <v>491</v>
      </c>
      <c r="G181" s="37"/>
      <c r="H181" s="37"/>
      <c r="I181" s="110"/>
      <c r="J181" s="37"/>
      <c r="K181" s="37"/>
      <c r="L181" s="40"/>
      <c r="M181" s="252"/>
      <c r="N181" s="253"/>
      <c r="O181" s="254"/>
      <c r="P181" s="254"/>
      <c r="Q181" s="254"/>
      <c r="R181" s="254"/>
      <c r="S181" s="254"/>
      <c r="T181" s="25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129</v>
      </c>
      <c r="AU181" s="18" t="s">
        <v>83</v>
      </c>
    </row>
    <row r="182" spans="1:31" s="2" customFormat="1" ht="6.9" customHeight="1">
      <c r="A182" s="35"/>
      <c r="B182" s="48"/>
      <c r="C182" s="49"/>
      <c r="D182" s="49"/>
      <c r="E182" s="49"/>
      <c r="F182" s="49"/>
      <c r="G182" s="49"/>
      <c r="H182" s="49"/>
      <c r="I182" s="138"/>
      <c r="J182" s="49"/>
      <c r="K182" s="49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algorithmName="SHA-512" hashValue="kPFWcFW4Xrm3I+OVi1yq9cT3sF1+GlquwET7WT5XJGZPm1cJUo8Y+JH5kThKp1ixeK3U0yLfUN755ITVXHfrUw==" saltValue="taLWIh+E7SBZJ9S/V8vOn51RNh7xrYbFvVE83PCyDQk3+s6WzWmARM04o/aUbSkboGn0AZy6zF1R/4sHyDa7YQ==" spinCount="100000" sheet="1" objects="1" scenarios="1" formatColumns="0" formatRows="0" autoFilter="0"/>
  <autoFilter ref="C84:K18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tabSelected="1" workbookViewId="0" topLeftCell="A113">
      <selection activeCell="V88" sqref="V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2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18" t="s">
        <v>92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83</v>
      </c>
    </row>
    <row r="4" spans="2:46" s="1" customFormat="1" ht="24.9" customHeight="1">
      <c r="B4" s="21"/>
      <c r="D4" s="107" t="s">
        <v>95</v>
      </c>
      <c r="I4" s="102"/>
      <c r="L4" s="21"/>
      <c r="M4" s="108" t="s">
        <v>10</v>
      </c>
      <c r="AT4" s="18" t="s">
        <v>4</v>
      </c>
    </row>
    <row r="5" spans="2:12" s="1" customFormat="1" ht="6.9" customHeight="1">
      <c r="B5" s="21"/>
      <c r="I5" s="102"/>
      <c r="L5" s="21"/>
    </row>
    <row r="6" spans="2:12" s="1" customFormat="1" ht="12" customHeight="1">
      <c r="B6" s="21"/>
      <c r="D6" s="109" t="s">
        <v>15</v>
      </c>
      <c r="I6" s="102"/>
      <c r="L6" s="21"/>
    </row>
    <row r="7" spans="2:12" s="1" customFormat="1" ht="16.5" customHeight="1">
      <c r="B7" s="21"/>
      <c r="E7" s="388" t="str">
        <f>'Rekapitulace stavby'!K6</f>
        <v>VN Pocheň - odbahnění nádrže, č.st. 3331 - ZMENA</v>
      </c>
      <c r="F7" s="389"/>
      <c r="G7" s="389"/>
      <c r="H7" s="389"/>
      <c r="I7" s="102"/>
      <c r="L7" s="21"/>
    </row>
    <row r="8" spans="1:31" s="2" customFormat="1" ht="12" customHeight="1">
      <c r="A8" s="35"/>
      <c r="B8" s="40"/>
      <c r="C8" s="35"/>
      <c r="D8" s="109" t="s">
        <v>96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90" t="s">
        <v>502</v>
      </c>
      <c r="F9" s="391"/>
      <c r="G9" s="391"/>
      <c r="H9" s="391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21</v>
      </c>
      <c r="E12" s="35"/>
      <c r="F12" s="112" t="s">
        <v>98</v>
      </c>
      <c r="G12" s="35"/>
      <c r="H12" s="35"/>
      <c r="I12" s="113" t="s">
        <v>23</v>
      </c>
      <c r="J12" s="114" t="str">
        <f>'Rekapitulace stavby'!AN8</f>
        <v>3. 12. 2019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>70890021</v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29</v>
      </c>
      <c r="J15" s="112" t="str">
        <f>IF('Rekapitulace stavby'!AN11="","",'Rekapitulace stavby'!AN11)</f>
        <v>CZ70890021</v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31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92" t="str">
        <f>'Rekapitulace stavby'!E14</f>
        <v>Vyplň údaj</v>
      </c>
      <c r="F18" s="393"/>
      <c r="G18" s="393"/>
      <c r="H18" s="393"/>
      <c r="I18" s="113" t="s">
        <v>29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33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34</v>
      </c>
      <c r="F21" s="35"/>
      <c r="G21" s="35"/>
      <c r="H21" s="35"/>
      <c r="I21" s="113" t="s">
        <v>29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36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34</v>
      </c>
      <c r="F24" s="35"/>
      <c r="G24" s="35"/>
      <c r="H24" s="35"/>
      <c r="I24" s="113" t="s">
        <v>29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37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94" t="s">
        <v>18</v>
      </c>
      <c r="F27" s="394"/>
      <c r="G27" s="394"/>
      <c r="H27" s="394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39</v>
      </c>
      <c r="E30" s="35"/>
      <c r="F30" s="35"/>
      <c r="G30" s="35"/>
      <c r="H30" s="35"/>
      <c r="I30" s="110"/>
      <c r="J30" s="122">
        <f>ROUND(J82,2)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41</v>
      </c>
      <c r="G32" s="35"/>
      <c r="H32" s="35"/>
      <c r="I32" s="124" t="s">
        <v>40</v>
      </c>
      <c r="J32" s="123" t="s">
        <v>42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5" t="s">
        <v>43</v>
      </c>
      <c r="E33" s="109" t="s">
        <v>44</v>
      </c>
      <c r="F33" s="126">
        <f>ROUND((SUM(BE82:BE116)),2)</f>
        <v>0</v>
      </c>
      <c r="G33" s="35"/>
      <c r="H33" s="35"/>
      <c r="I33" s="127">
        <v>0.21</v>
      </c>
      <c r="J33" s="126">
        <f>ROUND(((SUM(BE82:BE116))*I33),2)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45</v>
      </c>
      <c r="F34" s="126">
        <f>ROUND((SUM(BF82:BF116)),2)</f>
        <v>0</v>
      </c>
      <c r="G34" s="35"/>
      <c r="H34" s="35"/>
      <c r="I34" s="127">
        <v>0.15</v>
      </c>
      <c r="J34" s="126">
        <f>ROUND(((SUM(BF82:BF116))*I34),2)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9" t="s">
        <v>46</v>
      </c>
      <c r="F35" s="126">
        <f>ROUND((SUM(BG82:BG116)),2)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9" t="s">
        <v>47</v>
      </c>
      <c r="F36" s="126">
        <f>ROUND((SUM(BH82:BH116)),2)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9" t="s">
        <v>48</v>
      </c>
      <c r="F37" s="126">
        <f>ROUND((SUM(BI82:BI116)),2)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99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95" t="str">
        <f>E7</f>
        <v>VN Pocheň - odbahnění nádrže, č.st. 3331 - ZMENA</v>
      </c>
      <c r="F48" s="396"/>
      <c r="G48" s="396"/>
      <c r="H48" s="396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96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8" t="str">
        <f>E9</f>
        <v>VON - Vedlejší a ostatní náklady</v>
      </c>
      <c r="F50" s="397"/>
      <c r="G50" s="397"/>
      <c r="H50" s="397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3. 12. 2019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6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33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65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3" t="s">
        <v>36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100</v>
      </c>
      <c r="D57" s="143"/>
      <c r="E57" s="143"/>
      <c r="F57" s="143"/>
      <c r="G57" s="143"/>
      <c r="H57" s="143"/>
      <c r="I57" s="144"/>
      <c r="J57" s="145" t="s">
        <v>101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46" t="s">
        <v>71</v>
      </c>
      <c r="D59" s="37"/>
      <c r="E59" s="37"/>
      <c r="F59" s="37"/>
      <c r="G59" s="37"/>
      <c r="H59" s="37"/>
      <c r="I59" s="110"/>
      <c r="J59" s="78">
        <f>J82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102</v>
      </c>
    </row>
    <row r="60" spans="2:12" s="9" customFormat="1" ht="24.9" customHeight="1">
      <c r="B60" s="147"/>
      <c r="C60" s="148"/>
      <c r="D60" s="149" t="s">
        <v>503</v>
      </c>
      <c r="E60" s="150"/>
      <c r="F60" s="150"/>
      <c r="G60" s="150"/>
      <c r="H60" s="150"/>
      <c r="I60" s="151"/>
      <c r="J60" s="152">
        <f>J83</f>
        <v>0</v>
      </c>
      <c r="K60" s="148"/>
      <c r="L60" s="153"/>
    </row>
    <row r="61" spans="2:12" s="10" customFormat="1" ht="19.95" customHeight="1">
      <c r="B61" s="154"/>
      <c r="C61" s="155"/>
      <c r="D61" s="156" t="s">
        <v>504</v>
      </c>
      <c r="E61" s="157"/>
      <c r="F61" s="157"/>
      <c r="G61" s="157"/>
      <c r="H61" s="157"/>
      <c r="I61" s="158"/>
      <c r="J61" s="159">
        <f>J84</f>
        <v>0</v>
      </c>
      <c r="K61" s="155"/>
      <c r="L61" s="160"/>
    </row>
    <row r="62" spans="2:12" s="10" customFormat="1" ht="19.95" customHeight="1">
      <c r="B62" s="154"/>
      <c r="C62" s="155"/>
      <c r="D62" s="156" t="s">
        <v>505</v>
      </c>
      <c r="E62" s="157"/>
      <c r="F62" s="157"/>
      <c r="G62" s="157"/>
      <c r="H62" s="157"/>
      <c r="I62" s="158"/>
      <c r="J62" s="159">
        <f>J88</f>
        <v>0</v>
      </c>
      <c r="K62" s="155"/>
      <c r="L62" s="160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0"/>
      <c r="J63" s="37"/>
      <c r="K63" s="37"/>
      <c r="L63" s="111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" customHeight="1">
      <c r="A64" s="35"/>
      <c r="B64" s="48"/>
      <c r="C64" s="49"/>
      <c r="D64" s="49"/>
      <c r="E64" s="49"/>
      <c r="F64" s="49"/>
      <c r="G64" s="49"/>
      <c r="H64" s="49"/>
      <c r="I64" s="138"/>
      <c r="J64" s="49"/>
      <c r="K64" s="49"/>
      <c r="L64" s="111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" customHeight="1">
      <c r="A68" s="35"/>
      <c r="B68" s="50"/>
      <c r="C68" s="51"/>
      <c r="D68" s="51"/>
      <c r="E68" s="51"/>
      <c r="F68" s="51"/>
      <c r="G68" s="51"/>
      <c r="H68" s="51"/>
      <c r="I68" s="141"/>
      <c r="J68" s="51"/>
      <c r="K68" s="51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" customHeight="1">
      <c r="A69" s="35"/>
      <c r="B69" s="36"/>
      <c r="C69" s="24" t="s">
        <v>105</v>
      </c>
      <c r="D69" s="37"/>
      <c r="E69" s="37"/>
      <c r="F69" s="37"/>
      <c r="G69" s="37"/>
      <c r="H69" s="37"/>
      <c r="I69" s="110"/>
      <c r="J69" s="37"/>
      <c r="K69" s="37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" customHeight="1">
      <c r="A70" s="35"/>
      <c r="B70" s="36"/>
      <c r="C70" s="37"/>
      <c r="D70" s="37"/>
      <c r="E70" s="37"/>
      <c r="F70" s="37"/>
      <c r="G70" s="37"/>
      <c r="H70" s="37"/>
      <c r="I70" s="110"/>
      <c r="J70" s="37"/>
      <c r="K70" s="37"/>
      <c r="L70" s="111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15</v>
      </c>
      <c r="D71" s="37"/>
      <c r="E71" s="37"/>
      <c r="F71" s="37"/>
      <c r="G71" s="37"/>
      <c r="H71" s="37"/>
      <c r="I71" s="110"/>
      <c r="J71" s="37"/>
      <c r="K71" s="37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95" t="str">
        <f>E7</f>
        <v>VN Pocheň - odbahnění nádrže, č.st. 3331 - ZMENA</v>
      </c>
      <c r="F72" s="396"/>
      <c r="G72" s="396"/>
      <c r="H72" s="396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96</v>
      </c>
      <c r="D73" s="37"/>
      <c r="E73" s="37"/>
      <c r="F73" s="37"/>
      <c r="G73" s="37"/>
      <c r="H73" s="3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48" t="str">
        <f>E9</f>
        <v>VON - Vedlejší a ostatní náklady</v>
      </c>
      <c r="F74" s="397"/>
      <c r="G74" s="397"/>
      <c r="H74" s="39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</v>
      </c>
      <c r="G76" s="37"/>
      <c r="H76" s="37"/>
      <c r="I76" s="113" t="s">
        <v>23</v>
      </c>
      <c r="J76" s="60" t="str">
        <f>IF(J12="","",J12)</f>
        <v>3. 12. 2019</v>
      </c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" customHeight="1">
      <c r="A77" s="35"/>
      <c r="B77" s="36"/>
      <c r="C77" s="37"/>
      <c r="D77" s="37"/>
      <c r="E77" s="37"/>
      <c r="F77" s="37"/>
      <c r="G77" s="37"/>
      <c r="H77" s="37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65" customHeight="1">
      <c r="A78" s="35"/>
      <c r="B78" s="36"/>
      <c r="C78" s="30" t="s">
        <v>25</v>
      </c>
      <c r="D78" s="37"/>
      <c r="E78" s="37"/>
      <c r="F78" s="28" t="str">
        <f>E15</f>
        <v>Povodí Odry, státní podnik</v>
      </c>
      <c r="G78" s="37"/>
      <c r="H78" s="37"/>
      <c r="I78" s="113" t="s">
        <v>33</v>
      </c>
      <c r="J78" s="33" t="str">
        <f>E21</f>
        <v>Ing. Dalibor Rajnoch</v>
      </c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65" customHeight="1">
      <c r="A79" s="35"/>
      <c r="B79" s="36"/>
      <c r="C79" s="30" t="s">
        <v>31</v>
      </c>
      <c r="D79" s="37"/>
      <c r="E79" s="37"/>
      <c r="F79" s="28" t="str">
        <f>IF(E18="","",E18)</f>
        <v>Vyplň údaj</v>
      </c>
      <c r="G79" s="37"/>
      <c r="H79" s="37"/>
      <c r="I79" s="113" t="s">
        <v>36</v>
      </c>
      <c r="J79" s="33" t="str">
        <f>E24</f>
        <v>Ing. Dalibor Rajnoch</v>
      </c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61"/>
      <c r="B81" s="162"/>
      <c r="C81" s="163" t="s">
        <v>106</v>
      </c>
      <c r="D81" s="164" t="s">
        <v>58</v>
      </c>
      <c r="E81" s="164" t="s">
        <v>54</v>
      </c>
      <c r="F81" s="164" t="s">
        <v>55</v>
      </c>
      <c r="G81" s="164" t="s">
        <v>107</v>
      </c>
      <c r="H81" s="164" t="s">
        <v>108</v>
      </c>
      <c r="I81" s="165" t="s">
        <v>109</v>
      </c>
      <c r="J81" s="164" t="s">
        <v>101</v>
      </c>
      <c r="K81" s="166" t="s">
        <v>110</v>
      </c>
      <c r="L81" s="167"/>
      <c r="M81" s="69" t="s">
        <v>18</v>
      </c>
      <c r="N81" s="70" t="s">
        <v>43</v>
      </c>
      <c r="O81" s="70" t="s">
        <v>111</v>
      </c>
      <c r="P81" s="70" t="s">
        <v>112</v>
      </c>
      <c r="Q81" s="70" t="s">
        <v>113</v>
      </c>
      <c r="R81" s="70" t="s">
        <v>114</v>
      </c>
      <c r="S81" s="70" t="s">
        <v>115</v>
      </c>
      <c r="T81" s="71" t="s">
        <v>116</v>
      </c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</row>
    <row r="82" spans="1:63" s="2" customFormat="1" ht="22.8" customHeight="1">
      <c r="A82" s="35"/>
      <c r="B82" s="36"/>
      <c r="C82" s="76" t="s">
        <v>117</v>
      </c>
      <c r="D82" s="37"/>
      <c r="E82" s="37"/>
      <c r="F82" s="37"/>
      <c r="G82" s="37"/>
      <c r="H82" s="37"/>
      <c r="I82" s="110"/>
      <c r="J82" s="168">
        <f>BK82</f>
        <v>0</v>
      </c>
      <c r="K82" s="37"/>
      <c r="L82" s="40"/>
      <c r="M82" s="72"/>
      <c r="N82" s="169"/>
      <c r="O82" s="73"/>
      <c r="P82" s="170">
        <f>P83</f>
        <v>0</v>
      </c>
      <c r="Q82" s="73"/>
      <c r="R82" s="170">
        <f>R83</f>
        <v>0</v>
      </c>
      <c r="S82" s="73"/>
      <c r="T82" s="171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102</v>
      </c>
      <c r="BK82" s="172">
        <f>BK83</f>
        <v>0</v>
      </c>
    </row>
    <row r="83" spans="2:63" s="12" customFormat="1" ht="25.95" customHeight="1">
      <c r="B83" s="173"/>
      <c r="C83" s="174"/>
      <c r="D83" s="175" t="s">
        <v>72</v>
      </c>
      <c r="E83" s="176" t="s">
        <v>506</v>
      </c>
      <c r="F83" s="176" t="s">
        <v>507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P84+P88</f>
        <v>0</v>
      </c>
      <c r="Q83" s="181"/>
      <c r="R83" s="182">
        <f>R84+R88</f>
        <v>0</v>
      </c>
      <c r="S83" s="181"/>
      <c r="T83" s="183">
        <f>T84+T88</f>
        <v>0</v>
      </c>
      <c r="AR83" s="184" t="s">
        <v>148</v>
      </c>
      <c r="AT83" s="185" t="s">
        <v>72</v>
      </c>
      <c r="AU83" s="185" t="s">
        <v>73</v>
      </c>
      <c r="AY83" s="184" t="s">
        <v>120</v>
      </c>
      <c r="BK83" s="186">
        <f>BK84+BK88</f>
        <v>0</v>
      </c>
    </row>
    <row r="84" spans="2:63" s="12" customFormat="1" ht="22.8" customHeight="1">
      <c r="B84" s="173"/>
      <c r="C84" s="174"/>
      <c r="D84" s="175" t="s">
        <v>72</v>
      </c>
      <c r="E84" s="187" t="s">
        <v>508</v>
      </c>
      <c r="F84" s="187" t="s">
        <v>509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SUM(P85:P87)</f>
        <v>0</v>
      </c>
      <c r="Q84" s="181"/>
      <c r="R84" s="182">
        <f>SUM(R85:R87)</f>
        <v>0</v>
      </c>
      <c r="S84" s="181"/>
      <c r="T84" s="183">
        <f>SUM(T85:T87)</f>
        <v>0</v>
      </c>
      <c r="AR84" s="184" t="s">
        <v>148</v>
      </c>
      <c r="AT84" s="185" t="s">
        <v>72</v>
      </c>
      <c r="AU84" s="185" t="s">
        <v>81</v>
      </c>
      <c r="AY84" s="184" t="s">
        <v>120</v>
      </c>
      <c r="BK84" s="186">
        <f>SUM(BK85:BK87)</f>
        <v>0</v>
      </c>
    </row>
    <row r="85" spans="1:65" s="2" customFormat="1" ht="22.8">
      <c r="A85" s="35"/>
      <c r="B85" s="36"/>
      <c r="C85" s="189" t="s">
        <v>81</v>
      </c>
      <c r="D85" s="189" t="s">
        <v>122</v>
      </c>
      <c r="E85" s="190" t="s">
        <v>510</v>
      </c>
      <c r="F85" s="191" t="s">
        <v>511</v>
      </c>
      <c r="G85" s="192" t="s">
        <v>125</v>
      </c>
      <c r="H85" s="193">
        <v>9951</v>
      </c>
      <c r="I85" s="194"/>
      <c r="J85" s="193">
        <f>ROUND(I85*H85,2)</f>
        <v>0</v>
      </c>
      <c r="K85" s="191" t="s">
        <v>512</v>
      </c>
      <c r="L85" s="40"/>
      <c r="M85" s="195" t="s">
        <v>18</v>
      </c>
      <c r="N85" s="196" t="s">
        <v>44</v>
      </c>
      <c r="O85" s="65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99" t="s">
        <v>513</v>
      </c>
      <c r="AT85" s="199" t="s">
        <v>122</v>
      </c>
      <c r="AU85" s="199" t="s">
        <v>83</v>
      </c>
      <c r="AY85" s="18" t="s">
        <v>120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8" t="s">
        <v>81</v>
      </c>
      <c r="BK85" s="200">
        <f>ROUND(I85*H85,2)</f>
        <v>0</v>
      </c>
      <c r="BL85" s="18" t="s">
        <v>513</v>
      </c>
      <c r="BM85" s="199" t="s">
        <v>514</v>
      </c>
    </row>
    <row r="86" spans="1:47" s="2" customFormat="1" ht="57.6">
      <c r="A86" s="35"/>
      <c r="B86" s="36"/>
      <c r="C86" s="37"/>
      <c r="D86" s="201" t="s">
        <v>129</v>
      </c>
      <c r="E86" s="37"/>
      <c r="F86" s="202" t="s">
        <v>515</v>
      </c>
      <c r="G86" s="37"/>
      <c r="H86" s="37"/>
      <c r="I86" s="110"/>
      <c r="J86" s="37"/>
      <c r="K86" s="37"/>
      <c r="L86" s="40"/>
      <c r="M86" s="203"/>
      <c r="N86" s="204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129</v>
      </c>
      <c r="AU86" s="18" t="s">
        <v>83</v>
      </c>
    </row>
    <row r="87" spans="2:51" s="13" customFormat="1" ht="10.2">
      <c r="B87" s="205"/>
      <c r="C87" s="206"/>
      <c r="D87" s="201" t="s">
        <v>131</v>
      </c>
      <c r="E87" s="207" t="s">
        <v>18</v>
      </c>
      <c r="F87" s="208" t="s">
        <v>94</v>
      </c>
      <c r="G87" s="206"/>
      <c r="H87" s="209">
        <v>9951</v>
      </c>
      <c r="I87" s="210"/>
      <c r="J87" s="206"/>
      <c r="K87" s="206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131</v>
      </c>
      <c r="AU87" s="215" t="s">
        <v>83</v>
      </c>
      <c r="AV87" s="13" t="s">
        <v>83</v>
      </c>
      <c r="AW87" s="13" t="s">
        <v>35</v>
      </c>
      <c r="AX87" s="13" t="s">
        <v>81</v>
      </c>
      <c r="AY87" s="215" t="s">
        <v>120</v>
      </c>
    </row>
    <row r="88" spans="2:63" s="12" customFormat="1" ht="22.8" customHeight="1">
      <c r="B88" s="173"/>
      <c r="C88" s="174"/>
      <c r="D88" s="175" t="s">
        <v>72</v>
      </c>
      <c r="E88" s="187" t="s">
        <v>516</v>
      </c>
      <c r="F88" s="187" t="s">
        <v>517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SUM(P89:P116)</f>
        <v>0</v>
      </c>
      <c r="Q88" s="181"/>
      <c r="R88" s="182">
        <f>SUM(R89:R116)</f>
        <v>0</v>
      </c>
      <c r="S88" s="181"/>
      <c r="T88" s="183">
        <f>SUM(T89:T116)</f>
        <v>0</v>
      </c>
      <c r="AR88" s="184" t="s">
        <v>148</v>
      </c>
      <c r="AT88" s="185" t="s">
        <v>72</v>
      </c>
      <c r="AU88" s="185" t="s">
        <v>81</v>
      </c>
      <c r="AY88" s="184" t="s">
        <v>120</v>
      </c>
      <c r="BK88" s="186">
        <f>SUM(BK89:BK116)</f>
        <v>0</v>
      </c>
    </row>
    <row r="89" spans="1:65" s="2" customFormat="1" ht="21.75" customHeight="1">
      <c r="A89" s="35"/>
      <c r="B89" s="36"/>
      <c r="C89" s="189" t="s">
        <v>83</v>
      </c>
      <c r="D89" s="189" t="s">
        <v>122</v>
      </c>
      <c r="E89" s="190" t="s">
        <v>518</v>
      </c>
      <c r="F89" s="191" t="s">
        <v>519</v>
      </c>
      <c r="G89" s="192" t="s">
        <v>520</v>
      </c>
      <c r="H89" s="193">
        <v>1</v>
      </c>
      <c r="I89" s="194"/>
      <c r="J89" s="193">
        <f>ROUND(I89*H89,2)</f>
        <v>0</v>
      </c>
      <c r="K89" s="191" t="s">
        <v>18</v>
      </c>
      <c r="L89" s="40"/>
      <c r="M89" s="195" t="s">
        <v>18</v>
      </c>
      <c r="N89" s="196" t="s">
        <v>44</v>
      </c>
      <c r="O89" s="65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9" t="s">
        <v>127</v>
      </c>
      <c r="AT89" s="199" t="s">
        <v>122</v>
      </c>
      <c r="AU89" s="199" t="s">
        <v>83</v>
      </c>
      <c r="AY89" s="18" t="s">
        <v>120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81</v>
      </c>
      <c r="BK89" s="200">
        <f>ROUND(I89*H89,2)</f>
        <v>0</v>
      </c>
      <c r="BL89" s="18" t="s">
        <v>127</v>
      </c>
      <c r="BM89" s="199" t="s">
        <v>521</v>
      </c>
    </row>
    <row r="90" spans="1:47" s="2" customFormat="1" ht="163.2">
      <c r="A90" s="35"/>
      <c r="B90" s="36"/>
      <c r="C90" s="37"/>
      <c r="D90" s="201" t="s">
        <v>129</v>
      </c>
      <c r="E90" s="37"/>
      <c r="F90" s="202" t="s">
        <v>522</v>
      </c>
      <c r="G90" s="37"/>
      <c r="H90" s="37"/>
      <c r="I90" s="110"/>
      <c r="J90" s="37"/>
      <c r="K90" s="37"/>
      <c r="L90" s="40"/>
      <c r="M90" s="203"/>
      <c r="N90" s="204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129</v>
      </c>
      <c r="AU90" s="18" t="s">
        <v>83</v>
      </c>
    </row>
    <row r="91" spans="1:65" s="2" customFormat="1" ht="16.5" customHeight="1">
      <c r="A91" s="35"/>
      <c r="B91" s="36"/>
      <c r="C91" s="189" t="s">
        <v>138</v>
      </c>
      <c r="D91" s="189" t="s">
        <v>122</v>
      </c>
      <c r="E91" s="190" t="s">
        <v>523</v>
      </c>
      <c r="F91" s="191" t="s">
        <v>524</v>
      </c>
      <c r="G91" s="192" t="s">
        <v>520</v>
      </c>
      <c r="H91" s="193">
        <v>1</v>
      </c>
      <c r="I91" s="194"/>
      <c r="J91" s="193">
        <f>ROUND(I91*H91,2)</f>
        <v>0</v>
      </c>
      <c r="K91" s="191" t="s">
        <v>18</v>
      </c>
      <c r="L91" s="40"/>
      <c r="M91" s="195" t="s">
        <v>18</v>
      </c>
      <c r="N91" s="196" t="s">
        <v>44</v>
      </c>
      <c r="O91" s="65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9" t="s">
        <v>127</v>
      </c>
      <c r="AT91" s="199" t="s">
        <v>122</v>
      </c>
      <c r="AU91" s="199" t="s">
        <v>83</v>
      </c>
      <c r="AY91" s="18" t="s">
        <v>120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81</v>
      </c>
      <c r="BK91" s="200">
        <f>ROUND(I91*H91,2)</f>
        <v>0</v>
      </c>
      <c r="BL91" s="18" t="s">
        <v>127</v>
      </c>
      <c r="BM91" s="199" t="s">
        <v>525</v>
      </c>
    </row>
    <row r="92" spans="1:47" s="2" customFormat="1" ht="220.8">
      <c r="A92" s="35"/>
      <c r="B92" s="36"/>
      <c r="C92" s="37"/>
      <c r="D92" s="201" t="s">
        <v>129</v>
      </c>
      <c r="E92" s="37"/>
      <c r="F92" s="202" t="s">
        <v>526</v>
      </c>
      <c r="G92" s="37"/>
      <c r="H92" s="37"/>
      <c r="I92" s="110"/>
      <c r="J92" s="37"/>
      <c r="K92" s="37"/>
      <c r="L92" s="40"/>
      <c r="M92" s="203"/>
      <c r="N92" s="204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129</v>
      </c>
      <c r="AU92" s="18" t="s">
        <v>83</v>
      </c>
    </row>
    <row r="93" spans="1:65" s="2" customFormat="1" ht="16.5" customHeight="1">
      <c r="A93" s="35"/>
      <c r="B93" s="36"/>
      <c r="C93" s="189" t="s">
        <v>127</v>
      </c>
      <c r="D93" s="189" t="s">
        <v>122</v>
      </c>
      <c r="E93" s="190" t="s">
        <v>527</v>
      </c>
      <c r="F93" s="191" t="s">
        <v>528</v>
      </c>
      <c r="G93" s="192" t="s">
        <v>520</v>
      </c>
      <c r="H93" s="193">
        <v>1</v>
      </c>
      <c r="I93" s="194"/>
      <c r="J93" s="193">
        <f>ROUND(I93*H93,2)</f>
        <v>0</v>
      </c>
      <c r="K93" s="191" t="s">
        <v>18</v>
      </c>
      <c r="L93" s="40"/>
      <c r="M93" s="195" t="s">
        <v>18</v>
      </c>
      <c r="N93" s="196" t="s">
        <v>44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127</v>
      </c>
      <c r="AT93" s="199" t="s">
        <v>122</v>
      </c>
      <c r="AU93" s="199" t="s">
        <v>83</v>
      </c>
      <c r="AY93" s="18" t="s">
        <v>120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81</v>
      </c>
      <c r="BK93" s="200">
        <f>ROUND(I93*H93,2)</f>
        <v>0</v>
      </c>
      <c r="BL93" s="18" t="s">
        <v>127</v>
      </c>
      <c r="BM93" s="199" t="s">
        <v>529</v>
      </c>
    </row>
    <row r="94" spans="1:65" s="2" customFormat="1" ht="16.5" customHeight="1">
      <c r="A94" s="35"/>
      <c r="B94" s="36"/>
      <c r="C94" s="189" t="s">
        <v>148</v>
      </c>
      <c r="D94" s="189" t="s">
        <v>122</v>
      </c>
      <c r="E94" s="190" t="s">
        <v>530</v>
      </c>
      <c r="F94" s="191" t="s">
        <v>531</v>
      </c>
      <c r="G94" s="192" t="s">
        <v>520</v>
      </c>
      <c r="H94" s="193">
        <v>1</v>
      </c>
      <c r="I94" s="194"/>
      <c r="J94" s="193">
        <f>ROUND(I94*H94,2)</f>
        <v>0</v>
      </c>
      <c r="K94" s="191" t="s">
        <v>18</v>
      </c>
      <c r="L94" s="40"/>
      <c r="M94" s="195" t="s">
        <v>18</v>
      </c>
      <c r="N94" s="196" t="s">
        <v>44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127</v>
      </c>
      <c r="AT94" s="199" t="s">
        <v>122</v>
      </c>
      <c r="AU94" s="199" t="s">
        <v>83</v>
      </c>
      <c r="AY94" s="18" t="s">
        <v>120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81</v>
      </c>
      <c r="BK94" s="200">
        <f>ROUND(I94*H94,2)</f>
        <v>0</v>
      </c>
      <c r="BL94" s="18" t="s">
        <v>127</v>
      </c>
      <c r="BM94" s="199" t="s">
        <v>532</v>
      </c>
    </row>
    <row r="95" spans="1:47" s="2" customFormat="1" ht="96">
      <c r="A95" s="35"/>
      <c r="B95" s="36"/>
      <c r="C95" s="37"/>
      <c r="D95" s="201" t="s">
        <v>129</v>
      </c>
      <c r="E95" s="37"/>
      <c r="F95" s="202" t="s">
        <v>533</v>
      </c>
      <c r="G95" s="37"/>
      <c r="H95" s="37"/>
      <c r="I95" s="110"/>
      <c r="J95" s="37"/>
      <c r="K95" s="37"/>
      <c r="L95" s="40"/>
      <c r="M95" s="203"/>
      <c r="N95" s="204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129</v>
      </c>
      <c r="AU95" s="18" t="s">
        <v>83</v>
      </c>
    </row>
    <row r="96" spans="1:65" s="2" customFormat="1" ht="16.5" customHeight="1">
      <c r="A96" s="35"/>
      <c r="B96" s="36"/>
      <c r="C96" s="189" t="s">
        <v>192</v>
      </c>
      <c r="D96" s="189" t="s">
        <v>122</v>
      </c>
      <c r="E96" s="190" t="s">
        <v>534</v>
      </c>
      <c r="F96" s="191" t="s">
        <v>535</v>
      </c>
      <c r="G96" s="192" t="s">
        <v>520</v>
      </c>
      <c r="H96" s="193">
        <v>1</v>
      </c>
      <c r="I96" s="194"/>
      <c r="J96" s="193">
        <f>ROUND(I96*H96,2)</f>
        <v>0</v>
      </c>
      <c r="K96" s="191" t="s">
        <v>18</v>
      </c>
      <c r="L96" s="40"/>
      <c r="M96" s="195" t="s">
        <v>18</v>
      </c>
      <c r="N96" s="196" t="s">
        <v>44</v>
      </c>
      <c r="O96" s="65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127</v>
      </c>
      <c r="AT96" s="199" t="s">
        <v>122</v>
      </c>
      <c r="AU96" s="199" t="s">
        <v>83</v>
      </c>
      <c r="AY96" s="18" t="s">
        <v>120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81</v>
      </c>
      <c r="BK96" s="200">
        <f>ROUND(I96*H96,2)</f>
        <v>0</v>
      </c>
      <c r="BL96" s="18" t="s">
        <v>127</v>
      </c>
      <c r="BM96" s="199" t="s">
        <v>536</v>
      </c>
    </row>
    <row r="97" spans="1:47" s="2" customFormat="1" ht="134.4">
      <c r="A97" s="35"/>
      <c r="B97" s="36"/>
      <c r="C97" s="37"/>
      <c r="D97" s="201" t="s">
        <v>129</v>
      </c>
      <c r="E97" s="37"/>
      <c r="F97" s="202" t="s">
        <v>537</v>
      </c>
      <c r="G97" s="37"/>
      <c r="H97" s="37"/>
      <c r="I97" s="110"/>
      <c r="J97" s="37"/>
      <c r="K97" s="37"/>
      <c r="L97" s="40"/>
      <c r="M97" s="203"/>
      <c r="N97" s="204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129</v>
      </c>
      <c r="AU97" s="18" t="s">
        <v>83</v>
      </c>
    </row>
    <row r="98" spans="1:65" s="2" customFormat="1" ht="21.75" customHeight="1">
      <c r="A98" s="35"/>
      <c r="B98" s="36"/>
      <c r="C98" s="189" t="s">
        <v>198</v>
      </c>
      <c r="D98" s="189" t="s">
        <v>122</v>
      </c>
      <c r="E98" s="190" t="s">
        <v>538</v>
      </c>
      <c r="F98" s="191" t="s">
        <v>539</v>
      </c>
      <c r="G98" s="192" t="s">
        <v>520</v>
      </c>
      <c r="H98" s="193">
        <v>1</v>
      </c>
      <c r="I98" s="194"/>
      <c r="J98" s="193">
        <f>ROUND(I98*H98,2)</f>
        <v>0</v>
      </c>
      <c r="K98" s="191" t="s">
        <v>18</v>
      </c>
      <c r="L98" s="40"/>
      <c r="M98" s="195" t="s">
        <v>18</v>
      </c>
      <c r="N98" s="196" t="s">
        <v>44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127</v>
      </c>
      <c r="AT98" s="199" t="s">
        <v>122</v>
      </c>
      <c r="AU98" s="199" t="s">
        <v>83</v>
      </c>
      <c r="AY98" s="18" t="s">
        <v>120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81</v>
      </c>
      <c r="BK98" s="200">
        <f>ROUND(I98*H98,2)</f>
        <v>0</v>
      </c>
      <c r="BL98" s="18" t="s">
        <v>127</v>
      </c>
      <c r="BM98" s="199" t="s">
        <v>540</v>
      </c>
    </row>
    <row r="99" spans="1:47" s="2" customFormat="1" ht="153.6">
      <c r="A99" s="35"/>
      <c r="B99" s="36"/>
      <c r="C99" s="37"/>
      <c r="D99" s="201" t="s">
        <v>129</v>
      </c>
      <c r="E99" s="37"/>
      <c r="F99" s="202" t="s">
        <v>541</v>
      </c>
      <c r="G99" s="37"/>
      <c r="H99" s="37"/>
      <c r="I99" s="110"/>
      <c r="J99" s="37"/>
      <c r="K99" s="37"/>
      <c r="L99" s="40"/>
      <c r="M99" s="203"/>
      <c r="N99" s="20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129</v>
      </c>
      <c r="AU99" s="18" t="s">
        <v>83</v>
      </c>
    </row>
    <row r="100" spans="1:65" s="2" customFormat="1" ht="21.75" customHeight="1">
      <c r="A100" s="35"/>
      <c r="B100" s="36"/>
      <c r="C100" s="189" t="s">
        <v>206</v>
      </c>
      <c r="D100" s="189" t="s">
        <v>122</v>
      </c>
      <c r="E100" s="190" t="s">
        <v>542</v>
      </c>
      <c r="F100" s="191" t="s">
        <v>543</v>
      </c>
      <c r="G100" s="192" t="s">
        <v>520</v>
      </c>
      <c r="H100" s="193">
        <v>1</v>
      </c>
      <c r="I100" s="194"/>
      <c r="J100" s="193">
        <f>ROUND(I100*H100,2)</f>
        <v>0</v>
      </c>
      <c r="K100" s="191" t="s">
        <v>18</v>
      </c>
      <c r="L100" s="40"/>
      <c r="M100" s="195" t="s">
        <v>18</v>
      </c>
      <c r="N100" s="196" t="s">
        <v>44</v>
      </c>
      <c r="O100" s="65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9" t="s">
        <v>127</v>
      </c>
      <c r="AT100" s="199" t="s">
        <v>122</v>
      </c>
      <c r="AU100" s="199" t="s">
        <v>83</v>
      </c>
      <c r="AY100" s="18" t="s">
        <v>120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81</v>
      </c>
      <c r="BK100" s="200">
        <f>ROUND(I100*H100,2)</f>
        <v>0</v>
      </c>
      <c r="BL100" s="18" t="s">
        <v>127</v>
      </c>
      <c r="BM100" s="199" t="s">
        <v>544</v>
      </c>
    </row>
    <row r="101" spans="1:65" s="2" customFormat="1" ht="21.75" customHeight="1">
      <c r="A101" s="35"/>
      <c r="B101" s="36"/>
      <c r="C101" s="189" t="s">
        <v>212</v>
      </c>
      <c r="D101" s="189" t="s">
        <v>122</v>
      </c>
      <c r="E101" s="190" t="s">
        <v>545</v>
      </c>
      <c r="F101" s="191" t="s">
        <v>546</v>
      </c>
      <c r="G101" s="192" t="s">
        <v>520</v>
      </c>
      <c r="H101" s="193">
        <v>1</v>
      </c>
      <c r="I101" s="194"/>
      <c r="J101" s="193">
        <f>ROUND(I101*H101,2)</f>
        <v>0</v>
      </c>
      <c r="K101" s="191" t="s">
        <v>18</v>
      </c>
      <c r="L101" s="40"/>
      <c r="M101" s="195" t="s">
        <v>18</v>
      </c>
      <c r="N101" s="196" t="s">
        <v>44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127</v>
      </c>
      <c r="AT101" s="199" t="s">
        <v>122</v>
      </c>
      <c r="AU101" s="199" t="s">
        <v>83</v>
      </c>
      <c r="AY101" s="18" t="s">
        <v>120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81</v>
      </c>
      <c r="BK101" s="200">
        <f>ROUND(I101*H101,2)</f>
        <v>0</v>
      </c>
      <c r="BL101" s="18" t="s">
        <v>127</v>
      </c>
      <c r="BM101" s="199" t="s">
        <v>547</v>
      </c>
    </row>
    <row r="102" spans="1:47" s="2" customFormat="1" ht="67.2">
      <c r="A102" s="35"/>
      <c r="B102" s="36"/>
      <c r="C102" s="37"/>
      <c r="D102" s="201" t="s">
        <v>129</v>
      </c>
      <c r="E102" s="37"/>
      <c r="F102" s="202" t="s">
        <v>548</v>
      </c>
      <c r="G102" s="37"/>
      <c r="H102" s="37"/>
      <c r="I102" s="110"/>
      <c r="J102" s="37"/>
      <c r="K102" s="37"/>
      <c r="L102" s="40"/>
      <c r="M102" s="203"/>
      <c r="N102" s="204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129</v>
      </c>
      <c r="AU102" s="18" t="s">
        <v>83</v>
      </c>
    </row>
    <row r="103" spans="1:65" s="2" customFormat="1" ht="21.75" customHeight="1">
      <c r="A103" s="35"/>
      <c r="B103" s="36"/>
      <c r="C103" s="189" t="s">
        <v>219</v>
      </c>
      <c r="D103" s="189" t="s">
        <v>122</v>
      </c>
      <c r="E103" s="190" t="s">
        <v>549</v>
      </c>
      <c r="F103" s="191" t="s">
        <v>550</v>
      </c>
      <c r="G103" s="192" t="s">
        <v>520</v>
      </c>
      <c r="H103" s="193">
        <v>1</v>
      </c>
      <c r="I103" s="194"/>
      <c r="J103" s="193">
        <f>ROUND(I103*H103,2)</f>
        <v>0</v>
      </c>
      <c r="K103" s="191" t="s">
        <v>18</v>
      </c>
      <c r="L103" s="40"/>
      <c r="M103" s="195" t="s">
        <v>18</v>
      </c>
      <c r="N103" s="196" t="s">
        <v>44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127</v>
      </c>
      <c r="AT103" s="199" t="s">
        <v>122</v>
      </c>
      <c r="AU103" s="199" t="s">
        <v>83</v>
      </c>
      <c r="AY103" s="18" t="s">
        <v>120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81</v>
      </c>
      <c r="BK103" s="200">
        <f>ROUND(I103*H103,2)</f>
        <v>0</v>
      </c>
      <c r="BL103" s="18" t="s">
        <v>127</v>
      </c>
      <c r="BM103" s="199" t="s">
        <v>551</v>
      </c>
    </row>
    <row r="104" spans="1:65" s="2" customFormat="1" ht="16.5" customHeight="1">
      <c r="A104" s="35"/>
      <c r="B104" s="36"/>
      <c r="C104" s="189" t="s">
        <v>225</v>
      </c>
      <c r="D104" s="189" t="s">
        <v>122</v>
      </c>
      <c r="E104" s="190" t="s">
        <v>552</v>
      </c>
      <c r="F104" s="191" t="s">
        <v>553</v>
      </c>
      <c r="G104" s="192" t="s">
        <v>520</v>
      </c>
      <c r="H104" s="193">
        <v>1</v>
      </c>
      <c r="I104" s="194"/>
      <c r="J104" s="193">
        <f>ROUND(I104*H104,2)</f>
        <v>0</v>
      </c>
      <c r="K104" s="191" t="s">
        <v>18</v>
      </c>
      <c r="L104" s="40"/>
      <c r="M104" s="195" t="s">
        <v>18</v>
      </c>
      <c r="N104" s="196" t="s">
        <v>44</v>
      </c>
      <c r="O104" s="65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9" t="s">
        <v>127</v>
      </c>
      <c r="AT104" s="199" t="s">
        <v>122</v>
      </c>
      <c r="AU104" s="199" t="s">
        <v>83</v>
      </c>
      <c r="AY104" s="18" t="s">
        <v>120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81</v>
      </c>
      <c r="BK104" s="200">
        <f>ROUND(I104*H104,2)</f>
        <v>0</v>
      </c>
      <c r="BL104" s="18" t="s">
        <v>127</v>
      </c>
      <c r="BM104" s="199" t="s">
        <v>554</v>
      </c>
    </row>
    <row r="105" spans="1:47" s="2" customFormat="1" ht="76.8">
      <c r="A105" s="35"/>
      <c r="B105" s="36"/>
      <c r="C105" s="37"/>
      <c r="D105" s="201" t="s">
        <v>129</v>
      </c>
      <c r="E105" s="37"/>
      <c r="F105" s="202" t="s">
        <v>555</v>
      </c>
      <c r="G105" s="37"/>
      <c r="H105" s="37"/>
      <c r="I105" s="110"/>
      <c r="J105" s="37"/>
      <c r="K105" s="37"/>
      <c r="L105" s="40"/>
      <c r="M105" s="203"/>
      <c r="N105" s="204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129</v>
      </c>
      <c r="AU105" s="18" t="s">
        <v>83</v>
      </c>
    </row>
    <row r="106" spans="1:65" s="2" customFormat="1" ht="16.5" customHeight="1">
      <c r="A106" s="35"/>
      <c r="B106" s="36"/>
      <c r="C106" s="189" t="s">
        <v>231</v>
      </c>
      <c r="D106" s="189" t="s">
        <v>122</v>
      </c>
      <c r="E106" s="190" t="s">
        <v>556</v>
      </c>
      <c r="F106" s="191" t="s">
        <v>557</v>
      </c>
      <c r="G106" s="192" t="s">
        <v>520</v>
      </c>
      <c r="H106" s="193">
        <v>1</v>
      </c>
      <c r="I106" s="194"/>
      <c r="J106" s="193">
        <f>ROUND(I106*H106,2)</f>
        <v>0</v>
      </c>
      <c r="K106" s="191" t="s">
        <v>18</v>
      </c>
      <c r="L106" s="40"/>
      <c r="M106" s="195" t="s">
        <v>18</v>
      </c>
      <c r="N106" s="196" t="s">
        <v>44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127</v>
      </c>
      <c r="AT106" s="199" t="s">
        <v>122</v>
      </c>
      <c r="AU106" s="199" t="s">
        <v>83</v>
      </c>
      <c r="AY106" s="18" t="s">
        <v>120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81</v>
      </c>
      <c r="BK106" s="200">
        <f>ROUND(I106*H106,2)</f>
        <v>0</v>
      </c>
      <c r="BL106" s="18" t="s">
        <v>127</v>
      </c>
      <c r="BM106" s="199" t="s">
        <v>558</v>
      </c>
    </row>
    <row r="107" spans="1:47" s="2" customFormat="1" ht="67.2">
      <c r="A107" s="35"/>
      <c r="B107" s="36"/>
      <c r="C107" s="37"/>
      <c r="D107" s="201" t="s">
        <v>129</v>
      </c>
      <c r="E107" s="37"/>
      <c r="F107" s="202" t="s">
        <v>559</v>
      </c>
      <c r="G107" s="37"/>
      <c r="H107" s="37"/>
      <c r="I107" s="110"/>
      <c r="J107" s="37"/>
      <c r="K107" s="37"/>
      <c r="L107" s="40"/>
      <c r="M107" s="203"/>
      <c r="N107" s="20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129</v>
      </c>
      <c r="AU107" s="18" t="s">
        <v>83</v>
      </c>
    </row>
    <row r="108" spans="1:65" s="2" customFormat="1" ht="33" customHeight="1">
      <c r="A108" s="35"/>
      <c r="B108" s="36"/>
      <c r="C108" s="189" t="s">
        <v>237</v>
      </c>
      <c r="D108" s="189" t="s">
        <v>122</v>
      </c>
      <c r="E108" s="190" t="s">
        <v>560</v>
      </c>
      <c r="F108" s="191" t="s">
        <v>561</v>
      </c>
      <c r="G108" s="192" t="s">
        <v>520</v>
      </c>
      <c r="H108" s="193">
        <v>1</v>
      </c>
      <c r="I108" s="194"/>
      <c r="J108" s="193">
        <f>ROUND(I108*H108,2)</f>
        <v>0</v>
      </c>
      <c r="K108" s="191" t="s">
        <v>18</v>
      </c>
      <c r="L108" s="40"/>
      <c r="M108" s="195" t="s">
        <v>18</v>
      </c>
      <c r="N108" s="196" t="s">
        <v>44</v>
      </c>
      <c r="O108" s="65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9" t="s">
        <v>127</v>
      </c>
      <c r="AT108" s="199" t="s">
        <v>122</v>
      </c>
      <c r="AU108" s="199" t="s">
        <v>83</v>
      </c>
      <c r="AY108" s="18" t="s">
        <v>120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8" t="s">
        <v>81</v>
      </c>
      <c r="BK108" s="200">
        <f>ROUND(I108*H108,2)</f>
        <v>0</v>
      </c>
      <c r="BL108" s="18" t="s">
        <v>127</v>
      </c>
      <c r="BM108" s="199" t="s">
        <v>562</v>
      </c>
    </row>
    <row r="109" spans="1:65" s="2" customFormat="1" ht="16.5" customHeight="1">
      <c r="A109" s="35"/>
      <c r="B109" s="36"/>
      <c r="C109" s="189" t="s">
        <v>243</v>
      </c>
      <c r="D109" s="189" t="s">
        <v>122</v>
      </c>
      <c r="E109" s="190" t="s">
        <v>563</v>
      </c>
      <c r="F109" s="191" t="s">
        <v>564</v>
      </c>
      <c r="G109" s="192" t="s">
        <v>520</v>
      </c>
      <c r="H109" s="193">
        <v>1</v>
      </c>
      <c r="I109" s="194"/>
      <c r="J109" s="193">
        <f>ROUND(I109*H109,2)</f>
        <v>0</v>
      </c>
      <c r="K109" s="191" t="s">
        <v>18</v>
      </c>
      <c r="L109" s="40"/>
      <c r="M109" s="195" t="s">
        <v>18</v>
      </c>
      <c r="N109" s="196" t="s">
        <v>44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127</v>
      </c>
      <c r="AT109" s="199" t="s">
        <v>122</v>
      </c>
      <c r="AU109" s="199" t="s">
        <v>83</v>
      </c>
      <c r="AY109" s="18" t="s">
        <v>120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81</v>
      </c>
      <c r="BK109" s="200">
        <f>ROUND(I109*H109,2)</f>
        <v>0</v>
      </c>
      <c r="BL109" s="18" t="s">
        <v>127</v>
      </c>
      <c r="BM109" s="199" t="s">
        <v>565</v>
      </c>
    </row>
    <row r="110" spans="1:65" s="2" customFormat="1" ht="16.5" customHeight="1">
      <c r="A110" s="35"/>
      <c r="B110" s="36"/>
      <c r="C110" s="189" t="s">
        <v>8</v>
      </c>
      <c r="D110" s="189" t="s">
        <v>122</v>
      </c>
      <c r="E110" s="190" t="s">
        <v>566</v>
      </c>
      <c r="F110" s="191" t="s">
        <v>567</v>
      </c>
      <c r="G110" s="192" t="s">
        <v>520</v>
      </c>
      <c r="H110" s="193">
        <v>1</v>
      </c>
      <c r="I110" s="194"/>
      <c r="J110" s="193">
        <f>ROUND(I110*H110,2)</f>
        <v>0</v>
      </c>
      <c r="K110" s="191" t="s">
        <v>18</v>
      </c>
      <c r="L110" s="40"/>
      <c r="M110" s="195" t="s">
        <v>18</v>
      </c>
      <c r="N110" s="196" t="s">
        <v>44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127</v>
      </c>
      <c r="AT110" s="199" t="s">
        <v>122</v>
      </c>
      <c r="AU110" s="199" t="s">
        <v>83</v>
      </c>
      <c r="AY110" s="18" t="s">
        <v>120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81</v>
      </c>
      <c r="BK110" s="200">
        <f>ROUND(I110*H110,2)</f>
        <v>0</v>
      </c>
      <c r="BL110" s="18" t="s">
        <v>127</v>
      </c>
      <c r="BM110" s="199" t="s">
        <v>568</v>
      </c>
    </row>
    <row r="111" spans="1:47" s="2" customFormat="1" ht="96">
      <c r="A111" s="35"/>
      <c r="B111" s="36"/>
      <c r="C111" s="37"/>
      <c r="D111" s="201" t="s">
        <v>129</v>
      </c>
      <c r="E111" s="37"/>
      <c r="F111" s="202" t="s">
        <v>569</v>
      </c>
      <c r="G111" s="37"/>
      <c r="H111" s="37"/>
      <c r="I111" s="110"/>
      <c r="J111" s="37"/>
      <c r="K111" s="37"/>
      <c r="L111" s="40"/>
      <c r="M111" s="203"/>
      <c r="N111" s="204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129</v>
      </c>
      <c r="AU111" s="18" t="s">
        <v>83</v>
      </c>
    </row>
    <row r="112" spans="1:65" s="2" customFormat="1" ht="16.5" customHeight="1">
      <c r="A112" s="35"/>
      <c r="B112" s="36"/>
      <c r="C112" s="189" t="s">
        <v>258</v>
      </c>
      <c r="D112" s="189" t="s">
        <v>122</v>
      </c>
      <c r="E112" s="190" t="s">
        <v>570</v>
      </c>
      <c r="F112" s="191" t="s">
        <v>571</v>
      </c>
      <c r="G112" s="192" t="s">
        <v>520</v>
      </c>
      <c r="H112" s="193">
        <v>1</v>
      </c>
      <c r="I112" s="194"/>
      <c r="J112" s="193">
        <f>ROUND(I112*H112,2)</f>
        <v>0</v>
      </c>
      <c r="K112" s="191" t="s">
        <v>18</v>
      </c>
      <c r="L112" s="40"/>
      <c r="M112" s="195" t="s">
        <v>18</v>
      </c>
      <c r="N112" s="196" t="s">
        <v>44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127</v>
      </c>
      <c r="AT112" s="199" t="s">
        <v>122</v>
      </c>
      <c r="AU112" s="199" t="s">
        <v>83</v>
      </c>
      <c r="AY112" s="18" t="s">
        <v>120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81</v>
      </c>
      <c r="BK112" s="200">
        <f>ROUND(I112*H112,2)</f>
        <v>0</v>
      </c>
      <c r="BL112" s="18" t="s">
        <v>127</v>
      </c>
      <c r="BM112" s="199" t="s">
        <v>572</v>
      </c>
    </row>
    <row r="113" spans="1:47" s="2" customFormat="1" ht="86.4">
      <c r="A113" s="35"/>
      <c r="B113" s="36"/>
      <c r="C113" s="37"/>
      <c r="D113" s="201" t="s">
        <v>129</v>
      </c>
      <c r="E113" s="37"/>
      <c r="F113" s="202" t="s">
        <v>573</v>
      </c>
      <c r="G113" s="37"/>
      <c r="H113" s="37"/>
      <c r="I113" s="110"/>
      <c r="J113" s="37"/>
      <c r="K113" s="37"/>
      <c r="L113" s="40"/>
      <c r="M113" s="203"/>
      <c r="N113" s="204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129</v>
      </c>
      <c r="AU113" s="18" t="s">
        <v>83</v>
      </c>
    </row>
    <row r="114" spans="1:65" s="2" customFormat="1" ht="16.5" customHeight="1">
      <c r="A114" s="35"/>
      <c r="B114" s="36"/>
      <c r="C114" s="189" t="s">
        <v>264</v>
      </c>
      <c r="D114" s="189" t="s">
        <v>122</v>
      </c>
      <c r="E114" s="190" t="s">
        <v>574</v>
      </c>
      <c r="F114" s="191" t="s">
        <v>575</v>
      </c>
      <c r="G114" s="192" t="s">
        <v>520</v>
      </c>
      <c r="H114" s="193">
        <v>1</v>
      </c>
      <c r="I114" s="194"/>
      <c r="J114" s="193">
        <f>ROUND(I114*H114,2)</f>
        <v>0</v>
      </c>
      <c r="K114" s="191" t="s">
        <v>18</v>
      </c>
      <c r="L114" s="40"/>
      <c r="M114" s="195" t="s">
        <v>18</v>
      </c>
      <c r="N114" s="196" t="s">
        <v>44</v>
      </c>
      <c r="O114" s="65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513</v>
      </c>
      <c r="AT114" s="199" t="s">
        <v>122</v>
      </c>
      <c r="AU114" s="199" t="s">
        <v>83</v>
      </c>
      <c r="AY114" s="18" t="s">
        <v>120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81</v>
      </c>
      <c r="BK114" s="200">
        <f>ROUND(I114*H114,2)</f>
        <v>0</v>
      </c>
      <c r="BL114" s="18" t="s">
        <v>513</v>
      </c>
      <c r="BM114" s="199" t="s">
        <v>576</v>
      </c>
    </row>
    <row r="115" spans="1:65" s="2" customFormat="1" ht="16.5" customHeight="1">
      <c r="A115" s="35"/>
      <c r="B115" s="36"/>
      <c r="C115" s="189" t="s">
        <v>269</v>
      </c>
      <c r="D115" s="189" t="s">
        <v>122</v>
      </c>
      <c r="E115" s="190" t="s">
        <v>577</v>
      </c>
      <c r="F115" s="191" t="s">
        <v>578</v>
      </c>
      <c r="G115" s="192" t="s">
        <v>520</v>
      </c>
      <c r="H115" s="193">
        <v>1</v>
      </c>
      <c r="I115" s="194"/>
      <c r="J115" s="193">
        <f>ROUND(I115*H115,2)</f>
        <v>0</v>
      </c>
      <c r="K115" s="191" t="s">
        <v>18</v>
      </c>
      <c r="L115" s="40"/>
      <c r="M115" s="195" t="s">
        <v>18</v>
      </c>
      <c r="N115" s="196" t="s">
        <v>44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513</v>
      </c>
      <c r="AT115" s="199" t="s">
        <v>122</v>
      </c>
      <c r="AU115" s="199" t="s">
        <v>83</v>
      </c>
      <c r="AY115" s="18" t="s">
        <v>120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81</v>
      </c>
      <c r="BK115" s="200">
        <f>ROUND(I115*H115,2)</f>
        <v>0</v>
      </c>
      <c r="BL115" s="18" t="s">
        <v>513</v>
      </c>
      <c r="BM115" s="199" t="s">
        <v>579</v>
      </c>
    </row>
    <row r="116" spans="1:47" s="2" customFormat="1" ht="76.8">
      <c r="A116" s="35"/>
      <c r="B116" s="36"/>
      <c r="C116" s="37"/>
      <c r="D116" s="201" t="s">
        <v>129</v>
      </c>
      <c r="E116" s="37"/>
      <c r="F116" s="202" t="s">
        <v>580</v>
      </c>
      <c r="G116" s="37"/>
      <c r="H116" s="37"/>
      <c r="I116" s="110"/>
      <c r="J116" s="37"/>
      <c r="K116" s="37"/>
      <c r="L116" s="40"/>
      <c r="M116" s="252"/>
      <c r="N116" s="253"/>
      <c r="O116" s="254"/>
      <c r="P116" s="254"/>
      <c r="Q116" s="254"/>
      <c r="R116" s="254"/>
      <c r="S116" s="254"/>
      <c r="T116" s="25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129</v>
      </c>
      <c r="AU116" s="18" t="s">
        <v>83</v>
      </c>
    </row>
    <row r="117" spans="1:31" s="2" customFormat="1" ht="6.9" customHeight="1">
      <c r="A117" s="35"/>
      <c r="B117" s="48"/>
      <c r="C117" s="49"/>
      <c r="D117" s="49"/>
      <c r="E117" s="49"/>
      <c r="F117" s="49"/>
      <c r="G117" s="49"/>
      <c r="H117" s="49"/>
      <c r="I117" s="138"/>
      <c r="J117" s="49"/>
      <c r="K117" s="49"/>
      <c r="L117" s="40"/>
      <c r="M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</sheetData>
  <sheetProtection algorithmName="SHA-512" hashValue="AZ3zm8I/qo0A+BXdDDhyumA+PoZO4jjWMUdUu/GgcfhTUKaj14sQelrx+57KvKwXS+GMr1FbXaIH4NsDBt3a6g==" saltValue="2pAxU3ezqNduyW1NiEUC34fdPWcTGHNSoA2bAsWHo59ZYhBm3FxUv2MPSaMpJCwJgam4GKo6amukOOjzQpFNbA==" spinCount="100000" sheet="1" objects="1" scenarios="1" formatColumns="0" formatRows="0" autoFilter="0"/>
  <autoFilter ref="C81:K11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04"/>
      <c r="C3" s="105"/>
      <c r="D3" s="105"/>
      <c r="E3" s="105"/>
      <c r="F3" s="105"/>
      <c r="G3" s="105"/>
      <c r="H3" s="21"/>
    </row>
    <row r="4" spans="2:8" s="1" customFormat="1" ht="24.9" customHeight="1">
      <c r="B4" s="21"/>
      <c r="C4" s="107" t="s">
        <v>581</v>
      </c>
      <c r="H4" s="21"/>
    </row>
    <row r="5" spans="2:8" s="1" customFormat="1" ht="12" customHeight="1">
      <c r="B5" s="21"/>
      <c r="C5" s="256" t="s">
        <v>12</v>
      </c>
      <c r="D5" s="394" t="s">
        <v>13</v>
      </c>
      <c r="E5" s="387"/>
      <c r="F5" s="387"/>
      <c r="H5" s="21"/>
    </row>
    <row r="6" spans="2:8" s="1" customFormat="1" ht="36.9" customHeight="1">
      <c r="B6" s="21"/>
      <c r="C6" s="257" t="s">
        <v>15</v>
      </c>
      <c r="D6" s="398" t="s">
        <v>16</v>
      </c>
      <c r="E6" s="387"/>
      <c r="F6" s="387"/>
      <c r="H6" s="21"/>
    </row>
    <row r="7" spans="2:8" s="1" customFormat="1" ht="16.5" customHeight="1">
      <c r="B7" s="21"/>
      <c r="C7" s="109" t="s">
        <v>23</v>
      </c>
      <c r="D7" s="114" t="str">
        <f>'Rekapitulace stavby'!AN8</f>
        <v>3. 12. 2019</v>
      </c>
      <c r="H7" s="21"/>
    </row>
    <row r="8" spans="1:8" s="2" customFormat="1" ht="10.8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58"/>
      <c r="C9" s="259" t="s">
        <v>54</v>
      </c>
      <c r="D9" s="260" t="s">
        <v>55</v>
      </c>
      <c r="E9" s="260" t="s">
        <v>107</v>
      </c>
      <c r="F9" s="261" t="s">
        <v>582</v>
      </c>
      <c r="G9" s="161"/>
      <c r="H9" s="258"/>
    </row>
    <row r="10" spans="1:8" s="2" customFormat="1" ht="26.4" customHeight="1">
      <c r="A10" s="35"/>
      <c r="B10" s="40"/>
      <c r="C10" s="262" t="s">
        <v>583</v>
      </c>
      <c r="D10" s="262" t="s">
        <v>79</v>
      </c>
      <c r="E10" s="35"/>
      <c r="F10" s="35"/>
      <c r="G10" s="35"/>
      <c r="H10" s="40"/>
    </row>
    <row r="11" spans="1:8" s="2" customFormat="1" ht="16.8" customHeight="1">
      <c r="A11" s="35"/>
      <c r="B11" s="40"/>
      <c r="C11" s="263" t="s">
        <v>93</v>
      </c>
      <c r="D11" s="264" t="s">
        <v>18</v>
      </c>
      <c r="E11" s="265" t="s">
        <v>18</v>
      </c>
      <c r="F11" s="266">
        <v>9951</v>
      </c>
      <c r="G11" s="35"/>
      <c r="H11" s="40"/>
    </row>
    <row r="12" spans="1:8" s="2" customFormat="1" ht="16.8" customHeight="1">
      <c r="A12" s="35"/>
      <c r="B12" s="40"/>
      <c r="C12" s="267" t="s">
        <v>93</v>
      </c>
      <c r="D12" s="267" t="s">
        <v>94</v>
      </c>
      <c r="E12" s="18" t="s">
        <v>18</v>
      </c>
      <c r="F12" s="268">
        <v>9951</v>
      </c>
      <c r="G12" s="35"/>
      <c r="H12" s="40"/>
    </row>
    <row r="13" spans="1:8" s="2" customFormat="1" ht="16.8" customHeight="1">
      <c r="A13" s="35"/>
      <c r="B13" s="40"/>
      <c r="C13" s="269" t="s">
        <v>584</v>
      </c>
      <c r="D13" s="35"/>
      <c r="E13" s="35"/>
      <c r="F13" s="35"/>
      <c r="G13" s="35"/>
      <c r="H13" s="40"/>
    </row>
    <row r="14" spans="1:8" s="2" customFormat="1" ht="16.8" customHeight="1">
      <c r="A14" s="35"/>
      <c r="B14" s="40"/>
      <c r="C14" s="267" t="s">
        <v>123</v>
      </c>
      <c r="D14" s="267" t="s">
        <v>585</v>
      </c>
      <c r="E14" s="18" t="s">
        <v>125</v>
      </c>
      <c r="F14" s="268">
        <v>9951</v>
      </c>
      <c r="G14" s="35"/>
      <c r="H14" s="40"/>
    </row>
    <row r="15" spans="1:8" s="2" customFormat="1" ht="16.8" customHeight="1">
      <c r="A15" s="35"/>
      <c r="B15" s="40"/>
      <c r="C15" s="267" t="s">
        <v>139</v>
      </c>
      <c r="D15" s="267" t="s">
        <v>586</v>
      </c>
      <c r="E15" s="18" t="s">
        <v>125</v>
      </c>
      <c r="F15" s="268">
        <v>11244.63</v>
      </c>
      <c r="G15" s="35"/>
      <c r="H15" s="40"/>
    </row>
    <row r="16" spans="1:8" s="2" customFormat="1" ht="16.8" customHeight="1">
      <c r="A16" s="35"/>
      <c r="B16" s="40"/>
      <c r="C16" s="267" t="s">
        <v>133</v>
      </c>
      <c r="D16" s="267" t="s">
        <v>587</v>
      </c>
      <c r="E16" s="18" t="s">
        <v>125</v>
      </c>
      <c r="F16" s="268">
        <v>9951</v>
      </c>
      <c r="G16" s="35"/>
      <c r="H16" s="40"/>
    </row>
    <row r="17" spans="1:8" s="2" customFormat="1" ht="16.8" customHeight="1">
      <c r="A17" s="35"/>
      <c r="B17" s="40"/>
      <c r="C17" s="267" t="s">
        <v>144</v>
      </c>
      <c r="D17" s="267" t="s">
        <v>145</v>
      </c>
      <c r="E17" s="18" t="s">
        <v>125</v>
      </c>
      <c r="F17" s="268">
        <v>9951</v>
      </c>
      <c r="G17" s="35"/>
      <c r="H17" s="40"/>
    </row>
    <row r="18" spans="1:8" s="2" customFormat="1" ht="16.8" customHeight="1">
      <c r="A18" s="35"/>
      <c r="B18" s="40"/>
      <c r="C18" s="267" t="s">
        <v>149</v>
      </c>
      <c r="D18" s="267" t="s">
        <v>588</v>
      </c>
      <c r="E18" s="18" t="s">
        <v>151</v>
      </c>
      <c r="F18" s="268">
        <v>99510</v>
      </c>
      <c r="G18" s="35"/>
      <c r="H18" s="40"/>
    </row>
    <row r="19" spans="1:8" s="2" customFormat="1" ht="16.8" customHeight="1">
      <c r="A19" s="35"/>
      <c r="B19" s="40"/>
      <c r="C19" s="263" t="s">
        <v>156</v>
      </c>
      <c r="D19" s="264" t="s">
        <v>18</v>
      </c>
      <c r="E19" s="265" t="s">
        <v>18</v>
      </c>
      <c r="F19" s="266">
        <v>278.5</v>
      </c>
      <c r="G19" s="35"/>
      <c r="H19" s="40"/>
    </row>
    <row r="20" spans="1:8" s="2" customFormat="1" ht="16.8" customHeight="1">
      <c r="A20" s="35"/>
      <c r="B20" s="40"/>
      <c r="C20" s="267" t="s">
        <v>156</v>
      </c>
      <c r="D20" s="267" t="s">
        <v>157</v>
      </c>
      <c r="E20" s="18" t="s">
        <v>18</v>
      </c>
      <c r="F20" s="268">
        <v>278.5</v>
      </c>
      <c r="G20" s="35"/>
      <c r="H20" s="40"/>
    </row>
    <row r="21" spans="1:8" s="2" customFormat="1" ht="16.8" customHeight="1">
      <c r="A21" s="35"/>
      <c r="B21" s="40"/>
      <c r="C21" s="263" t="s">
        <v>158</v>
      </c>
      <c r="D21" s="264" t="s">
        <v>18</v>
      </c>
      <c r="E21" s="265" t="s">
        <v>18</v>
      </c>
      <c r="F21" s="266">
        <v>658.496</v>
      </c>
      <c r="G21" s="35"/>
      <c r="H21" s="40"/>
    </row>
    <row r="22" spans="1:8" s="2" customFormat="1" ht="16.8" customHeight="1">
      <c r="A22" s="35"/>
      <c r="B22" s="40"/>
      <c r="C22" s="267" t="s">
        <v>158</v>
      </c>
      <c r="D22" s="267" t="s">
        <v>589</v>
      </c>
      <c r="E22" s="18" t="s">
        <v>18</v>
      </c>
      <c r="F22" s="268">
        <v>658.496</v>
      </c>
      <c r="G22" s="35"/>
      <c r="H22" s="40"/>
    </row>
    <row r="23" spans="1:8" s="2" customFormat="1" ht="26.4" customHeight="1">
      <c r="A23" s="35"/>
      <c r="B23" s="40"/>
      <c r="C23" s="262" t="s">
        <v>590</v>
      </c>
      <c r="D23" s="262" t="s">
        <v>85</v>
      </c>
      <c r="E23" s="35"/>
      <c r="F23" s="35"/>
      <c r="G23" s="35"/>
      <c r="H23" s="40"/>
    </row>
    <row r="24" spans="1:8" s="2" customFormat="1" ht="16.8" customHeight="1">
      <c r="A24" s="35"/>
      <c r="B24" s="40"/>
      <c r="C24" s="263" t="s">
        <v>93</v>
      </c>
      <c r="D24" s="264" t="s">
        <v>18</v>
      </c>
      <c r="E24" s="265" t="s">
        <v>18</v>
      </c>
      <c r="F24" s="266">
        <v>53036</v>
      </c>
      <c r="G24" s="35"/>
      <c r="H24" s="40"/>
    </row>
    <row r="25" spans="1:8" s="2" customFormat="1" ht="16.8" customHeight="1">
      <c r="A25" s="35"/>
      <c r="B25" s="40"/>
      <c r="C25" s="267" t="s">
        <v>93</v>
      </c>
      <c r="D25" s="267" t="s">
        <v>155</v>
      </c>
      <c r="E25" s="18" t="s">
        <v>18</v>
      </c>
      <c r="F25" s="268">
        <v>53036</v>
      </c>
      <c r="G25" s="35"/>
      <c r="H25" s="40"/>
    </row>
    <row r="26" spans="1:8" s="2" customFormat="1" ht="16.8" customHeight="1">
      <c r="A26" s="35"/>
      <c r="B26" s="40"/>
      <c r="C26" s="269" t="s">
        <v>584</v>
      </c>
      <c r="D26" s="35"/>
      <c r="E26" s="35"/>
      <c r="F26" s="35"/>
      <c r="G26" s="35"/>
      <c r="H26" s="40"/>
    </row>
    <row r="27" spans="1:8" s="2" customFormat="1" ht="16.8" customHeight="1">
      <c r="A27" s="35"/>
      <c r="B27" s="40"/>
      <c r="C27" s="267" t="s">
        <v>123</v>
      </c>
      <c r="D27" s="267" t="s">
        <v>585</v>
      </c>
      <c r="E27" s="18" t="s">
        <v>125</v>
      </c>
      <c r="F27" s="268">
        <v>53036</v>
      </c>
      <c r="G27" s="35"/>
      <c r="H27" s="40"/>
    </row>
    <row r="28" spans="1:8" s="2" customFormat="1" ht="16.8" customHeight="1">
      <c r="A28" s="35"/>
      <c r="B28" s="40"/>
      <c r="C28" s="267" t="s">
        <v>193</v>
      </c>
      <c r="D28" s="267" t="s">
        <v>591</v>
      </c>
      <c r="E28" s="18" t="s">
        <v>125</v>
      </c>
      <c r="F28" s="268">
        <v>60989.49</v>
      </c>
      <c r="G28" s="35"/>
      <c r="H28" s="40"/>
    </row>
    <row r="29" spans="1:8" s="2" customFormat="1" ht="16.8" customHeight="1">
      <c r="A29" s="35"/>
      <c r="B29" s="40"/>
      <c r="C29" s="267" t="s">
        <v>133</v>
      </c>
      <c r="D29" s="267" t="s">
        <v>587</v>
      </c>
      <c r="E29" s="18" t="s">
        <v>125</v>
      </c>
      <c r="F29" s="268">
        <v>57003.6</v>
      </c>
      <c r="G29" s="35"/>
      <c r="H29" s="40"/>
    </row>
    <row r="30" spans="1:8" s="2" customFormat="1" ht="16.8" customHeight="1">
      <c r="A30" s="35"/>
      <c r="B30" s="40"/>
      <c r="C30" s="263" t="s">
        <v>156</v>
      </c>
      <c r="D30" s="264" t="s">
        <v>18</v>
      </c>
      <c r="E30" s="265" t="s">
        <v>18</v>
      </c>
      <c r="F30" s="266">
        <v>278.5</v>
      </c>
      <c r="G30" s="35"/>
      <c r="H30" s="40"/>
    </row>
    <row r="31" spans="1:8" s="2" customFormat="1" ht="16.8" customHeight="1">
      <c r="A31" s="35"/>
      <c r="B31" s="40"/>
      <c r="C31" s="267" t="s">
        <v>156</v>
      </c>
      <c r="D31" s="267" t="s">
        <v>157</v>
      </c>
      <c r="E31" s="18" t="s">
        <v>18</v>
      </c>
      <c r="F31" s="268">
        <v>278.5</v>
      </c>
      <c r="G31" s="35"/>
      <c r="H31" s="40"/>
    </row>
    <row r="32" spans="1:8" s="2" customFormat="1" ht="16.8" customHeight="1">
      <c r="A32" s="35"/>
      <c r="B32" s="40"/>
      <c r="C32" s="269" t="s">
        <v>584</v>
      </c>
      <c r="D32" s="35"/>
      <c r="E32" s="35"/>
      <c r="F32" s="35"/>
      <c r="G32" s="35"/>
      <c r="H32" s="40"/>
    </row>
    <row r="33" spans="1:8" s="2" customFormat="1" ht="16.8" customHeight="1">
      <c r="A33" s="35"/>
      <c r="B33" s="40"/>
      <c r="C33" s="267" t="s">
        <v>178</v>
      </c>
      <c r="D33" s="267" t="s">
        <v>592</v>
      </c>
      <c r="E33" s="18" t="s">
        <v>125</v>
      </c>
      <c r="F33" s="268">
        <v>278.5</v>
      </c>
      <c r="G33" s="35"/>
      <c r="H33" s="40"/>
    </row>
    <row r="34" spans="1:8" s="2" customFormat="1" ht="16.8" customHeight="1">
      <c r="A34" s="35"/>
      <c r="B34" s="40"/>
      <c r="C34" s="267" t="s">
        <v>193</v>
      </c>
      <c r="D34" s="267" t="s">
        <v>591</v>
      </c>
      <c r="E34" s="18" t="s">
        <v>125</v>
      </c>
      <c r="F34" s="268">
        <v>60989.49</v>
      </c>
      <c r="G34" s="35"/>
      <c r="H34" s="40"/>
    </row>
    <row r="35" spans="1:8" s="2" customFormat="1" ht="16.8" customHeight="1">
      <c r="A35" s="35"/>
      <c r="B35" s="40"/>
      <c r="C35" s="267" t="s">
        <v>133</v>
      </c>
      <c r="D35" s="267" t="s">
        <v>587</v>
      </c>
      <c r="E35" s="18" t="s">
        <v>125</v>
      </c>
      <c r="F35" s="268">
        <v>57003.6</v>
      </c>
      <c r="G35" s="35"/>
      <c r="H35" s="40"/>
    </row>
    <row r="36" spans="1:8" s="2" customFormat="1" ht="16.8" customHeight="1">
      <c r="A36" s="35"/>
      <c r="B36" s="40"/>
      <c r="C36" s="263" t="s">
        <v>158</v>
      </c>
      <c r="D36" s="264" t="s">
        <v>18</v>
      </c>
      <c r="E36" s="265" t="s">
        <v>18</v>
      </c>
      <c r="F36" s="266">
        <v>658.5</v>
      </c>
      <c r="G36" s="35"/>
      <c r="H36" s="40"/>
    </row>
    <row r="37" spans="1:8" s="2" customFormat="1" ht="16.8" customHeight="1">
      <c r="A37" s="35"/>
      <c r="B37" s="40"/>
      <c r="C37" s="267" t="s">
        <v>158</v>
      </c>
      <c r="D37" s="267" t="s">
        <v>159</v>
      </c>
      <c r="E37" s="18" t="s">
        <v>18</v>
      </c>
      <c r="F37" s="268">
        <v>658.5</v>
      </c>
      <c r="G37" s="35"/>
      <c r="H37" s="40"/>
    </row>
    <row r="38" spans="1:8" s="2" customFormat="1" ht="16.8" customHeight="1">
      <c r="A38" s="35"/>
      <c r="B38" s="40"/>
      <c r="C38" s="269" t="s">
        <v>584</v>
      </c>
      <c r="D38" s="35"/>
      <c r="E38" s="35"/>
      <c r="F38" s="35"/>
      <c r="G38" s="35"/>
      <c r="H38" s="40"/>
    </row>
    <row r="39" spans="1:8" s="2" customFormat="1" ht="16.8" customHeight="1">
      <c r="A39" s="35"/>
      <c r="B39" s="40"/>
      <c r="C39" s="267" t="s">
        <v>182</v>
      </c>
      <c r="D39" s="267" t="s">
        <v>593</v>
      </c>
      <c r="E39" s="18" t="s">
        <v>125</v>
      </c>
      <c r="F39" s="268">
        <v>658.5</v>
      </c>
      <c r="G39" s="35"/>
      <c r="H39" s="40"/>
    </row>
    <row r="40" spans="1:8" s="2" customFormat="1" ht="16.8" customHeight="1">
      <c r="A40" s="35"/>
      <c r="B40" s="40"/>
      <c r="C40" s="267" t="s">
        <v>193</v>
      </c>
      <c r="D40" s="267" t="s">
        <v>591</v>
      </c>
      <c r="E40" s="18" t="s">
        <v>125</v>
      </c>
      <c r="F40" s="268">
        <v>60989.49</v>
      </c>
      <c r="G40" s="35"/>
      <c r="H40" s="40"/>
    </row>
    <row r="41" spans="1:8" s="2" customFormat="1" ht="16.8" customHeight="1">
      <c r="A41" s="35"/>
      <c r="B41" s="40"/>
      <c r="C41" s="267" t="s">
        <v>133</v>
      </c>
      <c r="D41" s="267" t="s">
        <v>587</v>
      </c>
      <c r="E41" s="18" t="s">
        <v>125</v>
      </c>
      <c r="F41" s="268">
        <v>57003.6</v>
      </c>
      <c r="G41" s="35"/>
      <c r="H41" s="40"/>
    </row>
    <row r="42" spans="1:8" s="2" customFormat="1" ht="16.8" customHeight="1">
      <c r="A42" s="35"/>
      <c r="B42" s="40"/>
      <c r="C42" s="263" t="s">
        <v>160</v>
      </c>
      <c r="D42" s="264" t="s">
        <v>161</v>
      </c>
      <c r="E42" s="265" t="s">
        <v>18</v>
      </c>
      <c r="F42" s="266">
        <v>3030.6</v>
      </c>
      <c r="G42" s="35"/>
      <c r="H42" s="40"/>
    </row>
    <row r="43" spans="1:8" s="2" customFormat="1" ht="16.8" customHeight="1">
      <c r="A43" s="35"/>
      <c r="B43" s="40"/>
      <c r="C43" s="267" t="s">
        <v>160</v>
      </c>
      <c r="D43" s="267" t="s">
        <v>203</v>
      </c>
      <c r="E43" s="18" t="s">
        <v>18</v>
      </c>
      <c r="F43" s="268">
        <v>3030.6</v>
      </c>
      <c r="G43" s="35"/>
      <c r="H43" s="40"/>
    </row>
    <row r="44" spans="1:8" s="2" customFormat="1" ht="16.8" customHeight="1">
      <c r="A44" s="35"/>
      <c r="B44" s="40"/>
      <c r="C44" s="269" t="s">
        <v>584</v>
      </c>
      <c r="D44" s="35"/>
      <c r="E44" s="35"/>
      <c r="F44" s="35"/>
      <c r="G44" s="35"/>
      <c r="H44" s="40"/>
    </row>
    <row r="45" spans="1:8" s="2" customFormat="1" ht="16.8" customHeight="1">
      <c r="A45" s="35"/>
      <c r="B45" s="40"/>
      <c r="C45" s="267" t="s">
        <v>199</v>
      </c>
      <c r="D45" s="267" t="s">
        <v>594</v>
      </c>
      <c r="E45" s="18" t="s">
        <v>125</v>
      </c>
      <c r="F45" s="268">
        <v>3030.6</v>
      </c>
      <c r="G45" s="35"/>
      <c r="H45" s="40"/>
    </row>
    <row r="46" spans="1:8" s="2" customFormat="1" ht="16.8" customHeight="1">
      <c r="A46" s="35"/>
      <c r="B46" s="40"/>
      <c r="C46" s="267" t="s">
        <v>226</v>
      </c>
      <c r="D46" s="267" t="s">
        <v>595</v>
      </c>
      <c r="E46" s="18" t="s">
        <v>125</v>
      </c>
      <c r="F46" s="268">
        <v>3424.58</v>
      </c>
      <c r="G46" s="35"/>
      <c r="H46" s="40"/>
    </row>
    <row r="47" spans="1:8" s="2" customFormat="1" ht="16.8" customHeight="1">
      <c r="A47" s="35"/>
      <c r="B47" s="40"/>
      <c r="C47" s="267" t="s">
        <v>133</v>
      </c>
      <c r="D47" s="267" t="s">
        <v>587</v>
      </c>
      <c r="E47" s="18" t="s">
        <v>125</v>
      </c>
      <c r="F47" s="268">
        <v>57003.6</v>
      </c>
      <c r="G47" s="35"/>
      <c r="H47" s="40"/>
    </row>
    <row r="48" spans="1:8" s="2" customFormat="1" ht="7.35" customHeight="1">
      <c r="A48" s="35"/>
      <c r="B48" s="136"/>
      <c r="C48" s="137"/>
      <c r="D48" s="137"/>
      <c r="E48" s="137"/>
      <c r="F48" s="137"/>
      <c r="G48" s="137"/>
      <c r="H48" s="40"/>
    </row>
    <row r="49" spans="1:8" s="2" customFormat="1" ht="10.2">
      <c r="A49" s="35"/>
      <c r="B49" s="35"/>
      <c r="C49" s="35"/>
      <c r="D49" s="35"/>
      <c r="E49" s="35"/>
      <c r="F49" s="35"/>
      <c r="G49" s="35"/>
      <c r="H49" s="35"/>
    </row>
  </sheetData>
  <sheetProtection algorithmName="SHA-512" hashValue="DKjA/+asaBKUMdeep1UXofUVeJ3R0pG4GnHHevhyQ80ae9o+pOHvmczPznRdYZa5hj2g8tPSYbXsSyLVrh9F8A==" saltValue="+KeHPNaucJ9a5WjfCmunIIzmdMjf6PLJ129kFjMgiThzNpImAfPNlEvr3knBndtInqVFsMILoeiJnkDrfmG+N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6" customFormat="1" ht="45" customHeight="1">
      <c r="B3" s="274"/>
      <c r="C3" s="400" t="s">
        <v>596</v>
      </c>
      <c r="D3" s="400"/>
      <c r="E3" s="400"/>
      <c r="F3" s="400"/>
      <c r="G3" s="400"/>
      <c r="H3" s="400"/>
      <c r="I3" s="400"/>
      <c r="J3" s="400"/>
      <c r="K3" s="275"/>
    </row>
    <row r="4" spans="2:11" s="1" customFormat="1" ht="25.5" customHeight="1">
      <c r="B4" s="276"/>
      <c r="C4" s="405" t="s">
        <v>597</v>
      </c>
      <c r="D4" s="405"/>
      <c r="E4" s="405"/>
      <c r="F4" s="405"/>
      <c r="G4" s="405"/>
      <c r="H4" s="405"/>
      <c r="I4" s="405"/>
      <c r="J4" s="405"/>
      <c r="K4" s="277"/>
    </row>
    <row r="5" spans="2:11" s="1" customFormat="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6"/>
      <c r="C6" s="404" t="s">
        <v>598</v>
      </c>
      <c r="D6" s="404"/>
      <c r="E6" s="404"/>
      <c r="F6" s="404"/>
      <c r="G6" s="404"/>
      <c r="H6" s="404"/>
      <c r="I6" s="404"/>
      <c r="J6" s="404"/>
      <c r="K6" s="277"/>
    </row>
    <row r="7" spans="2:11" s="1" customFormat="1" ht="15" customHeight="1">
      <c r="B7" s="280"/>
      <c r="C7" s="404" t="s">
        <v>599</v>
      </c>
      <c r="D7" s="404"/>
      <c r="E7" s="404"/>
      <c r="F7" s="404"/>
      <c r="G7" s="404"/>
      <c r="H7" s="404"/>
      <c r="I7" s="404"/>
      <c r="J7" s="404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404" t="s">
        <v>600</v>
      </c>
      <c r="D9" s="404"/>
      <c r="E9" s="404"/>
      <c r="F9" s="404"/>
      <c r="G9" s="404"/>
      <c r="H9" s="404"/>
      <c r="I9" s="404"/>
      <c r="J9" s="404"/>
      <c r="K9" s="277"/>
    </row>
    <row r="10" spans="2:11" s="1" customFormat="1" ht="15" customHeight="1">
      <c r="B10" s="280"/>
      <c r="C10" s="279"/>
      <c r="D10" s="404" t="s">
        <v>601</v>
      </c>
      <c r="E10" s="404"/>
      <c r="F10" s="404"/>
      <c r="G10" s="404"/>
      <c r="H10" s="404"/>
      <c r="I10" s="404"/>
      <c r="J10" s="404"/>
      <c r="K10" s="277"/>
    </row>
    <row r="11" spans="2:11" s="1" customFormat="1" ht="15" customHeight="1">
      <c r="B11" s="280"/>
      <c r="C11" s="281"/>
      <c r="D11" s="404" t="s">
        <v>602</v>
      </c>
      <c r="E11" s="404"/>
      <c r="F11" s="404"/>
      <c r="G11" s="404"/>
      <c r="H11" s="404"/>
      <c r="I11" s="404"/>
      <c r="J11" s="404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603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404" t="s">
        <v>604</v>
      </c>
      <c r="E15" s="404"/>
      <c r="F15" s="404"/>
      <c r="G15" s="404"/>
      <c r="H15" s="404"/>
      <c r="I15" s="404"/>
      <c r="J15" s="404"/>
      <c r="K15" s="277"/>
    </row>
    <row r="16" spans="2:11" s="1" customFormat="1" ht="15" customHeight="1">
      <c r="B16" s="280"/>
      <c r="C16" s="281"/>
      <c r="D16" s="404" t="s">
        <v>605</v>
      </c>
      <c r="E16" s="404"/>
      <c r="F16" s="404"/>
      <c r="G16" s="404"/>
      <c r="H16" s="404"/>
      <c r="I16" s="404"/>
      <c r="J16" s="404"/>
      <c r="K16" s="277"/>
    </row>
    <row r="17" spans="2:11" s="1" customFormat="1" ht="15" customHeight="1">
      <c r="B17" s="280"/>
      <c r="C17" s="281"/>
      <c r="D17" s="404" t="s">
        <v>606</v>
      </c>
      <c r="E17" s="404"/>
      <c r="F17" s="404"/>
      <c r="G17" s="404"/>
      <c r="H17" s="404"/>
      <c r="I17" s="404"/>
      <c r="J17" s="404"/>
      <c r="K17" s="277"/>
    </row>
    <row r="18" spans="2:11" s="1" customFormat="1" ht="15" customHeight="1">
      <c r="B18" s="280"/>
      <c r="C18" s="281"/>
      <c r="D18" s="281"/>
      <c r="E18" s="283" t="s">
        <v>80</v>
      </c>
      <c r="F18" s="404" t="s">
        <v>607</v>
      </c>
      <c r="G18" s="404"/>
      <c r="H18" s="404"/>
      <c r="I18" s="404"/>
      <c r="J18" s="404"/>
      <c r="K18" s="277"/>
    </row>
    <row r="19" spans="2:11" s="1" customFormat="1" ht="15" customHeight="1">
      <c r="B19" s="280"/>
      <c r="C19" s="281"/>
      <c r="D19" s="281"/>
      <c r="E19" s="283" t="s">
        <v>608</v>
      </c>
      <c r="F19" s="404" t="s">
        <v>609</v>
      </c>
      <c r="G19" s="404"/>
      <c r="H19" s="404"/>
      <c r="I19" s="404"/>
      <c r="J19" s="404"/>
      <c r="K19" s="277"/>
    </row>
    <row r="20" spans="2:11" s="1" customFormat="1" ht="15" customHeight="1">
      <c r="B20" s="280"/>
      <c r="C20" s="281"/>
      <c r="D20" s="281"/>
      <c r="E20" s="283" t="s">
        <v>610</v>
      </c>
      <c r="F20" s="404" t="s">
        <v>611</v>
      </c>
      <c r="G20" s="404"/>
      <c r="H20" s="404"/>
      <c r="I20" s="404"/>
      <c r="J20" s="404"/>
      <c r="K20" s="277"/>
    </row>
    <row r="21" spans="2:11" s="1" customFormat="1" ht="15" customHeight="1">
      <c r="B21" s="280"/>
      <c r="C21" s="281"/>
      <c r="D21" s="281"/>
      <c r="E21" s="283" t="s">
        <v>90</v>
      </c>
      <c r="F21" s="404" t="s">
        <v>91</v>
      </c>
      <c r="G21" s="404"/>
      <c r="H21" s="404"/>
      <c r="I21" s="404"/>
      <c r="J21" s="404"/>
      <c r="K21" s="277"/>
    </row>
    <row r="22" spans="2:11" s="1" customFormat="1" ht="15" customHeight="1">
      <c r="B22" s="280"/>
      <c r="C22" s="281"/>
      <c r="D22" s="281"/>
      <c r="E22" s="283" t="s">
        <v>612</v>
      </c>
      <c r="F22" s="404" t="s">
        <v>613</v>
      </c>
      <c r="G22" s="404"/>
      <c r="H22" s="404"/>
      <c r="I22" s="404"/>
      <c r="J22" s="404"/>
      <c r="K22" s="277"/>
    </row>
    <row r="23" spans="2:11" s="1" customFormat="1" ht="15" customHeight="1">
      <c r="B23" s="280"/>
      <c r="C23" s="281"/>
      <c r="D23" s="281"/>
      <c r="E23" s="283" t="s">
        <v>614</v>
      </c>
      <c r="F23" s="404" t="s">
        <v>615</v>
      </c>
      <c r="G23" s="404"/>
      <c r="H23" s="404"/>
      <c r="I23" s="404"/>
      <c r="J23" s="404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404" t="s">
        <v>616</v>
      </c>
      <c r="D25" s="404"/>
      <c r="E25" s="404"/>
      <c r="F25" s="404"/>
      <c r="G25" s="404"/>
      <c r="H25" s="404"/>
      <c r="I25" s="404"/>
      <c r="J25" s="404"/>
      <c r="K25" s="277"/>
    </row>
    <row r="26" spans="2:11" s="1" customFormat="1" ht="15" customHeight="1">
      <c r="B26" s="280"/>
      <c r="C26" s="404" t="s">
        <v>617</v>
      </c>
      <c r="D26" s="404"/>
      <c r="E26" s="404"/>
      <c r="F26" s="404"/>
      <c r="G26" s="404"/>
      <c r="H26" s="404"/>
      <c r="I26" s="404"/>
      <c r="J26" s="404"/>
      <c r="K26" s="277"/>
    </row>
    <row r="27" spans="2:11" s="1" customFormat="1" ht="15" customHeight="1">
      <c r="B27" s="280"/>
      <c r="C27" s="279"/>
      <c r="D27" s="404" t="s">
        <v>618</v>
      </c>
      <c r="E27" s="404"/>
      <c r="F27" s="404"/>
      <c r="G27" s="404"/>
      <c r="H27" s="404"/>
      <c r="I27" s="404"/>
      <c r="J27" s="404"/>
      <c r="K27" s="277"/>
    </row>
    <row r="28" spans="2:11" s="1" customFormat="1" ht="15" customHeight="1">
      <c r="B28" s="280"/>
      <c r="C28" s="281"/>
      <c r="D28" s="404" t="s">
        <v>619</v>
      </c>
      <c r="E28" s="404"/>
      <c r="F28" s="404"/>
      <c r="G28" s="404"/>
      <c r="H28" s="404"/>
      <c r="I28" s="404"/>
      <c r="J28" s="404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404" t="s">
        <v>620</v>
      </c>
      <c r="E30" s="404"/>
      <c r="F30" s="404"/>
      <c r="G30" s="404"/>
      <c r="H30" s="404"/>
      <c r="I30" s="404"/>
      <c r="J30" s="404"/>
      <c r="K30" s="277"/>
    </row>
    <row r="31" spans="2:11" s="1" customFormat="1" ht="15" customHeight="1">
      <c r="B31" s="280"/>
      <c r="C31" s="281"/>
      <c r="D31" s="404" t="s">
        <v>621</v>
      </c>
      <c r="E31" s="404"/>
      <c r="F31" s="404"/>
      <c r="G31" s="404"/>
      <c r="H31" s="404"/>
      <c r="I31" s="404"/>
      <c r="J31" s="404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404" t="s">
        <v>622</v>
      </c>
      <c r="E33" s="404"/>
      <c r="F33" s="404"/>
      <c r="G33" s="404"/>
      <c r="H33" s="404"/>
      <c r="I33" s="404"/>
      <c r="J33" s="404"/>
      <c r="K33" s="277"/>
    </row>
    <row r="34" spans="2:11" s="1" customFormat="1" ht="15" customHeight="1">
      <c r="B34" s="280"/>
      <c r="C34" s="281"/>
      <c r="D34" s="404" t="s">
        <v>623</v>
      </c>
      <c r="E34" s="404"/>
      <c r="F34" s="404"/>
      <c r="G34" s="404"/>
      <c r="H34" s="404"/>
      <c r="I34" s="404"/>
      <c r="J34" s="404"/>
      <c r="K34" s="277"/>
    </row>
    <row r="35" spans="2:11" s="1" customFormat="1" ht="15" customHeight="1">
      <c r="B35" s="280"/>
      <c r="C35" s="281"/>
      <c r="D35" s="404" t="s">
        <v>624</v>
      </c>
      <c r="E35" s="404"/>
      <c r="F35" s="404"/>
      <c r="G35" s="404"/>
      <c r="H35" s="404"/>
      <c r="I35" s="404"/>
      <c r="J35" s="404"/>
      <c r="K35" s="277"/>
    </row>
    <row r="36" spans="2:11" s="1" customFormat="1" ht="15" customHeight="1">
      <c r="B36" s="280"/>
      <c r="C36" s="281"/>
      <c r="D36" s="279"/>
      <c r="E36" s="282" t="s">
        <v>106</v>
      </c>
      <c r="F36" s="279"/>
      <c r="G36" s="404" t="s">
        <v>625</v>
      </c>
      <c r="H36" s="404"/>
      <c r="I36" s="404"/>
      <c r="J36" s="404"/>
      <c r="K36" s="277"/>
    </row>
    <row r="37" spans="2:11" s="1" customFormat="1" ht="30.75" customHeight="1">
      <c r="B37" s="280"/>
      <c r="C37" s="281"/>
      <c r="D37" s="279"/>
      <c r="E37" s="282" t="s">
        <v>626</v>
      </c>
      <c r="F37" s="279"/>
      <c r="G37" s="404" t="s">
        <v>627</v>
      </c>
      <c r="H37" s="404"/>
      <c r="I37" s="404"/>
      <c r="J37" s="404"/>
      <c r="K37" s="277"/>
    </row>
    <row r="38" spans="2:11" s="1" customFormat="1" ht="15" customHeight="1">
      <c r="B38" s="280"/>
      <c r="C38" s="281"/>
      <c r="D38" s="279"/>
      <c r="E38" s="282" t="s">
        <v>54</v>
      </c>
      <c r="F38" s="279"/>
      <c r="G38" s="404" t="s">
        <v>628</v>
      </c>
      <c r="H38" s="404"/>
      <c r="I38" s="404"/>
      <c r="J38" s="404"/>
      <c r="K38" s="277"/>
    </row>
    <row r="39" spans="2:11" s="1" customFormat="1" ht="15" customHeight="1">
      <c r="B39" s="280"/>
      <c r="C39" s="281"/>
      <c r="D39" s="279"/>
      <c r="E39" s="282" t="s">
        <v>55</v>
      </c>
      <c r="F39" s="279"/>
      <c r="G39" s="404" t="s">
        <v>629</v>
      </c>
      <c r="H39" s="404"/>
      <c r="I39" s="404"/>
      <c r="J39" s="404"/>
      <c r="K39" s="277"/>
    </row>
    <row r="40" spans="2:11" s="1" customFormat="1" ht="15" customHeight="1">
      <c r="B40" s="280"/>
      <c r="C40" s="281"/>
      <c r="D40" s="279"/>
      <c r="E40" s="282" t="s">
        <v>107</v>
      </c>
      <c r="F40" s="279"/>
      <c r="G40" s="404" t="s">
        <v>630</v>
      </c>
      <c r="H40" s="404"/>
      <c r="I40" s="404"/>
      <c r="J40" s="404"/>
      <c r="K40" s="277"/>
    </row>
    <row r="41" spans="2:11" s="1" customFormat="1" ht="15" customHeight="1">
      <c r="B41" s="280"/>
      <c r="C41" s="281"/>
      <c r="D41" s="279"/>
      <c r="E41" s="282" t="s">
        <v>108</v>
      </c>
      <c r="F41" s="279"/>
      <c r="G41" s="404" t="s">
        <v>631</v>
      </c>
      <c r="H41" s="404"/>
      <c r="I41" s="404"/>
      <c r="J41" s="404"/>
      <c r="K41" s="277"/>
    </row>
    <row r="42" spans="2:11" s="1" customFormat="1" ht="15" customHeight="1">
      <c r="B42" s="280"/>
      <c r="C42" s="281"/>
      <c r="D42" s="279"/>
      <c r="E42" s="282" t="s">
        <v>632</v>
      </c>
      <c r="F42" s="279"/>
      <c r="G42" s="404" t="s">
        <v>633</v>
      </c>
      <c r="H42" s="404"/>
      <c r="I42" s="404"/>
      <c r="J42" s="404"/>
      <c r="K42" s="277"/>
    </row>
    <row r="43" spans="2:11" s="1" customFormat="1" ht="15" customHeight="1">
      <c r="B43" s="280"/>
      <c r="C43" s="281"/>
      <c r="D43" s="279"/>
      <c r="E43" s="282"/>
      <c r="F43" s="279"/>
      <c r="G43" s="404" t="s">
        <v>634</v>
      </c>
      <c r="H43" s="404"/>
      <c r="I43" s="404"/>
      <c r="J43" s="404"/>
      <c r="K43" s="277"/>
    </row>
    <row r="44" spans="2:11" s="1" customFormat="1" ht="15" customHeight="1">
      <c r="B44" s="280"/>
      <c r="C44" s="281"/>
      <c r="D44" s="279"/>
      <c r="E44" s="282" t="s">
        <v>635</v>
      </c>
      <c r="F44" s="279"/>
      <c r="G44" s="404" t="s">
        <v>636</v>
      </c>
      <c r="H44" s="404"/>
      <c r="I44" s="404"/>
      <c r="J44" s="404"/>
      <c r="K44" s="277"/>
    </row>
    <row r="45" spans="2:11" s="1" customFormat="1" ht="15" customHeight="1">
      <c r="B45" s="280"/>
      <c r="C45" s="281"/>
      <c r="D45" s="279"/>
      <c r="E45" s="282" t="s">
        <v>110</v>
      </c>
      <c r="F45" s="279"/>
      <c r="G45" s="404" t="s">
        <v>637</v>
      </c>
      <c r="H45" s="404"/>
      <c r="I45" s="404"/>
      <c r="J45" s="404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404" t="s">
        <v>638</v>
      </c>
      <c r="E47" s="404"/>
      <c r="F47" s="404"/>
      <c r="G47" s="404"/>
      <c r="H47" s="404"/>
      <c r="I47" s="404"/>
      <c r="J47" s="404"/>
      <c r="K47" s="277"/>
    </row>
    <row r="48" spans="2:11" s="1" customFormat="1" ht="15" customHeight="1">
      <c r="B48" s="280"/>
      <c r="C48" s="281"/>
      <c r="D48" s="281"/>
      <c r="E48" s="404" t="s">
        <v>639</v>
      </c>
      <c r="F48" s="404"/>
      <c r="G48" s="404"/>
      <c r="H48" s="404"/>
      <c r="I48" s="404"/>
      <c r="J48" s="404"/>
      <c r="K48" s="277"/>
    </row>
    <row r="49" spans="2:11" s="1" customFormat="1" ht="15" customHeight="1">
      <c r="B49" s="280"/>
      <c r="C49" s="281"/>
      <c r="D49" s="281"/>
      <c r="E49" s="404" t="s">
        <v>640</v>
      </c>
      <c r="F49" s="404"/>
      <c r="G49" s="404"/>
      <c r="H49" s="404"/>
      <c r="I49" s="404"/>
      <c r="J49" s="404"/>
      <c r="K49" s="277"/>
    </row>
    <row r="50" spans="2:11" s="1" customFormat="1" ht="15" customHeight="1">
      <c r="B50" s="280"/>
      <c r="C50" s="281"/>
      <c r="D50" s="281"/>
      <c r="E50" s="404" t="s">
        <v>641</v>
      </c>
      <c r="F50" s="404"/>
      <c r="G50" s="404"/>
      <c r="H50" s="404"/>
      <c r="I50" s="404"/>
      <c r="J50" s="404"/>
      <c r="K50" s="277"/>
    </row>
    <row r="51" spans="2:11" s="1" customFormat="1" ht="15" customHeight="1">
      <c r="B51" s="280"/>
      <c r="C51" s="281"/>
      <c r="D51" s="404" t="s">
        <v>642</v>
      </c>
      <c r="E51" s="404"/>
      <c r="F51" s="404"/>
      <c r="G51" s="404"/>
      <c r="H51" s="404"/>
      <c r="I51" s="404"/>
      <c r="J51" s="404"/>
      <c r="K51" s="277"/>
    </row>
    <row r="52" spans="2:11" s="1" customFormat="1" ht="25.5" customHeight="1">
      <c r="B52" s="276"/>
      <c r="C52" s="405" t="s">
        <v>643</v>
      </c>
      <c r="D52" s="405"/>
      <c r="E52" s="405"/>
      <c r="F52" s="405"/>
      <c r="G52" s="405"/>
      <c r="H52" s="405"/>
      <c r="I52" s="405"/>
      <c r="J52" s="405"/>
      <c r="K52" s="277"/>
    </row>
    <row r="53" spans="2:11" s="1" customFormat="1" ht="5.25" customHeight="1">
      <c r="B53" s="276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6"/>
      <c r="C54" s="404" t="s">
        <v>644</v>
      </c>
      <c r="D54" s="404"/>
      <c r="E54" s="404"/>
      <c r="F54" s="404"/>
      <c r="G54" s="404"/>
      <c r="H54" s="404"/>
      <c r="I54" s="404"/>
      <c r="J54" s="404"/>
      <c r="K54" s="277"/>
    </row>
    <row r="55" spans="2:11" s="1" customFormat="1" ht="15" customHeight="1">
      <c r="B55" s="276"/>
      <c r="C55" s="404" t="s">
        <v>645</v>
      </c>
      <c r="D55" s="404"/>
      <c r="E55" s="404"/>
      <c r="F55" s="404"/>
      <c r="G55" s="404"/>
      <c r="H55" s="404"/>
      <c r="I55" s="404"/>
      <c r="J55" s="404"/>
      <c r="K55" s="277"/>
    </row>
    <row r="56" spans="2:11" s="1" customFormat="1" ht="12.75" customHeight="1">
      <c r="B56" s="276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6"/>
      <c r="C57" s="404" t="s">
        <v>646</v>
      </c>
      <c r="D57" s="404"/>
      <c r="E57" s="404"/>
      <c r="F57" s="404"/>
      <c r="G57" s="404"/>
      <c r="H57" s="404"/>
      <c r="I57" s="404"/>
      <c r="J57" s="404"/>
      <c r="K57" s="277"/>
    </row>
    <row r="58" spans="2:11" s="1" customFormat="1" ht="15" customHeight="1">
      <c r="B58" s="276"/>
      <c r="C58" s="281"/>
      <c r="D58" s="404" t="s">
        <v>647</v>
      </c>
      <c r="E58" s="404"/>
      <c r="F58" s="404"/>
      <c r="G58" s="404"/>
      <c r="H58" s="404"/>
      <c r="I58" s="404"/>
      <c r="J58" s="404"/>
      <c r="K58" s="277"/>
    </row>
    <row r="59" spans="2:11" s="1" customFormat="1" ht="15" customHeight="1">
      <c r="B59" s="276"/>
      <c r="C59" s="281"/>
      <c r="D59" s="404" t="s">
        <v>648</v>
      </c>
      <c r="E59" s="404"/>
      <c r="F59" s="404"/>
      <c r="G59" s="404"/>
      <c r="H59" s="404"/>
      <c r="I59" s="404"/>
      <c r="J59" s="404"/>
      <c r="K59" s="277"/>
    </row>
    <row r="60" spans="2:11" s="1" customFormat="1" ht="15" customHeight="1">
      <c r="B60" s="276"/>
      <c r="C60" s="281"/>
      <c r="D60" s="404" t="s">
        <v>649</v>
      </c>
      <c r="E60" s="404"/>
      <c r="F60" s="404"/>
      <c r="G60" s="404"/>
      <c r="H60" s="404"/>
      <c r="I60" s="404"/>
      <c r="J60" s="404"/>
      <c r="K60" s="277"/>
    </row>
    <row r="61" spans="2:11" s="1" customFormat="1" ht="15" customHeight="1">
      <c r="B61" s="276"/>
      <c r="C61" s="281"/>
      <c r="D61" s="404" t="s">
        <v>650</v>
      </c>
      <c r="E61" s="404"/>
      <c r="F61" s="404"/>
      <c r="G61" s="404"/>
      <c r="H61" s="404"/>
      <c r="I61" s="404"/>
      <c r="J61" s="404"/>
      <c r="K61" s="277"/>
    </row>
    <row r="62" spans="2:11" s="1" customFormat="1" ht="15" customHeight="1">
      <c r="B62" s="276"/>
      <c r="C62" s="281"/>
      <c r="D62" s="406" t="s">
        <v>651</v>
      </c>
      <c r="E62" s="406"/>
      <c r="F62" s="406"/>
      <c r="G62" s="406"/>
      <c r="H62" s="406"/>
      <c r="I62" s="406"/>
      <c r="J62" s="406"/>
      <c r="K62" s="277"/>
    </row>
    <row r="63" spans="2:11" s="1" customFormat="1" ht="15" customHeight="1">
      <c r="B63" s="276"/>
      <c r="C63" s="281"/>
      <c r="D63" s="404" t="s">
        <v>652</v>
      </c>
      <c r="E63" s="404"/>
      <c r="F63" s="404"/>
      <c r="G63" s="404"/>
      <c r="H63" s="404"/>
      <c r="I63" s="404"/>
      <c r="J63" s="404"/>
      <c r="K63" s="277"/>
    </row>
    <row r="64" spans="2:11" s="1" customFormat="1" ht="12.75" customHeight="1">
      <c r="B64" s="276"/>
      <c r="C64" s="281"/>
      <c r="D64" s="281"/>
      <c r="E64" s="284"/>
      <c r="F64" s="281"/>
      <c r="G64" s="281"/>
      <c r="H64" s="281"/>
      <c r="I64" s="281"/>
      <c r="J64" s="281"/>
      <c r="K64" s="277"/>
    </row>
    <row r="65" spans="2:11" s="1" customFormat="1" ht="15" customHeight="1">
      <c r="B65" s="276"/>
      <c r="C65" s="281"/>
      <c r="D65" s="404" t="s">
        <v>653</v>
      </c>
      <c r="E65" s="404"/>
      <c r="F65" s="404"/>
      <c r="G65" s="404"/>
      <c r="H65" s="404"/>
      <c r="I65" s="404"/>
      <c r="J65" s="404"/>
      <c r="K65" s="277"/>
    </row>
    <row r="66" spans="2:11" s="1" customFormat="1" ht="15" customHeight="1">
      <c r="B66" s="276"/>
      <c r="C66" s="281"/>
      <c r="D66" s="406" t="s">
        <v>654</v>
      </c>
      <c r="E66" s="406"/>
      <c r="F66" s="406"/>
      <c r="G66" s="406"/>
      <c r="H66" s="406"/>
      <c r="I66" s="406"/>
      <c r="J66" s="406"/>
      <c r="K66" s="277"/>
    </row>
    <row r="67" spans="2:11" s="1" customFormat="1" ht="15" customHeight="1">
      <c r="B67" s="276"/>
      <c r="C67" s="281"/>
      <c r="D67" s="404" t="s">
        <v>655</v>
      </c>
      <c r="E67" s="404"/>
      <c r="F67" s="404"/>
      <c r="G67" s="404"/>
      <c r="H67" s="404"/>
      <c r="I67" s="404"/>
      <c r="J67" s="404"/>
      <c r="K67" s="277"/>
    </row>
    <row r="68" spans="2:11" s="1" customFormat="1" ht="15" customHeight="1">
      <c r="B68" s="276"/>
      <c r="C68" s="281"/>
      <c r="D68" s="404" t="s">
        <v>656</v>
      </c>
      <c r="E68" s="404"/>
      <c r="F68" s="404"/>
      <c r="G68" s="404"/>
      <c r="H68" s="404"/>
      <c r="I68" s="404"/>
      <c r="J68" s="404"/>
      <c r="K68" s="277"/>
    </row>
    <row r="69" spans="2:11" s="1" customFormat="1" ht="15" customHeight="1">
      <c r="B69" s="276"/>
      <c r="C69" s="281"/>
      <c r="D69" s="404" t="s">
        <v>657</v>
      </c>
      <c r="E69" s="404"/>
      <c r="F69" s="404"/>
      <c r="G69" s="404"/>
      <c r="H69" s="404"/>
      <c r="I69" s="404"/>
      <c r="J69" s="404"/>
      <c r="K69" s="277"/>
    </row>
    <row r="70" spans="2:11" s="1" customFormat="1" ht="15" customHeight="1">
      <c r="B70" s="276"/>
      <c r="C70" s="281"/>
      <c r="D70" s="404" t="s">
        <v>658</v>
      </c>
      <c r="E70" s="404"/>
      <c r="F70" s="404"/>
      <c r="G70" s="404"/>
      <c r="H70" s="404"/>
      <c r="I70" s="404"/>
      <c r="J70" s="404"/>
      <c r="K70" s="277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399" t="s">
        <v>659</v>
      </c>
      <c r="D75" s="399"/>
      <c r="E75" s="399"/>
      <c r="F75" s="399"/>
      <c r="G75" s="399"/>
      <c r="H75" s="399"/>
      <c r="I75" s="399"/>
      <c r="J75" s="399"/>
      <c r="K75" s="294"/>
    </row>
    <row r="76" spans="2:11" s="1" customFormat="1" ht="17.25" customHeight="1">
      <c r="B76" s="293"/>
      <c r="C76" s="295" t="s">
        <v>660</v>
      </c>
      <c r="D76" s="295"/>
      <c r="E76" s="295"/>
      <c r="F76" s="295" t="s">
        <v>661</v>
      </c>
      <c r="G76" s="296"/>
      <c r="H76" s="295" t="s">
        <v>55</v>
      </c>
      <c r="I76" s="295" t="s">
        <v>58</v>
      </c>
      <c r="J76" s="295" t="s">
        <v>662</v>
      </c>
      <c r="K76" s="294"/>
    </row>
    <row r="77" spans="2:11" s="1" customFormat="1" ht="17.25" customHeight="1">
      <c r="B77" s="293"/>
      <c r="C77" s="297" t="s">
        <v>663</v>
      </c>
      <c r="D77" s="297"/>
      <c r="E77" s="297"/>
      <c r="F77" s="298" t="s">
        <v>664</v>
      </c>
      <c r="G77" s="299"/>
      <c r="H77" s="297"/>
      <c r="I77" s="297"/>
      <c r="J77" s="297" t="s">
        <v>665</v>
      </c>
      <c r="K77" s="294"/>
    </row>
    <row r="78" spans="2:11" s="1" customFormat="1" ht="5.25" customHeight="1">
      <c r="B78" s="293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3"/>
      <c r="C79" s="282" t="s">
        <v>54</v>
      </c>
      <c r="D79" s="300"/>
      <c r="E79" s="300"/>
      <c r="F79" s="302" t="s">
        <v>666</v>
      </c>
      <c r="G79" s="301"/>
      <c r="H79" s="282" t="s">
        <v>667</v>
      </c>
      <c r="I79" s="282" t="s">
        <v>668</v>
      </c>
      <c r="J79" s="282">
        <v>20</v>
      </c>
      <c r="K79" s="294"/>
    </row>
    <row r="80" spans="2:11" s="1" customFormat="1" ht="15" customHeight="1">
      <c r="B80" s="293"/>
      <c r="C80" s="282" t="s">
        <v>669</v>
      </c>
      <c r="D80" s="282"/>
      <c r="E80" s="282"/>
      <c r="F80" s="302" t="s">
        <v>666</v>
      </c>
      <c r="G80" s="301"/>
      <c r="H80" s="282" t="s">
        <v>670</v>
      </c>
      <c r="I80" s="282" t="s">
        <v>668</v>
      </c>
      <c r="J80" s="282">
        <v>120</v>
      </c>
      <c r="K80" s="294"/>
    </row>
    <row r="81" spans="2:11" s="1" customFormat="1" ht="15" customHeight="1">
      <c r="B81" s="303"/>
      <c r="C81" s="282" t="s">
        <v>671</v>
      </c>
      <c r="D81" s="282"/>
      <c r="E81" s="282"/>
      <c r="F81" s="302" t="s">
        <v>672</v>
      </c>
      <c r="G81" s="301"/>
      <c r="H81" s="282" t="s">
        <v>673</v>
      </c>
      <c r="I81" s="282" t="s">
        <v>668</v>
      </c>
      <c r="J81" s="282">
        <v>50</v>
      </c>
      <c r="K81" s="294"/>
    </row>
    <row r="82" spans="2:11" s="1" customFormat="1" ht="15" customHeight="1">
      <c r="B82" s="303"/>
      <c r="C82" s="282" t="s">
        <v>674</v>
      </c>
      <c r="D82" s="282"/>
      <c r="E82" s="282"/>
      <c r="F82" s="302" t="s">
        <v>666</v>
      </c>
      <c r="G82" s="301"/>
      <c r="H82" s="282" t="s">
        <v>675</v>
      </c>
      <c r="I82" s="282" t="s">
        <v>676</v>
      </c>
      <c r="J82" s="282"/>
      <c r="K82" s="294"/>
    </row>
    <row r="83" spans="2:11" s="1" customFormat="1" ht="15" customHeight="1">
      <c r="B83" s="303"/>
      <c r="C83" s="304" t="s">
        <v>677</v>
      </c>
      <c r="D83" s="304"/>
      <c r="E83" s="304"/>
      <c r="F83" s="305" t="s">
        <v>672</v>
      </c>
      <c r="G83" s="304"/>
      <c r="H83" s="304" t="s">
        <v>678</v>
      </c>
      <c r="I83" s="304" t="s">
        <v>668</v>
      </c>
      <c r="J83" s="304">
        <v>15</v>
      </c>
      <c r="K83" s="294"/>
    </row>
    <row r="84" spans="2:11" s="1" customFormat="1" ht="15" customHeight="1">
      <c r="B84" s="303"/>
      <c r="C84" s="304" t="s">
        <v>679</v>
      </c>
      <c r="D84" s="304"/>
      <c r="E84" s="304"/>
      <c r="F84" s="305" t="s">
        <v>672</v>
      </c>
      <c r="G84" s="304"/>
      <c r="H84" s="304" t="s">
        <v>680</v>
      </c>
      <c r="I84" s="304" t="s">
        <v>668</v>
      </c>
      <c r="J84" s="304">
        <v>15</v>
      </c>
      <c r="K84" s="294"/>
    </row>
    <row r="85" spans="2:11" s="1" customFormat="1" ht="15" customHeight="1">
      <c r="B85" s="303"/>
      <c r="C85" s="304" t="s">
        <v>681</v>
      </c>
      <c r="D85" s="304"/>
      <c r="E85" s="304"/>
      <c r="F85" s="305" t="s">
        <v>672</v>
      </c>
      <c r="G85" s="304"/>
      <c r="H85" s="304" t="s">
        <v>682</v>
      </c>
      <c r="I85" s="304" t="s">
        <v>668</v>
      </c>
      <c r="J85" s="304">
        <v>20</v>
      </c>
      <c r="K85" s="294"/>
    </row>
    <row r="86" spans="2:11" s="1" customFormat="1" ht="15" customHeight="1">
      <c r="B86" s="303"/>
      <c r="C86" s="304" t="s">
        <v>683</v>
      </c>
      <c r="D86" s="304"/>
      <c r="E86" s="304"/>
      <c r="F86" s="305" t="s">
        <v>672</v>
      </c>
      <c r="G86" s="304"/>
      <c r="H86" s="304" t="s">
        <v>684</v>
      </c>
      <c r="I86" s="304" t="s">
        <v>668</v>
      </c>
      <c r="J86" s="304">
        <v>20</v>
      </c>
      <c r="K86" s="294"/>
    </row>
    <row r="87" spans="2:11" s="1" customFormat="1" ht="15" customHeight="1">
      <c r="B87" s="303"/>
      <c r="C87" s="282" t="s">
        <v>685</v>
      </c>
      <c r="D87" s="282"/>
      <c r="E87" s="282"/>
      <c r="F87" s="302" t="s">
        <v>672</v>
      </c>
      <c r="G87" s="301"/>
      <c r="H87" s="282" t="s">
        <v>686</v>
      </c>
      <c r="I87" s="282" t="s">
        <v>668</v>
      </c>
      <c r="J87" s="282">
        <v>50</v>
      </c>
      <c r="K87" s="294"/>
    </row>
    <row r="88" spans="2:11" s="1" customFormat="1" ht="15" customHeight="1">
      <c r="B88" s="303"/>
      <c r="C88" s="282" t="s">
        <v>687</v>
      </c>
      <c r="D88" s="282"/>
      <c r="E88" s="282"/>
      <c r="F88" s="302" t="s">
        <v>672</v>
      </c>
      <c r="G88" s="301"/>
      <c r="H88" s="282" t="s">
        <v>688</v>
      </c>
      <c r="I88" s="282" t="s">
        <v>668</v>
      </c>
      <c r="J88" s="282">
        <v>20</v>
      </c>
      <c r="K88" s="294"/>
    </row>
    <row r="89" spans="2:11" s="1" customFormat="1" ht="15" customHeight="1">
      <c r="B89" s="303"/>
      <c r="C89" s="282" t="s">
        <v>689</v>
      </c>
      <c r="D89" s="282"/>
      <c r="E89" s="282"/>
      <c r="F89" s="302" t="s">
        <v>672</v>
      </c>
      <c r="G89" s="301"/>
      <c r="H89" s="282" t="s">
        <v>690</v>
      </c>
      <c r="I89" s="282" t="s">
        <v>668</v>
      </c>
      <c r="J89" s="282">
        <v>20</v>
      </c>
      <c r="K89" s="294"/>
    </row>
    <row r="90" spans="2:11" s="1" customFormat="1" ht="15" customHeight="1">
      <c r="B90" s="303"/>
      <c r="C90" s="282" t="s">
        <v>691</v>
      </c>
      <c r="D90" s="282"/>
      <c r="E90" s="282"/>
      <c r="F90" s="302" t="s">
        <v>672</v>
      </c>
      <c r="G90" s="301"/>
      <c r="H90" s="282" t="s">
        <v>692</v>
      </c>
      <c r="I90" s="282" t="s">
        <v>668</v>
      </c>
      <c r="J90" s="282">
        <v>50</v>
      </c>
      <c r="K90" s="294"/>
    </row>
    <row r="91" spans="2:11" s="1" customFormat="1" ht="15" customHeight="1">
      <c r="B91" s="303"/>
      <c r="C91" s="282" t="s">
        <v>693</v>
      </c>
      <c r="D91" s="282"/>
      <c r="E91" s="282"/>
      <c r="F91" s="302" t="s">
        <v>672</v>
      </c>
      <c r="G91" s="301"/>
      <c r="H91" s="282" t="s">
        <v>693</v>
      </c>
      <c r="I91" s="282" t="s">
        <v>668</v>
      </c>
      <c r="J91" s="282">
        <v>50</v>
      </c>
      <c r="K91" s="294"/>
    </row>
    <row r="92" spans="2:11" s="1" customFormat="1" ht="15" customHeight="1">
      <c r="B92" s="303"/>
      <c r="C92" s="282" t="s">
        <v>694</v>
      </c>
      <c r="D92" s="282"/>
      <c r="E92" s="282"/>
      <c r="F92" s="302" t="s">
        <v>672</v>
      </c>
      <c r="G92" s="301"/>
      <c r="H92" s="282" t="s">
        <v>695</v>
      </c>
      <c r="I92" s="282" t="s">
        <v>668</v>
      </c>
      <c r="J92" s="282">
        <v>255</v>
      </c>
      <c r="K92" s="294"/>
    </row>
    <row r="93" spans="2:11" s="1" customFormat="1" ht="15" customHeight="1">
      <c r="B93" s="303"/>
      <c r="C93" s="282" t="s">
        <v>696</v>
      </c>
      <c r="D93" s="282"/>
      <c r="E93" s="282"/>
      <c r="F93" s="302" t="s">
        <v>666</v>
      </c>
      <c r="G93" s="301"/>
      <c r="H93" s="282" t="s">
        <v>697</v>
      </c>
      <c r="I93" s="282" t="s">
        <v>698</v>
      </c>
      <c r="J93" s="282"/>
      <c r="K93" s="294"/>
    </row>
    <row r="94" spans="2:11" s="1" customFormat="1" ht="15" customHeight="1">
      <c r="B94" s="303"/>
      <c r="C94" s="282" t="s">
        <v>699</v>
      </c>
      <c r="D94" s="282"/>
      <c r="E94" s="282"/>
      <c r="F94" s="302" t="s">
        <v>666</v>
      </c>
      <c r="G94" s="301"/>
      <c r="H94" s="282" t="s">
        <v>700</v>
      </c>
      <c r="I94" s="282" t="s">
        <v>701</v>
      </c>
      <c r="J94" s="282"/>
      <c r="K94" s="294"/>
    </row>
    <row r="95" spans="2:11" s="1" customFormat="1" ht="15" customHeight="1">
      <c r="B95" s="303"/>
      <c r="C95" s="282" t="s">
        <v>702</v>
      </c>
      <c r="D95" s="282"/>
      <c r="E95" s="282"/>
      <c r="F95" s="302" t="s">
        <v>666</v>
      </c>
      <c r="G95" s="301"/>
      <c r="H95" s="282" t="s">
        <v>702</v>
      </c>
      <c r="I95" s="282" t="s">
        <v>701</v>
      </c>
      <c r="J95" s="282"/>
      <c r="K95" s="294"/>
    </row>
    <row r="96" spans="2:11" s="1" customFormat="1" ht="15" customHeight="1">
      <c r="B96" s="303"/>
      <c r="C96" s="282" t="s">
        <v>39</v>
      </c>
      <c r="D96" s="282"/>
      <c r="E96" s="282"/>
      <c r="F96" s="302" t="s">
        <v>666</v>
      </c>
      <c r="G96" s="301"/>
      <c r="H96" s="282" t="s">
        <v>703</v>
      </c>
      <c r="I96" s="282" t="s">
        <v>701</v>
      </c>
      <c r="J96" s="282"/>
      <c r="K96" s="294"/>
    </row>
    <row r="97" spans="2:11" s="1" customFormat="1" ht="15" customHeight="1">
      <c r="B97" s="303"/>
      <c r="C97" s="282" t="s">
        <v>49</v>
      </c>
      <c r="D97" s="282"/>
      <c r="E97" s="282"/>
      <c r="F97" s="302" t="s">
        <v>666</v>
      </c>
      <c r="G97" s="301"/>
      <c r="H97" s="282" t="s">
        <v>704</v>
      </c>
      <c r="I97" s="282" t="s">
        <v>701</v>
      </c>
      <c r="J97" s="282"/>
      <c r="K97" s="294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399" t="s">
        <v>705</v>
      </c>
      <c r="D102" s="399"/>
      <c r="E102" s="399"/>
      <c r="F102" s="399"/>
      <c r="G102" s="399"/>
      <c r="H102" s="399"/>
      <c r="I102" s="399"/>
      <c r="J102" s="399"/>
      <c r="K102" s="294"/>
    </row>
    <row r="103" spans="2:11" s="1" customFormat="1" ht="17.25" customHeight="1">
      <c r="B103" s="293"/>
      <c r="C103" s="295" t="s">
        <v>660</v>
      </c>
      <c r="D103" s="295"/>
      <c r="E103" s="295"/>
      <c r="F103" s="295" t="s">
        <v>661</v>
      </c>
      <c r="G103" s="296"/>
      <c r="H103" s="295" t="s">
        <v>55</v>
      </c>
      <c r="I103" s="295" t="s">
        <v>58</v>
      </c>
      <c r="J103" s="295" t="s">
        <v>662</v>
      </c>
      <c r="K103" s="294"/>
    </row>
    <row r="104" spans="2:11" s="1" customFormat="1" ht="17.25" customHeight="1">
      <c r="B104" s="293"/>
      <c r="C104" s="297" t="s">
        <v>663</v>
      </c>
      <c r="D104" s="297"/>
      <c r="E104" s="297"/>
      <c r="F104" s="298" t="s">
        <v>664</v>
      </c>
      <c r="G104" s="299"/>
      <c r="H104" s="297"/>
      <c r="I104" s="297"/>
      <c r="J104" s="297" t="s">
        <v>665</v>
      </c>
      <c r="K104" s="294"/>
    </row>
    <row r="105" spans="2:11" s="1" customFormat="1" ht="5.25" customHeight="1">
      <c r="B105" s="293"/>
      <c r="C105" s="295"/>
      <c r="D105" s="295"/>
      <c r="E105" s="295"/>
      <c r="F105" s="295"/>
      <c r="G105" s="311"/>
      <c r="H105" s="295"/>
      <c r="I105" s="295"/>
      <c r="J105" s="295"/>
      <c r="K105" s="294"/>
    </row>
    <row r="106" spans="2:11" s="1" customFormat="1" ht="15" customHeight="1">
      <c r="B106" s="293"/>
      <c r="C106" s="282" t="s">
        <v>54</v>
      </c>
      <c r="D106" s="300"/>
      <c r="E106" s="300"/>
      <c r="F106" s="302" t="s">
        <v>666</v>
      </c>
      <c r="G106" s="311"/>
      <c r="H106" s="282" t="s">
        <v>706</v>
      </c>
      <c r="I106" s="282" t="s">
        <v>668</v>
      </c>
      <c r="J106" s="282">
        <v>20</v>
      </c>
      <c r="K106" s="294"/>
    </row>
    <row r="107" spans="2:11" s="1" customFormat="1" ht="15" customHeight="1">
      <c r="B107" s="293"/>
      <c r="C107" s="282" t="s">
        <v>669</v>
      </c>
      <c r="D107" s="282"/>
      <c r="E107" s="282"/>
      <c r="F107" s="302" t="s">
        <v>666</v>
      </c>
      <c r="G107" s="282"/>
      <c r="H107" s="282" t="s">
        <v>706</v>
      </c>
      <c r="I107" s="282" t="s">
        <v>668</v>
      </c>
      <c r="J107" s="282">
        <v>120</v>
      </c>
      <c r="K107" s="294"/>
    </row>
    <row r="108" spans="2:11" s="1" customFormat="1" ht="15" customHeight="1">
      <c r="B108" s="303"/>
      <c r="C108" s="282" t="s">
        <v>671</v>
      </c>
      <c r="D108" s="282"/>
      <c r="E108" s="282"/>
      <c r="F108" s="302" t="s">
        <v>672</v>
      </c>
      <c r="G108" s="282"/>
      <c r="H108" s="282" t="s">
        <v>706</v>
      </c>
      <c r="I108" s="282" t="s">
        <v>668</v>
      </c>
      <c r="J108" s="282">
        <v>50</v>
      </c>
      <c r="K108" s="294"/>
    </row>
    <row r="109" spans="2:11" s="1" customFormat="1" ht="15" customHeight="1">
      <c r="B109" s="303"/>
      <c r="C109" s="282" t="s">
        <v>674</v>
      </c>
      <c r="D109" s="282"/>
      <c r="E109" s="282"/>
      <c r="F109" s="302" t="s">
        <v>666</v>
      </c>
      <c r="G109" s="282"/>
      <c r="H109" s="282" t="s">
        <v>706</v>
      </c>
      <c r="I109" s="282" t="s">
        <v>676</v>
      </c>
      <c r="J109" s="282"/>
      <c r="K109" s="294"/>
    </row>
    <row r="110" spans="2:11" s="1" customFormat="1" ht="15" customHeight="1">
      <c r="B110" s="303"/>
      <c r="C110" s="282" t="s">
        <v>685</v>
      </c>
      <c r="D110" s="282"/>
      <c r="E110" s="282"/>
      <c r="F110" s="302" t="s">
        <v>672</v>
      </c>
      <c r="G110" s="282"/>
      <c r="H110" s="282" t="s">
        <v>706</v>
      </c>
      <c r="I110" s="282" t="s">
        <v>668</v>
      </c>
      <c r="J110" s="282">
        <v>50</v>
      </c>
      <c r="K110" s="294"/>
    </row>
    <row r="111" spans="2:11" s="1" customFormat="1" ht="15" customHeight="1">
      <c r="B111" s="303"/>
      <c r="C111" s="282" t="s">
        <v>693</v>
      </c>
      <c r="D111" s="282"/>
      <c r="E111" s="282"/>
      <c r="F111" s="302" t="s">
        <v>672</v>
      </c>
      <c r="G111" s="282"/>
      <c r="H111" s="282" t="s">
        <v>706</v>
      </c>
      <c r="I111" s="282" t="s">
        <v>668</v>
      </c>
      <c r="J111" s="282">
        <v>50</v>
      </c>
      <c r="K111" s="294"/>
    </row>
    <row r="112" spans="2:11" s="1" customFormat="1" ht="15" customHeight="1">
      <c r="B112" s="303"/>
      <c r="C112" s="282" t="s">
        <v>691</v>
      </c>
      <c r="D112" s="282"/>
      <c r="E112" s="282"/>
      <c r="F112" s="302" t="s">
        <v>672</v>
      </c>
      <c r="G112" s="282"/>
      <c r="H112" s="282" t="s">
        <v>706</v>
      </c>
      <c r="I112" s="282" t="s">
        <v>668</v>
      </c>
      <c r="J112" s="282">
        <v>50</v>
      </c>
      <c r="K112" s="294"/>
    </row>
    <row r="113" spans="2:11" s="1" customFormat="1" ht="15" customHeight="1">
      <c r="B113" s="303"/>
      <c r="C113" s="282" t="s">
        <v>54</v>
      </c>
      <c r="D113" s="282"/>
      <c r="E113" s="282"/>
      <c r="F113" s="302" t="s">
        <v>666</v>
      </c>
      <c r="G113" s="282"/>
      <c r="H113" s="282" t="s">
        <v>707</v>
      </c>
      <c r="I113" s="282" t="s">
        <v>668</v>
      </c>
      <c r="J113" s="282">
        <v>20</v>
      </c>
      <c r="K113" s="294"/>
    </row>
    <row r="114" spans="2:11" s="1" customFormat="1" ht="15" customHeight="1">
      <c r="B114" s="303"/>
      <c r="C114" s="282" t="s">
        <v>708</v>
      </c>
      <c r="D114" s="282"/>
      <c r="E114" s="282"/>
      <c r="F114" s="302" t="s">
        <v>666</v>
      </c>
      <c r="G114" s="282"/>
      <c r="H114" s="282" t="s">
        <v>709</v>
      </c>
      <c r="I114" s="282" t="s">
        <v>668</v>
      </c>
      <c r="J114" s="282">
        <v>120</v>
      </c>
      <c r="K114" s="294"/>
    </row>
    <row r="115" spans="2:11" s="1" customFormat="1" ht="15" customHeight="1">
      <c r="B115" s="303"/>
      <c r="C115" s="282" t="s">
        <v>39</v>
      </c>
      <c r="D115" s="282"/>
      <c r="E115" s="282"/>
      <c r="F115" s="302" t="s">
        <v>666</v>
      </c>
      <c r="G115" s="282"/>
      <c r="H115" s="282" t="s">
        <v>710</v>
      </c>
      <c r="I115" s="282" t="s">
        <v>701</v>
      </c>
      <c r="J115" s="282"/>
      <c r="K115" s="294"/>
    </row>
    <row r="116" spans="2:11" s="1" customFormat="1" ht="15" customHeight="1">
      <c r="B116" s="303"/>
      <c r="C116" s="282" t="s">
        <v>49</v>
      </c>
      <c r="D116" s="282"/>
      <c r="E116" s="282"/>
      <c r="F116" s="302" t="s">
        <v>666</v>
      </c>
      <c r="G116" s="282"/>
      <c r="H116" s="282" t="s">
        <v>711</v>
      </c>
      <c r="I116" s="282" t="s">
        <v>701</v>
      </c>
      <c r="J116" s="282"/>
      <c r="K116" s="294"/>
    </row>
    <row r="117" spans="2:11" s="1" customFormat="1" ht="15" customHeight="1">
      <c r="B117" s="303"/>
      <c r="C117" s="282" t="s">
        <v>58</v>
      </c>
      <c r="D117" s="282"/>
      <c r="E117" s="282"/>
      <c r="F117" s="302" t="s">
        <v>666</v>
      </c>
      <c r="G117" s="282"/>
      <c r="H117" s="282" t="s">
        <v>712</v>
      </c>
      <c r="I117" s="282" t="s">
        <v>713</v>
      </c>
      <c r="J117" s="282"/>
      <c r="K117" s="294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279"/>
      <c r="D119" s="279"/>
      <c r="E119" s="279"/>
      <c r="F119" s="314"/>
      <c r="G119" s="279"/>
      <c r="H119" s="279"/>
      <c r="I119" s="279"/>
      <c r="J119" s="279"/>
      <c r="K119" s="313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400" t="s">
        <v>714</v>
      </c>
      <c r="D122" s="400"/>
      <c r="E122" s="400"/>
      <c r="F122" s="400"/>
      <c r="G122" s="400"/>
      <c r="H122" s="400"/>
      <c r="I122" s="400"/>
      <c r="J122" s="400"/>
      <c r="K122" s="319"/>
    </row>
    <row r="123" spans="2:11" s="1" customFormat="1" ht="17.25" customHeight="1">
      <c r="B123" s="320"/>
      <c r="C123" s="295" t="s">
        <v>660</v>
      </c>
      <c r="D123" s="295"/>
      <c r="E123" s="295"/>
      <c r="F123" s="295" t="s">
        <v>661</v>
      </c>
      <c r="G123" s="296"/>
      <c r="H123" s="295" t="s">
        <v>55</v>
      </c>
      <c r="I123" s="295" t="s">
        <v>58</v>
      </c>
      <c r="J123" s="295" t="s">
        <v>662</v>
      </c>
      <c r="K123" s="321"/>
    </row>
    <row r="124" spans="2:11" s="1" customFormat="1" ht="17.25" customHeight="1">
      <c r="B124" s="320"/>
      <c r="C124" s="297" t="s">
        <v>663</v>
      </c>
      <c r="D124" s="297"/>
      <c r="E124" s="297"/>
      <c r="F124" s="298" t="s">
        <v>664</v>
      </c>
      <c r="G124" s="299"/>
      <c r="H124" s="297"/>
      <c r="I124" s="297"/>
      <c r="J124" s="297" t="s">
        <v>665</v>
      </c>
      <c r="K124" s="321"/>
    </row>
    <row r="125" spans="2:11" s="1" customFormat="1" ht="5.25" customHeight="1">
      <c r="B125" s="322"/>
      <c r="C125" s="300"/>
      <c r="D125" s="300"/>
      <c r="E125" s="300"/>
      <c r="F125" s="300"/>
      <c r="G125" s="282"/>
      <c r="H125" s="300"/>
      <c r="I125" s="300"/>
      <c r="J125" s="300"/>
      <c r="K125" s="323"/>
    </row>
    <row r="126" spans="2:11" s="1" customFormat="1" ht="15" customHeight="1">
      <c r="B126" s="322"/>
      <c r="C126" s="282" t="s">
        <v>669</v>
      </c>
      <c r="D126" s="300"/>
      <c r="E126" s="300"/>
      <c r="F126" s="302" t="s">
        <v>666</v>
      </c>
      <c r="G126" s="282"/>
      <c r="H126" s="282" t="s">
        <v>706</v>
      </c>
      <c r="I126" s="282" t="s">
        <v>668</v>
      </c>
      <c r="J126" s="282">
        <v>120</v>
      </c>
      <c r="K126" s="324"/>
    </row>
    <row r="127" spans="2:11" s="1" customFormat="1" ht="15" customHeight="1">
      <c r="B127" s="322"/>
      <c r="C127" s="282" t="s">
        <v>715</v>
      </c>
      <c r="D127" s="282"/>
      <c r="E127" s="282"/>
      <c r="F127" s="302" t="s">
        <v>666</v>
      </c>
      <c r="G127" s="282"/>
      <c r="H127" s="282" t="s">
        <v>716</v>
      </c>
      <c r="I127" s="282" t="s">
        <v>668</v>
      </c>
      <c r="J127" s="282" t="s">
        <v>717</v>
      </c>
      <c r="K127" s="324"/>
    </row>
    <row r="128" spans="2:11" s="1" customFormat="1" ht="15" customHeight="1">
      <c r="B128" s="322"/>
      <c r="C128" s="282" t="s">
        <v>614</v>
      </c>
      <c r="D128" s="282"/>
      <c r="E128" s="282"/>
      <c r="F128" s="302" t="s">
        <v>666</v>
      </c>
      <c r="G128" s="282"/>
      <c r="H128" s="282" t="s">
        <v>718</v>
      </c>
      <c r="I128" s="282" t="s">
        <v>668</v>
      </c>
      <c r="J128" s="282" t="s">
        <v>717</v>
      </c>
      <c r="K128" s="324"/>
    </row>
    <row r="129" spans="2:11" s="1" customFormat="1" ht="15" customHeight="1">
      <c r="B129" s="322"/>
      <c r="C129" s="282" t="s">
        <v>677</v>
      </c>
      <c r="D129" s="282"/>
      <c r="E129" s="282"/>
      <c r="F129" s="302" t="s">
        <v>672</v>
      </c>
      <c r="G129" s="282"/>
      <c r="H129" s="282" t="s">
        <v>678</v>
      </c>
      <c r="I129" s="282" t="s">
        <v>668</v>
      </c>
      <c r="J129" s="282">
        <v>15</v>
      </c>
      <c r="K129" s="324"/>
    </row>
    <row r="130" spans="2:11" s="1" customFormat="1" ht="15" customHeight="1">
      <c r="B130" s="322"/>
      <c r="C130" s="304" t="s">
        <v>679</v>
      </c>
      <c r="D130" s="304"/>
      <c r="E130" s="304"/>
      <c r="F130" s="305" t="s">
        <v>672</v>
      </c>
      <c r="G130" s="304"/>
      <c r="H130" s="304" t="s">
        <v>680</v>
      </c>
      <c r="I130" s="304" t="s">
        <v>668</v>
      </c>
      <c r="J130" s="304">
        <v>15</v>
      </c>
      <c r="K130" s="324"/>
    </row>
    <row r="131" spans="2:11" s="1" customFormat="1" ht="15" customHeight="1">
      <c r="B131" s="322"/>
      <c r="C131" s="304" t="s">
        <v>681</v>
      </c>
      <c r="D131" s="304"/>
      <c r="E131" s="304"/>
      <c r="F131" s="305" t="s">
        <v>672</v>
      </c>
      <c r="G131" s="304"/>
      <c r="H131" s="304" t="s">
        <v>682</v>
      </c>
      <c r="I131" s="304" t="s">
        <v>668</v>
      </c>
      <c r="J131" s="304">
        <v>20</v>
      </c>
      <c r="K131" s="324"/>
    </row>
    <row r="132" spans="2:11" s="1" customFormat="1" ht="15" customHeight="1">
      <c r="B132" s="322"/>
      <c r="C132" s="304" t="s">
        <v>683</v>
      </c>
      <c r="D132" s="304"/>
      <c r="E132" s="304"/>
      <c r="F132" s="305" t="s">
        <v>672</v>
      </c>
      <c r="G132" s="304"/>
      <c r="H132" s="304" t="s">
        <v>684</v>
      </c>
      <c r="I132" s="304" t="s">
        <v>668</v>
      </c>
      <c r="J132" s="304">
        <v>20</v>
      </c>
      <c r="K132" s="324"/>
    </row>
    <row r="133" spans="2:11" s="1" customFormat="1" ht="15" customHeight="1">
      <c r="B133" s="322"/>
      <c r="C133" s="282" t="s">
        <v>671</v>
      </c>
      <c r="D133" s="282"/>
      <c r="E133" s="282"/>
      <c r="F133" s="302" t="s">
        <v>672</v>
      </c>
      <c r="G133" s="282"/>
      <c r="H133" s="282" t="s">
        <v>706</v>
      </c>
      <c r="I133" s="282" t="s">
        <v>668</v>
      </c>
      <c r="J133" s="282">
        <v>50</v>
      </c>
      <c r="K133" s="324"/>
    </row>
    <row r="134" spans="2:11" s="1" customFormat="1" ht="15" customHeight="1">
      <c r="B134" s="322"/>
      <c r="C134" s="282" t="s">
        <v>685</v>
      </c>
      <c r="D134" s="282"/>
      <c r="E134" s="282"/>
      <c r="F134" s="302" t="s">
        <v>672</v>
      </c>
      <c r="G134" s="282"/>
      <c r="H134" s="282" t="s">
        <v>706</v>
      </c>
      <c r="I134" s="282" t="s">
        <v>668</v>
      </c>
      <c r="J134" s="282">
        <v>50</v>
      </c>
      <c r="K134" s="324"/>
    </row>
    <row r="135" spans="2:11" s="1" customFormat="1" ht="15" customHeight="1">
      <c r="B135" s="322"/>
      <c r="C135" s="282" t="s">
        <v>691</v>
      </c>
      <c r="D135" s="282"/>
      <c r="E135" s="282"/>
      <c r="F135" s="302" t="s">
        <v>672</v>
      </c>
      <c r="G135" s="282"/>
      <c r="H135" s="282" t="s">
        <v>706</v>
      </c>
      <c r="I135" s="282" t="s">
        <v>668</v>
      </c>
      <c r="J135" s="282">
        <v>50</v>
      </c>
      <c r="K135" s="324"/>
    </row>
    <row r="136" spans="2:11" s="1" customFormat="1" ht="15" customHeight="1">
      <c r="B136" s="322"/>
      <c r="C136" s="282" t="s">
        <v>693</v>
      </c>
      <c r="D136" s="282"/>
      <c r="E136" s="282"/>
      <c r="F136" s="302" t="s">
        <v>672</v>
      </c>
      <c r="G136" s="282"/>
      <c r="H136" s="282" t="s">
        <v>706</v>
      </c>
      <c r="I136" s="282" t="s">
        <v>668</v>
      </c>
      <c r="J136" s="282">
        <v>50</v>
      </c>
      <c r="K136" s="324"/>
    </row>
    <row r="137" spans="2:11" s="1" customFormat="1" ht="15" customHeight="1">
      <c r="B137" s="322"/>
      <c r="C137" s="282" t="s">
        <v>694</v>
      </c>
      <c r="D137" s="282"/>
      <c r="E137" s="282"/>
      <c r="F137" s="302" t="s">
        <v>672</v>
      </c>
      <c r="G137" s="282"/>
      <c r="H137" s="282" t="s">
        <v>719</v>
      </c>
      <c r="I137" s="282" t="s">
        <v>668</v>
      </c>
      <c r="J137" s="282">
        <v>255</v>
      </c>
      <c r="K137" s="324"/>
    </row>
    <row r="138" spans="2:11" s="1" customFormat="1" ht="15" customHeight="1">
      <c r="B138" s="322"/>
      <c r="C138" s="282" t="s">
        <v>696</v>
      </c>
      <c r="D138" s="282"/>
      <c r="E138" s="282"/>
      <c r="F138" s="302" t="s">
        <v>666</v>
      </c>
      <c r="G138" s="282"/>
      <c r="H138" s="282" t="s">
        <v>720</v>
      </c>
      <c r="I138" s="282" t="s">
        <v>698</v>
      </c>
      <c r="J138" s="282"/>
      <c r="K138" s="324"/>
    </row>
    <row r="139" spans="2:11" s="1" customFormat="1" ht="15" customHeight="1">
      <c r="B139" s="322"/>
      <c r="C139" s="282" t="s">
        <v>699</v>
      </c>
      <c r="D139" s="282"/>
      <c r="E139" s="282"/>
      <c r="F139" s="302" t="s">
        <v>666</v>
      </c>
      <c r="G139" s="282"/>
      <c r="H139" s="282" t="s">
        <v>721</v>
      </c>
      <c r="I139" s="282" t="s">
        <v>701</v>
      </c>
      <c r="J139" s="282"/>
      <c r="K139" s="324"/>
    </row>
    <row r="140" spans="2:11" s="1" customFormat="1" ht="15" customHeight="1">
      <c r="B140" s="322"/>
      <c r="C140" s="282" t="s">
        <v>702</v>
      </c>
      <c r="D140" s="282"/>
      <c r="E140" s="282"/>
      <c r="F140" s="302" t="s">
        <v>666</v>
      </c>
      <c r="G140" s="282"/>
      <c r="H140" s="282" t="s">
        <v>702</v>
      </c>
      <c r="I140" s="282" t="s">
        <v>701</v>
      </c>
      <c r="J140" s="282"/>
      <c r="K140" s="324"/>
    </row>
    <row r="141" spans="2:11" s="1" customFormat="1" ht="15" customHeight="1">
      <c r="B141" s="322"/>
      <c r="C141" s="282" t="s">
        <v>39</v>
      </c>
      <c r="D141" s="282"/>
      <c r="E141" s="282"/>
      <c r="F141" s="302" t="s">
        <v>666</v>
      </c>
      <c r="G141" s="282"/>
      <c r="H141" s="282" t="s">
        <v>722</v>
      </c>
      <c r="I141" s="282" t="s">
        <v>701</v>
      </c>
      <c r="J141" s="282"/>
      <c r="K141" s="324"/>
    </row>
    <row r="142" spans="2:11" s="1" customFormat="1" ht="15" customHeight="1">
      <c r="B142" s="322"/>
      <c r="C142" s="282" t="s">
        <v>723</v>
      </c>
      <c r="D142" s="282"/>
      <c r="E142" s="282"/>
      <c r="F142" s="302" t="s">
        <v>666</v>
      </c>
      <c r="G142" s="282"/>
      <c r="H142" s="282" t="s">
        <v>724</v>
      </c>
      <c r="I142" s="282" t="s">
        <v>701</v>
      </c>
      <c r="J142" s="282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279"/>
      <c r="C144" s="279"/>
      <c r="D144" s="279"/>
      <c r="E144" s="279"/>
      <c r="F144" s="314"/>
      <c r="G144" s="279"/>
      <c r="H144" s="279"/>
      <c r="I144" s="279"/>
      <c r="J144" s="279"/>
      <c r="K144" s="279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399" t="s">
        <v>725</v>
      </c>
      <c r="D147" s="399"/>
      <c r="E147" s="399"/>
      <c r="F147" s="399"/>
      <c r="G147" s="399"/>
      <c r="H147" s="399"/>
      <c r="I147" s="399"/>
      <c r="J147" s="399"/>
      <c r="K147" s="294"/>
    </row>
    <row r="148" spans="2:11" s="1" customFormat="1" ht="17.25" customHeight="1">
      <c r="B148" s="293"/>
      <c r="C148" s="295" t="s">
        <v>660</v>
      </c>
      <c r="D148" s="295"/>
      <c r="E148" s="295"/>
      <c r="F148" s="295" t="s">
        <v>661</v>
      </c>
      <c r="G148" s="296"/>
      <c r="H148" s="295" t="s">
        <v>55</v>
      </c>
      <c r="I148" s="295" t="s">
        <v>58</v>
      </c>
      <c r="J148" s="295" t="s">
        <v>662</v>
      </c>
      <c r="K148" s="294"/>
    </row>
    <row r="149" spans="2:11" s="1" customFormat="1" ht="17.25" customHeight="1">
      <c r="B149" s="293"/>
      <c r="C149" s="297" t="s">
        <v>663</v>
      </c>
      <c r="D149" s="297"/>
      <c r="E149" s="297"/>
      <c r="F149" s="298" t="s">
        <v>664</v>
      </c>
      <c r="G149" s="299"/>
      <c r="H149" s="297"/>
      <c r="I149" s="297"/>
      <c r="J149" s="297" t="s">
        <v>665</v>
      </c>
      <c r="K149" s="294"/>
    </row>
    <row r="150" spans="2:11" s="1" customFormat="1" ht="5.25" customHeight="1">
      <c r="B150" s="303"/>
      <c r="C150" s="300"/>
      <c r="D150" s="300"/>
      <c r="E150" s="300"/>
      <c r="F150" s="300"/>
      <c r="G150" s="301"/>
      <c r="H150" s="300"/>
      <c r="I150" s="300"/>
      <c r="J150" s="300"/>
      <c r="K150" s="324"/>
    </row>
    <row r="151" spans="2:11" s="1" customFormat="1" ht="15" customHeight="1">
      <c r="B151" s="303"/>
      <c r="C151" s="328" t="s">
        <v>669</v>
      </c>
      <c r="D151" s="282"/>
      <c r="E151" s="282"/>
      <c r="F151" s="329" t="s">
        <v>666</v>
      </c>
      <c r="G151" s="282"/>
      <c r="H151" s="328" t="s">
        <v>706</v>
      </c>
      <c r="I151" s="328" t="s">
        <v>668</v>
      </c>
      <c r="J151" s="328">
        <v>120</v>
      </c>
      <c r="K151" s="324"/>
    </row>
    <row r="152" spans="2:11" s="1" customFormat="1" ht="15" customHeight="1">
      <c r="B152" s="303"/>
      <c r="C152" s="328" t="s">
        <v>715</v>
      </c>
      <c r="D152" s="282"/>
      <c r="E152" s="282"/>
      <c r="F152" s="329" t="s">
        <v>666</v>
      </c>
      <c r="G152" s="282"/>
      <c r="H152" s="328" t="s">
        <v>726</v>
      </c>
      <c r="I152" s="328" t="s">
        <v>668</v>
      </c>
      <c r="J152" s="328" t="s">
        <v>717</v>
      </c>
      <c r="K152" s="324"/>
    </row>
    <row r="153" spans="2:11" s="1" customFormat="1" ht="15" customHeight="1">
      <c r="B153" s="303"/>
      <c r="C153" s="328" t="s">
        <v>614</v>
      </c>
      <c r="D153" s="282"/>
      <c r="E153" s="282"/>
      <c r="F153" s="329" t="s">
        <v>666</v>
      </c>
      <c r="G153" s="282"/>
      <c r="H153" s="328" t="s">
        <v>727</v>
      </c>
      <c r="I153" s="328" t="s">
        <v>668</v>
      </c>
      <c r="J153" s="328" t="s">
        <v>717</v>
      </c>
      <c r="K153" s="324"/>
    </row>
    <row r="154" spans="2:11" s="1" customFormat="1" ht="15" customHeight="1">
      <c r="B154" s="303"/>
      <c r="C154" s="328" t="s">
        <v>671</v>
      </c>
      <c r="D154" s="282"/>
      <c r="E154" s="282"/>
      <c r="F154" s="329" t="s">
        <v>672</v>
      </c>
      <c r="G154" s="282"/>
      <c r="H154" s="328" t="s">
        <v>706</v>
      </c>
      <c r="I154" s="328" t="s">
        <v>668</v>
      </c>
      <c r="J154" s="328">
        <v>50</v>
      </c>
      <c r="K154" s="324"/>
    </row>
    <row r="155" spans="2:11" s="1" customFormat="1" ht="15" customHeight="1">
      <c r="B155" s="303"/>
      <c r="C155" s="328" t="s">
        <v>674</v>
      </c>
      <c r="D155" s="282"/>
      <c r="E155" s="282"/>
      <c r="F155" s="329" t="s">
        <v>666</v>
      </c>
      <c r="G155" s="282"/>
      <c r="H155" s="328" t="s">
        <v>706</v>
      </c>
      <c r="I155" s="328" t="s">
        <v>676</v>
      </c>
      <c r="J155" s="328"/>
      <c r="K155" s="324"/>
    </row>
    <row r="156" spans="2:11" s="1" customFormat="1" ht="15" customHeight="1">
      <c r="B156" s="303"/>
      <c r="C156" s="328" t="s">
        <v>685</v>
      </c>
      <c r="D156" s="282"/>
      <c r="E156" s="282"/>
      <c r="F156" s="329" t="s">
        <v>672</v>
      </c>
      <c r="G156" s="282"/>
      <c r="H156" s="328" t="s">
        <v>706</v>
      </c>
      <c r="I156" s="328" t="s">
        <v>668</v>
      </c>
      <c r="J156" s="328">
        <v>50</v>
      </c>
      <c r="K156" s="324"/>
    </row>
    <row r="157" spans="2:11" s="1" customFormat="1" ht="15" customHeight="1">
      <c r="B157" s="303"/>
      <c r="C157" s="328" t="s">
        <v>693</v>
      </c>
      <c r="D157" s="282"/>
      <c r="E157" s="282"/>
      <c r="F157" s="329" t="s">
        <v>672</v>
      </c>
      <c r="G157" s="282"/>
      <c r="H157" s="328" t="s">
        <v>706</v>
      </c>
      <c r="I157" s="328" t="s">
        <v>668</v>
      </c>
      <c r="J157" s="328">
        <v>50</v>
      </c>
      <c r="K157" s="324"/>
    </row>
    <row r="158" spans="2:11" s="1" customFormat="1" ht="15" customHeight="1">
      <c r="B158" s="303"/>
      <c r="C158" s="328" t="s">
        <v>691</v>
      </c>
      <c r="D158" s="282"/>
      <c r="E158" s="282"/>
      <c r="F158" s="329" t="s">
        <v>672</v>
      </c>
      <c r="G158" s="282"/>
      <c r="H158" s="328" t="s">
        <v>706</v>
      </c>
      <c r="I158" s="328" t="s">
        <v>668</v>
      </c>
      <c r="J158" s="328">
        <v>50</v>
      </c>
      <c r="K158" s="324"/>
    </row>
    <row r="159" spans="2:11" s="1" customFormat="1" ht="15" customHeight="1">
      <c r="B159" s="303"/>
      <c r="C159" s="328" t="s">
        <v>100</v>
      </c>
      <c r="D159" s="282"/>
      <c r="E159" s="282"/>
      <c r="F159" s="329" t="s">
        <v>666</v>
      </c>
      <c r="G159" s="282"/>
      <c r="H159" s="328" t="s">
        <v>728</v>
      </c>
      <c r="I159" s="328" t="s">
        <v>668</v>
      </c>
      <c r="J159" s="328" t="s">
        <v>729</v>
      </c>
      <c r="K159" s="324"/>
    </row>
    <row r="160" spans="2:11" s="1" customFormat="1" ht="15" customHeight="1">
      <c r="B160" s="303"/>
      <c r="C160" s="328" t="s">
        <v>730</v>
      </c>
      <c r="D160" s="282"/>
      <c r="E160" s="282"/>
      <c r="F160" s="329" t="s">
        <v>666</v>
      </c>
      <c r="G160" s="282"/>
      <c r="H160" s="328" t="s">
        <v>731</v>
      </c>
      <c r="I160" s="328" t="s">
        <v>701</v>
      </c>
      <c r="J160" s="328"/>
      <c r="K160" s="324"/>
    </row>
    <row r="161" spans="2:11" s="1" customFormat="1" ht="15" customHeight="1">
      <c r="B161" s="330"/>
      <c r="C161" s="312"/>
      <c r="D161" s="312"/>
      <c r="E161" s="312"/>
      <c r="F161" s="312"/>
      <c r="G161" s="312"/>
      <c r="H161" s="312"/>
      <c r="I161" s="312"/>
      <c r="J161" s="312"/>
      <c r="K161" s="331"/>
    </row>
    <row r="162" spans="2:11" s="1" customFormat="1" ht="18.75" customHeight="1">
      <c r="B162" s="279"/>
      <c r="C162" s="282"/>
      <c r="D162" s="282"/>
      <c r="E162" s="282"/>
      <c r="F162" s="302"/>
      <c r="G162" s="282"/>
      <c r="H162" s="282"/>
      <c r="I162" s="282"/>
      <c r="J162" s="282"/>
      <c r="K162" s="279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400" t="s">
        <v>732</v>
      </c>
      <c r="D165" s="400"/>
      <c r="E165" s="400"/>
      <c r="F165" s="400"/>
      <c r="G165" s="400"/>
      <c r="H165" s="400"/>
      <c r="I165" s="400"/>
      <c r="J165" s="400"/>
      <c r="K165" s="275"/>
    </row>
    <row r="166" spans="2:11" s="1" customFormat="1" ht="17.25" customHeight="1">
      <c r="B166" s="274"/>
      <c r="C166" s="295" t="s">
        <v>660</v>
      </c>
      <c r="D166" s="295"/>
      <c r="E166" s="295"/>
      <c r="F166" s="295" t="s">
        <v>661</v>
      </c>
      <c r="G166" s="332"/>
      <c r="H166" s="333" t="s">
        <v>55</v>
      </c>
      <c r="I166" s="333" t="s">
        <v>58</v>
      </c>
      <c r="J166" s="295" t="s">
        <v>662</v>
      </c>
      <c r="K166" s="275"/>
    </row>
    <row r="167" spans="2:11" s="1" customFormat="1" ht="17.25" customHeight="1">
      <c r="B167" s="276"/>
      <c r="C167" s="297" t="s">
        <v>663</v>
      </c>
      <c r="D167" s="297"/>
      <c r="E167" s="297"/>
      <c r="F167" s="298" t="s">
        <v>664</v>
      </c>
      <c r="G167" s="334"/>
      <c r="H167" s="335"/>
      <c r="I167" s="335"/>
      <c r="J167" s="297" t="s">
        <v>665</v>
      </c>
      <c r="K167" s="277"/>
    </row>
    <row r="168" spans="2:11" s="1" customFormat="1" ht="5.25" customHeight="1">
      <c r="B168" s="303"/>
      <c r="C168" s="300"/>
      <c r="D168" s="300"/>
      <c r="E168" s="300"/>
      <c r="F168" s="300"/>
      <c r="G168" s="301"/>
      <c r="H168" s="300"/>
      <c r="I168" s="300"/>
      <c r="J168" s="300"/>
      <c r="K168" s="324"/>
    </row>
    <row r="169" spans="2:11" s="1" customFormat="1" ht="15" customHeight="1">
      <c r="B169" s="303"/>
      <c r="C169" s="282" t="s">
        <v>669</v>
      </c>
      <c r="D169" s="282"/>
      <c r="E169" s="282"/>
      <c r="F169" s="302" t="s">
        <v>666</v>
      </c>
      <c r="G169" s="282"/>
      <c r="H169" s="282" t="s">
        <v>706</v>
      </c>
      <c r="I169" s="282" t="s">
        <v>668</v>
      </c>
      <c r="J169" s="282">
        <v>120</v>
      </c>
      <c r="K169" s="324"/>
    </row>
    <row r="170" spans="2:11" s="1" customFormat="1" ht="15" customHeight="1">
      <c r="B170" s="303"/>
      <c r="C170" s="282" t="s">
        <v>715</v>
      </c>
      <c r="D170" s="282"/>
      <c r="E170" s="282"/>
      <c r="F170" s="302" t="s">
        <v>666</v>
      </c>
      <c r="G170" s="282"/>
      <c r="H170" s="282" t="s">
        <v>716</v>
      </c>
      <c r="I170" s="282" t="s">
        <v>668</v>
      </c>
      <c r="J170" s="282" t="s">
        <v>717</v>
      </c>
      <c r="K170" s="324"/>
    </row>
    <row r="171" spans="2:11" s="1" customFormat="1" ht="15" customHeight="1">
      <c r="B171" s="303"/>
      <c r="C171" s="282" t="s">
        <v>614</v>
      </c>
      <c r="D171" s="282"/>
      <c r="E171" s="282"/>
      <c r="F171" s="302" t="s">
        <v>666</v>
      </c>
      <c r="G171" s="282"/>
      <c r="H171" s="282" t="s">
        <v>733</v>
      </c>
      <c r="I171" s="282" t="s">
        <v>668</v>
      </c>
      <c r="J171" s="282" t="s">
        <v>717</v>
      </c>
      <c r="K171" s="324"/>
    </row>
    <row r="172" spans="2:11" s="1" customFormat="1" ht="15" customHeight="1">
      <c r="B172" s="303"/>
      <c r="C172" s="282" t="s">
        <v>671</v>
      </c>
      <c r="D172" s="282"/>
      <c r="E172" s="282"/>
      <c r="F172" s="302" t="s">
        <v>672</v>
      </c>
      <c r="G172" s="282"/>
      <c r="H172" s="282" t="s">
        <v>733</v>
      </c>
      <c r="I172" s="282" t="s">
        <v>668</v>
      </c>
      <c r="J172" s="282">
        <v>50</v>
      </c>
      <c r="K172" s="324"/>
    </row>
    <row r="173" spans="2:11" s="1" customFormat="1" ht="15" customHeight="1">
      <c r="B173" s="303"/>
      <c r="C173" s="282" t="s">
        <v>674</v>
      </c>
      <c r="D173" s="282"/>
      <c r="E173" s="282"/>
      <c r="F173" s="302" t="s">
        <v>666</v>
      </c>
      <c r="G173" s="282"/>
      <c r="H173" s="282" t="s">
        <v>733</v>
      </c>
      <c r="I173" s="282" t="s">
        <v>676</v>
      </c>
      <c r="J173" s="282"/>
      <c r="K173" s="324"/>
    </row>
    <row r="174" spans="2:11" s="1" customFormat="1" ht="15" customHeight="1">
      <c r="B174" s="303"/>
      <c r="C174" s="282" t="s">
        <v>685</v>
      </c>
      <c r="D174" s="282"/>
      <c r="E174" s="282"/>
      <c r="F174" s="302" t="s">
        <v>672</v>
      </c>
      <c r="G174" s="282"/>
      <c r="H174" s="282" t="s">
        <v>733</v>
      </c>
      <c r="I174" s="282" t="s">
        <v>668</v>
      </c>
      <c r="J174" s="282">
        <v>50</v>
      </c>
      <c r="K174" s="324"/>
    </row>
    <row r="175" spans="2:11" s="1" customFormat="1" ht="15" customHeight="1">
      <c r="B175" s="303"/>
      <c r="C175" s="282" t="s">
        <v>693</v>
      </c>
      <c r="D175" s="282"/>
      <c r="E175" s="282"/>
      <c r="F175" s="302" t="s">
        <v>672</v>
      </c>
      <c r="G175" s="282"/>
      <c r="H175" s="282" t="s">
        <v>733</v>
      </c>
      <c r="I175" s="282" t="s">
        <v>668</v>
      </c>
      <c r="J175" s="282">
        <v>50</v>
      </c>
      <c r="K175" s="324"/>
    </row>
    <row r="176" spans="2:11" s="1" customFormat="1" ht="15" customHeight="1">
      <c r="B176" s="303"/>
      <c r="C176" s="282" t="s">
        <v>691</v>
      </c>
      <c r="D176" s="282"/>
      <c r="E176" s="282"/>
      <c r="F176" s="302" t="s">
        <v>672</v>
      </c>
      <c r="G176" s="282"/>
      <c r="H176" s="282" t="s">
        <v>733</v>
      </c>
      <c r="I176" s="282" t="s">
        <v>668</v>
      </c>
      <c r="J176" s="282">
        <v>50</v>
      </c>
      <c r="K176" s="324"/>
    </row>
    <row r="177" spans="2:11" s="1" customFormat="1" ht="15" customHeight="1">
      <c r="B177" s="303"/>
      <c r="C177" s="282" t="s">
        <v>106</v>
      </c>
      <c r="D177" s="282"/>
      <c r="E177" s="282"/>
      <c r="F177" s="302" t="s">
        <v>666</v>
      </c>
      <c r="G177" s="282"/>
      <c r="H177" s="282" t="s">
        <v>734</v>
      </c>
      <c r="I177" s="282" t="s">
        <v>735</v>
      </c>
      <c r="J177" s="282"/>
      <c r="K177" s="324"/>
    </row>
    <row r="178" spans="2:11" s="1" customFormat="1" ht="15" customHeight="1">
      <c r="B178" s="303"/>
      <c r="C178" s="282" t="s">
        <v>58</v>
      </c>
      <c r="D178" s="282"/>
      <c r="E178" s="282"/>
      <c r="F178" s="302" t="s">
        <v>666</v>
      </c>
      <c r="G178" s="282"/>
      <c r="H178" s="282" t="s">
        <v>736</v>
      </c>
      <c r="I178" s="282" t="s">
        <v>737</v>
      </c>
      <c r="J178" s="282">
        <v>1</v>
      </c>
      <c r="K178" s="324"/>
    </row>
    <row r="179" spans="2:11" s="1" customFormat="1" ht="15" customHeight="1">
      <c r="B179" s="303"/>
      <c r="C179" s="282" t="s">
        <v>54</v>
      </c>
      <c r="D179" s="282"/>
      <c r="E179" s="282"/>
      <c r="F179" s="302" t="s">
        <v>666</v>
      </c>
      <c r="G179" s="282"/>
      <c r="H179" s="282" t="s">
        <v>738</v>
      </c>
      <c r="I179" s="282" t="s">
        <v>668</v>
      </c>
      <c r="J179" s="282">
        <v>20</v>
      </c>
      <c r="K179" s="324"/>
    </row>
    <row r="180" spans="2:11" s="1" customFormat="1" ht="15" customHeight="1">
      <c r="B180" s="303"/>
      <c r="C180" s="282" t="s">
        <v>55</v>
      </c>
      <c r="D180" s="282"/>
      <c r="E180" s="282"/>
      <c r="F180" s="302" t="s">
        <v>666</v>
      </c>
      <c r="G180" s="282"/>
      <c r="H180" s="282" t="s">
        <v>739</v>
      </c>
      <c r="I180" s="282" t="s">
        <v>668</v>
      </c>
      <c r="J180" s="282">
        <v>255</v>
      </c>
      <c r="K180" s="324"/>
    </row>
    <row r="181" spans="2:11" s="1" customFormat="1" ht="15" customHeight="1">
      <c r="B181" s="303"/>
      <c r="C181" s="282" t="s">
        <v>107</v>
      </c>
      <c r="D181" s="282"/>
      <c r="E181" s="282"/>
      <c r="F181" s="302" t="s">
        <v>666</v>
      </c>
      <c r="G181" s="282"/>
      <c r="H181" s="282" t="s">
        <v>630</v>
      </c>
      <c r="I181" s="282" t="s">
        <v>668</v>
      </c>
      <c r="J181" s="282">
        <v>10</v>
      </c>
      <c r="K181" s="324"/>
    </row>
    <row r="182" spans="2:11" s="1" customFormat="1" ht="15" customHeight="1">
      <c r="B182" s="303"/>
      <c r="C182" s="282" t="s">
        <v>108</v>
      </c>
      <c r="D182" s="282"/>
      <c r="E182" s="282"/>
      <c r="F182" s="302" t="s">
        <v>666</v>
      </c>
      <c r="G182" s="282"/>
      <c r="H182" s="282" t="s">
        <v>740</v>
      </c>
      <c r="I182" s="282" t="s">
        <v>701</v>
      </c>
      <c r="J182" s="282"/>
      <c r="K182" s="324"/>
    </row>
    <row r="183" spans="2:11" s="1" customFormat="1" ht="15" customHeight="1">
      <c r="B183" s="303"/>
      <c r="C183" s="282" t="s">
        <v>741</v>
      </c>
      <c r="D183" s="282"/>
      <c r="E183" s="282"/>
      <c r="F183" s="302" t="s">
        <v>666</v>
      </c>
      <c r="G183" s="282"/>
      <c r="H183" s="282" t="s">
        <v>742</v>
      </c>
      <c r="I183" s="282" t="s">
        <v>701</v>
      </c>
      <c r="J183" s="282"/>
      <c r="K183" s="324"/>
    </row>
    <row r="184" spans="2:11" s="1" customFormat="1" ht="15" customHeight="1">
      <c r="B184" s="303"/>
      <c r="C184" s="282" t="s">
        <v>730</v>
      </c>
      <c r="D184" s="282"/>
      <c r="E184" s="282"/>
      <c r="F184" s="302" t="s">
        <v>666</v>
      </c>
      <c r="G184" s="282"/>
      <c r="H184" s="282" t="s">
        <v>743</v>
      </c>
      <c r="I184" s="282" t="s">
        <v>701</v>
      </c>
      <c r="J184" s="282"/>
      <c r="K184" s="324"/>
    </row>
    <row r="185" spans="2:11" s="1" customFormat="1" ht="15" customHeight="1">
      <c r="B185" s="303"/>
      <c r="C185" s="282" t="s">
        <v>110</v>
      </c>
      <c r="D185" s="282"/>
      <c r="E185" s="282"/>
      <c r="F185" s="302" t="s">
        <v>672</v>
      </c>
      <c r="G185" s="282"/>
      <c r="H185" s="282" t="s">
        <v>744</v>
      </c>
      <c r="I185" s="282" t="s">
        <v>668</v>
      </c>
      <c r="J185" s="282">
        <v>50</v>
      </c>
      <c r="K185" s="324"/>
    </row>
    <row r="186" spans="2:11" s="1" customFormat="1" ht="15" customHeight="1">
      <c r="B186" s="303"/>
      <c r="C186" s="282" t="s">
        <v>745</v>
      </c>
      <c r="D186" s="282"/>
      <c r="E186" s="282"/>
      <c r="F186" s="302" t="s">
        <v>672</v>
      </c>
      <c r="G186" s="282"/>
      <c r="H186" s="282" t="s">
        <v>746</v>
      </c>
      <c r="I186" s="282" t="s">
        <v>747</v>
      </c>
      <c r="J186" s="282"/>
      <c r="K186" s="324"/>
    </row>
    <row r="187" spans="2:11" s="1" customFormat="1" ht="15" customHeight="1">
      <c r="B187" s="303"/>
      <c r="C187" s="282" t="s">
        <v>748</v>
      </c>
      <c r="D187" s="282"/>
      <c r="E187" s="282"/>
      <c r="F187" s="302" t="s">
        <v>672</v>
      </c>
      <c r="G187" s="282"/>
      <c r="H187" s="282" t="s">
        <v>749</v>
      </c>
      <c r="I187" s="282" t="s">
        <v>747</v>
      </c>
      <c r="J187" s="282"/>
      <c r="K187" s="324"/>
    </row>
    <row r="188" spans="2:11" s="1" customFormat="1" ht="15" customHeight="1">
      <c r="B188" s="303"/>
      <c r="C188" s="282" t="s">
        <v>750</v>
      </c>
      <c r="D188" s="282"/>
      <c r="E188" s="282"/>
      <c r="F188" s="302" t="s">
        <v>672</v>
      </c>
      <c r="G188" s="282"/>
      <c r="H188" s="282" t="s">
        <v>751</v>
      </c>
      <c r="I188" s="282" t="s">
        <v>747</v>
      </c>
      <c r="J188" s="282"/>
      <c r="K188" s="324"/>
    </row>
    <row r="189" spans="2:11" s="1" customFormat="1" ht="15" customHeight="1">
      <c r="B189" s="303"/>
      <c r="C189" s="336" t="s">
        <v>752</v>
      </c>
      <c r="D189" s="282"/>
      <c r="E189" s="282"/>
      <c r="F189" s="302" t="s">
        <v>672</v>
      </c>
      <c r="G189" s="282"/>
      <c r="H189" s="282" t="s">
        <v>753</v>
      </c>
      <c r="I189" s="282" t="s">
        <v>754</v>
      </c>
      <c r="J189" s="337" t="s">
        <v>755</v>
      </c>
      <c r="K189" s="324"/>
    </row>
    <row r="190" spans="2:11" s="1" customFormat="1" ht="15" customHeight="1">
      <c r="B190" s="303"/>
      <c r="C190" s="288" t="s">
        <v>43</v>
      </c>
      <c r="D190" s="282"/>
      <c r="E190" s="282"/>
      <c r="F190" s="302" t="s">
        <v>666</v>
      </c>
      <c r="G190" s="282"/>
      <c r="H190" s="279" t="s">
        <v>756</v>
      </c>
      <c r="I190" s="282" t="s">
        <v>757</v>
      </c>
      <c r="J190" s="282"/>
      <c r="K190" s="324"/>
    </row>
    <row r="191" spans="2:11" s="1" customFormat="1" ht="15" customHeight="1">
      <c r="B191" s="303"/>
      <c r="C191" s="288" t="s">
        <v>758</v>
      </c>
      <c r="D191" s="282"/>
      <c r="E191" s="282"/>
      <c r="F191" s="302" t="s">
        <v>666</v>
      </c>
      <c r="G191" s="282"/>
      <c r="H191" s="282" t="s">
        <v>759</v>
      </c>
      <c r="I191" s="282" t="s">
        <v>701</v>
      </c>
      <c r="J191" s="282"/>
      <c r="K191" s="324"/>
    </row>
    <row r="192" spans="2:11" s="1" customFormat="1" ht="15" customHeight="1">
      <c r="B192" s="303"/>
      <c r="C192" s="288" t="s">
        <v>760</v>
      </c>
      <c r="D192" s="282"/>
      <c r="E192" s="282"/>
      <c r="F192" s="302" t="s">
        <v>666</v>
      </c>
      <c r="G192" s="282"/>
      <c r="H192" s="282" t="s">
        <v>761</v>
      </c>
      <c r="I192" s="282" t="s">
        <v>701</v>
      </c>
      <c r="J192" s="282"/>
      <c r="K192" s="324"/>
    </row>
    <row r="193" spans="2:11" s="1" customFormat="1" ht="15" customHeight="1">
      <c r="B193" s="303"/>
      <c r="C193" s="288" t="s">
        <v>762</v>
      </c>
      <c r="D193" s="282"/>
      <c r="E193" s="282"/>
      <c r="F193" s="302" t="s">
        <v>672</v>
      </c>
      <c r="G193" s="282"/>
      <c r="H193" s="282" t="s">
        <v>763</v>
      </c>
      <c r="I193" s="282" t="s">
        <v>701</v>
      </c>
      <c r="J193" s="282"/>
      <c r="K193" s="324"/>
    </row>
    <row r="194" spans="2:11" s="1" customFormat="1" ht="15" customHeight="1">
      <c r="B194" s="330"/>
      <c r="C194" s="338"/>
      <c r="D194" s="312"/>
      <c r="E194" s="312"/>
      <c r="F194" s="312"/>
      <c r="G194" s="312"/>
      <c r="H194" s="312"/>
      <c r="I194" s="312"/>
      <c r="J194" s="312"/>
      <c r="K194" s="331"/>
    </row>
    <row r="195" spans="2:11" s="1" customFormat="1" ht="18.75" customHeight="1">
      <c r="B195" s="279"/>
      <c r="C195" s="282"/>
      <c r="D195" s="282"/>
      <c r="E195" s="282"/>
      <c r="F195" s="302"/>
      <c r="G195" s="282"/>
      <c r="H195" s="282"/>
      <c r="I195" s="282"/>
      <c r="J195" s="282"/>
      <c r="K195" s="279"/>
    </row>
    <row r="196" spans="2:11" s="1" customFormat="1" ht="18.75" customHeight="1">
      <c r="B196" s="279"/>
      <c r="C196" s="282"/>
      <c r="D196" s="282"/>
      <c r="E196" s="282"/>
      <c r="F196" s="302"/>
      <c r="G196" s="282"/>
      <c r="H196" s="282"/>
      <c r="I196" s="282"/>
      <c r="J196" s="282"/>
      <c r="K196" s="279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2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2.2">
      <c r="B199" s="274"/>
      <c r="C199" s="400" t="s">
        <v>764</v>
      </c>
      <c r="D199" s="400"/>
      <c r="E199" s="400"/>
      <c r="F199" s="400"/>
      <c r="G199" s="400"/>
      <c r="H199" s="400"/>
      <c r="I199" s="400"/>
      <c r="J199" s="400"/>
      <c r="K199" s="275"/>
    </row>
    <row r="200" spans="2:11" s="1" customFormat="1" ht="25.5" customHeight="1">
      <c r="B200" s="274"/>
      <c r="C200" s="339" t="s">
        <v>765</v>
      </c>
      <c r="D200" s="339"/>
      <c r="E200" s="339"/>
      <c r="F200" s="339" t="s">
        <v>766</v>
      </c>
      <c r="G200" s="340"/>
      <c r="H200" s="401" t="s">
        <v>767</v>
      </c>
      <c r="I200" s="401"/>
      <c r="J200" s="401"/>
      <c r="K200" s="275"/>
    </row>
    <row r="201" spans="2:11" s="1" customFormat="1" ht="5.25" customHeight="1">
      <c r="B201" s="303"/>
      <c r="C201" s="300"/>
      <c r="D201" s="300"/>
      <c r="E201" s="300"/>
      <c r="F201" s="300"/>
      <c r="G201" s="282"/>
      <c r="H201" s="300"/>
      <c r="I201" s="300"/>
      <c r="J201" s="300"/>
      <c r="K201" s="324"/>
    </row>
    <row r="202" spans="2:11" s="1" customFormat="1" ht="15" customHeight="1">
      <c r="B202" s="303"/>
      <c r="C202" s="282" t="s">
        <v>757</v>
      </c>
      <c r="D202" s="282"/>
      <c r="E202" s="282"/>
      <c r="F202" s="302" t="s">
        <v>44</v>
      </c>
      <c r="G202" s="282"/>
      <c r="H202" s="402" t="s">
        <v>768</v>
      </c>
      <c r="I202" s="402"/>
      <c r="J202" s="402"/>
      <c r="K202" s="324"/>
    </row>
    <row r="203" spans="2:11" s="1" customFormat="1" ht="15" customHeight="1">
      <c r="B203" s="303"/>
      <c r="C203" s="309"/>
      <c r="D203" s="282"/>
      <c r="E203" s="282"/>
      <c r="F203" s="302" t="s">
        <v>45</v>
      </c>
      <c r="G203" s="282"/>
      <c r="H203" s="402" t="s">
        <v>769</v>
      </c>
      <c r="I203" s="402"/>
      <c r="J203" s="402"/>
      <c r="K203" s="324"/>
    </row>
    <row r="204" spans="2:11" s="1" customFormat="1" ht="15" customHeight="1">
      <c r="B204" s="303"/>
      <c r="C204" s="309"/>
      <c r="D204" s="282"/>
      <c r="E204" s="282"/>
      <c r="F204" s="302" t="s">
        <v>48</v>
      </c>
      <c r="G204" s="282"/>
      <c r="H204" s="402" t="s">
        <v>770</v>
      </c>
      <c r="I204" s="402"/>
      <c r="J204" s="402"/>
      <c r="K204" s="324"/>
    </row>
    <row r="205" spans="2:11" s="1" customFormat="1" ht="15" customHeight="1">
      <c r="B205" s="303"/>
      <c r="C205" s="282"/>
      <c r="D205" s="282"/>
      <c r="E205" s="282"/>
      <c r="F205" s="302" t="s">
        <v>46</v>
      </c>
      <c r="G205" s="282"/>
      <c r="H205" s="402" t="s">
        <v>771</v>
      </c>
      <c r="I205" s="402"/>
      <c r="J205" s="402"/>
      <c r="K205" s="324"/>
    </row>
    <row r="206" spans="2:11" s="1" customFormat="1" ht="15" customHeight="1">
      <c r="B206" s="303"/>
      <c r="C206" s="282"/>
      <c r="D206" s="282"/>
      <c r="E206" s="282"/>
      <c r="F206" s="302" t="s">
        <v>47</v>
      </c>
      <c r="G206" s="282"/>
      <c r="H206" s="402" t="s">
        <v>772</v>
      </c>
      <c r="I206" s="402"/>
      <c r="J206" s="402"/>
      <c r="K206" s="324"/>
    </row>
    <row r="207" spans="2:11" s="1" customFormat="1" ht="15" customHeight="1">
      <c r="B207" s="303"/>
      <c r="C207" s="282"/>
      <c r="D207" s="282"/>
      <c r="E207" s="282"/>
      <c r="F207" s="302"/>
      <c r="G207" s="282"/>
      <c r="H207" s="282"/>
      <c r="I207" s="282"/>
      <c r="J207" s="282"/>
      <c r="K207" s="324"/>
    </row>
    <row r="208" spans="2:11" s="1" customFormat="1" ht="15" customHeight="1">
      <c r="B208" s="303"/>
      <c r="C208" s="282" t="s">
        <v>713</v>
      </c>
      <c r="D208" s="282"/>
      <c r="E208" s="282"/>
      <c r="F208" s="302" t="s">
        <v>80</v>
      </c>
      <c r="G208" s="282"/>
      <c r="H208" s="402" t="s">
        <v>773</v>
      </c>
      <c r="I208" s="402"/>
      <c r="J208" s="402"/>
      <c r="K208" s="324"/>
    </row>
    <row r="209" spans="2:11" s="1" customFormat="1" ht="15" customHeight="1">
      <c r="B209" s="303"/>
      <c r="C209" s="309"/>
      <c r="D209" s="282"/>
      <c r="E209" s="282"/>
      <c r="F209" s="302" t="s">
        <v>610</v>
      </c>
      <c r="G209" s="282"/>
      <c r="H209" s="402" t="s">
        <v>611</v>
      </c>
      <c r="I209" s="402"/>
      <c r="J209" s="402"/>
      <c r="K209" s="324"/>
    </row>
    <row r="210" spans="2:11" s="1" customFormat="1" ht="15" customHeight="1">
      <c r="B210" s="303"/>
      <c r="C210" s="282"/>
      <c r="D210" s="282"/>
      <c r="E210" s="282"/>
      <c r="F210" s="302" t="s">
        <v>608</v>
      </c>
      <c r="G210" s="282"/>
      <c r="H210" s="402" t="s">
        <v>774</v>
      </c>
      <c r="I210" s="402"/>
      <c r="J210" s="402"/>
      <c r="K210" s="324"/>
    </row>
    <row r="211" spans="2:11" s="1" customFormat="1" ht="15" customHeight="1">
      <c r="B211" s="341"/>
      <c r="C211" s="309"/>
      <c r="D211" s="309"/>
      <c r="E211" s="309"/>
      <c r="F211" s="302" t="s">
        <v>90</v>
      </c>
      <c r="G211" s="288"/>
      <c r="H211" s="403" t="s">
        <v>91</v>
      </c>
      <c r="I211" s="403"/>
      <c r="J211" s="403"/>
      <c r="K211" s="342"/>
    </row>
    <row r="212" spans="2:11" s="1" customFormat="1" ht="15" customHeight="1">
      <c r="B212" s="341"/>
      <c r="C212" s="309"/>
      <c r="D212" s="309"/>
      <c r="E212" s="309"/>
      <c r="F212" s="302" t="s">
        <v>612</v>
      </c>
      <c r="G212" s="288"/>
      <c r="H212" s="403" t="s">
        <v>517</v>
      </c>
      <c r="I212" s="403"/>
      <c r="J212" s="403"/>
      <c r="K212" s="342"/>
    </row>
    <row r="213" spans="2:11" s="1" customFormat="1" ht="15" customHeight="1">
      <c r="B213" s="341"/>
      <c r="C213" s="309"/>
      <c r="D213" s="309"/>
      <c r="E213" s="309"/>
      <c r="F213" s="343"/>
      <c r="G213" s="288"/>
      <c r="H213" s="344"/>
      <c r="I213" s="344"/>
      <c r="J213" s="344"/>
      <c r="K213" s="342"/>
    </row>
    <row r="214" spans="2:11" s="1" customFormat="1" ht="15" customHeight="1">
      <c r="B214" s="341"/>
      <c r="C214" s="282" t="s">
        <v>737</v>
      </c>
      <c r="D214" s="309"/>
      <c r="E214" s="309"/>
      <c r="F214" s="302">
        <v>1</v>
      </c>
      <c r="G214" s="288"/>
      <c r="H214" s="403" t="s">
        <v>775</v>
      </c>
      <c r="I214" s="403"/>
      <c r="J214" s="403"/>
      <c r="K214" s="342"/>
    </row>
    <row r="215" spans="2:11" s="1" customFormat="1" ht="15" customHeight="1">
      <c r="B215" s="341"/>
      <c r="C215" s="309"/>
      <c r="D215" s="309"/>
      <c r="E215" s="309"/>
      <c r="F215" s="302">
        <v>2</v>
      </c>
      <c r="G215" s="288"/>
      <c r="H215" s="403" t="s">
        <v>776</v>
      </c>
      <c r="I215" s="403"/>
      <c r="J215" s="403"/>
      <c r="K215" s="342"/>
    </row>
    <row r="216" spans="2:11" s="1" customFormat="1" ht="15" customHeight="1">
      <c r="B216" s="341"/>
      <c r="C216" s="309"/>
      <c r="D216" s="309"/>
      <c r="E216" s="309"/>
      <c r="F216" s="302">
        <v>3</v>
      </c>
      <c r="G216" s="288"/>
      <c r="H216" s="403" t="s">
        <v>777</v>
      </c>
      <c r="I216" s="403"/>
      <c r="J216" s="403"/>
      <c r="K216" s="342"/>
    </row>
    <row r="217" spans="2:11" s="1" customFormat="1" ht="15" customHeight="1">
      <c r="B217" s="341"/>
      <c r="C217" s="309"/>
      <c r="D217" s="309"/>
      <c r="E217" s="309"/>
      <c r="F217" s="302">
        <v>4</v>
      </c>
      <c r="G217" s="288"/>
      <c r="H217" s="403" t="s">
        <v>778</v>
      </c>
      <c r="I217" s="403"/>
      <c r="J217" s="403"/>
      <c r="K217" s="342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Rajnoch</dc:creator>
  <cp:keywords/>
  <dc:description/>
  <cp:lastModifiedBy>Investice</cp:lastModifiedBy>
  <dcterms:created xsi:type="dcterms:W3CDTF">2020-01-28T07:53:29Z</dcterms:created>
  <dcterms:modified xsi:type="dcterms:W3CDTF">2020-03-18T12:32:51Z</dcterms:modified>
  <cp:category/>
  <cp:version/>
  <cp:contentType/>
  <cp:contentStatus/>
</cp:coreProperties>
</file>