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139170002_LVC, obnova nátěrů svodidel\"/>
    </mc:Choice>
  </mc:AlternateContent>
  <bookViews>
    <workbookView xWindow="0" yWindow="0" windowWidth="21570" windowHeight="6945"/>
  </bookViews>
  <sheets>
    <sheet name="Rekapitulace stavby" sheetId="1" r:id="rId1"/>
    <sheet name="VDDolniBerkovice - LVC, o..." sheetId="2" r:id="rId2"/>
    <sheet name="VDObříství - LVC, obnova ..." sheetId="3" r:id="rId3"/>
    <sheet name="VDStrekov_svod - LVC, obn..." sheetId="4" r:id="rId4"/>
    <sheet name="VDCKop_svod - LVC, obnova..." sheetId="5" r:id="rId5"/>
    <sheet name="VDRoudnice - LVC, obnova ..." sheetId="6" r:id="rId6"/>
    <sheet name="VDSteti - LVC, obnova nát..." sheetId="7" r:id="rId7"/>
    <sheet name="Pokyny pro vyplnění" sheetId="8" r:id="rId8"/>
  </sheets>
  <definedNames>
    <definedName name="_xlnm._FilterDatabase" localSheetId="4" hidden="1">'VDCKop_svod - LVC, obnova...'!$C$87:$K$148</definedName>
    <definedName name="_xlnm._FilterDatabase" localSheetId="1" hidden="1">'VDDolniBerkovice - LVC, o...'!$C$87:$K$148</definedName>
    <definedName name="_xlnm._FilterDatabase" localSheetId="2" hidden="1">'VDObříství - LVC, obnova ...'!$C$87:$K$148</definedName>
    <definedName name="_xlnm._FilterDatabase" localSheetId="5" hidden="1">'VDRoudnice - LVC, obnova ...'!$C$87:$K$148</definedName>
    <definedName name="_xlnm._FilterDatabase" localSheetId="6" hidden="1">'VDSteti - LVC, obnova nát...'!$C$87:$K$148</definedName>
    <definedName name="_xlnm._FilterDatabase" localSheetId="3" hidden="1">'VDStrekov_svod - LVC, obn...'!$C$87:$K$147</definedName>
    <definedName name="_xlnm.Print_Titles" localSheetId="0">'Rekapitulace stavby'!$52:$52</definedName>
    <definedName name="_xlnm.Print_Titles" localSheetId="4">'VDCKop_svod - LVC, obnova...'!$87:$87</definedName>
    <definedName name="_xlnm.Print_Titles" localSheetId="1">'VDDolniBerkovice - LVC, o...'!$87:$87</definedName>
    <definedName name="_xlnm.Print_Titles" localSheetId="2">'VDObříství - LVC, obnova ...'!$87:$87</definedName>
    <definedName name="_xlnm.Print_Titles" localSheetId="5">'VDRoudnice - LVC, obnova ...'!$87:$87</definedName>
    <definedName name="_xlnm.Print_Titles" localSheetId="6">'VDSteti - LVC, obnova nát...'!$87:$87</definedName>
    <definedName name="_xlnm.Print_Titles" localSheetId="3">'VDStrekov_svod - LVC, obn...'!$87:$87</definedName>
    <definedName name="_xlnm.Print_Area" localSheetId="7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stavby'!$C$42:$AQ$61</definedName>
    <definedName name="_xlnm.Print_Area" localSheetId="4">'VDCKop_svod - LVC, obnova...'!$C$4:$J$39,'VDCKop_svod - LVC, obnova...'!$C$45:$J$69,'VDCKop_svod - LVC, obnova...'!$C$75:$K$148</definedName>
    <definedName name="_xlnm.Print_Area" localSheetId="1">'VDDolniBerkovice - LVC, o...'!$C$4:$J$39,'VDDolniBerkovice - LVC, o...'!$C$45:$J$69,'VDDolniBerkovice - LVC, o...'!$C$75:$K$148</definedName>
    <definedName name="_xlnm.Print_Area" localSheetId="2">'VDObříství - LVC, obnova ...'!$C$4:$J$39,'VDObříství - LVC, obnova ...'!$C$45:$J$69,'VDObříství - LVC, obnova ...'!$C$75:$K$148</definedName>
    <definedName name="_xlnm.Print_Area" localSheetId="5">'VDRoudnice - LVC, obnova ...'!$C$4:$J$39,'VDRoudnice - LVC, obnova ...'!$C$45:$J$69,'VDRoudnice - LVC, obnova ...'!$C$75:$K$148</definedName>
    <definedName name="_xlnm.Print_Area" localSheetId="6">'VDSteti - LVC, obnova nát...'!$C$4:$J$39,'VDSteti - LVC, obnova nát...'!$C$45:$J$69,'VDSteti - LVC, obnova nát...'!$C$75:$K$148</definedName>
    <definedName name="_xlnm.Print_Area" localSheetId="3">'VDStrekov_svod - LVC, obn...'!$C$4:$J$39,'VDStrekov_svod - LVC, obn...'!$C$45:$J$69,'VDStrekov_svod - LVC, obn...'!$C$75:$K$147</definedName>
  </definedNames>
  <calcPr calcId="152511"/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T140" i="7"/>
  <c r="R141" i="7"/>
  <c r="R140" i="7"/>
  <c r="P141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6" i="7"/>
  <c r="BH96" i="7"/>
  <c r="BG96" i="7"/>
  <c r="BF96" i="7"/>
  <c r="T96" i="7"/>
  <c r="R96" i="7"/>
  <c r="P96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J85" i="7"/>
  <c r="J84" i="7"/>
  <c r="F84" i="7"/>
  <c r="F82" i="7"/>
  <c r="E80" i="7"/>
  <c r="J55" i="7"/>
  <c r="J54" i="7"/>
  <c r="F54" i="7"/>
  <c r="F52" i="7"/>
  <c r="E50" i="7"/>
  <c r="J18" i="7"/>
  <c r="E18" i="7"/>
  <c r="F55" i="7"/>
  <c r="J17" i="7"/>
  <c r="J12" i="7"/>
  <c r="J82" i="7" s="1"/>
  <c r="E7" i="7"/>
  <c r="E78" i="7" s="1"/>
  <c r="J37" i="6"/>
  <c r="J36" i="6"/>
  <c r="AY59" i="1"/>
  <c r="J35" i="6"/>
  <c r="AX59" i="1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T140" i="6" s="1"/>
  <c r="R141" i="6"/>
  <c r="R140" i="6" s="1"/>
  <c r="P141" i="6"/>
  <c r="P140" i="6" s="1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J85" i="6"/>
  <c r="J84" i="6"/>
  <c r="F84" i="6"/>
  <c r="F82" i="6"/>
  <c r="E80" i="6"/>
  <c r="J55" i="6"/>
  <c r="J54" i="6"/>
  <c r="F54" i="6"/>
  <c r="F52" i="6"/>
  <c r="E50" i="6"/>
  <c r="J18" i="6"/>
  <c r="E18" i="6"/>
  <c r="F85" i="6" s="1"/>
  <c r="J17" i="6"/>
  <c r="J12" i="6"/>
  <c r="J82" i="6"/>
  <c r="E7" i="6"/>
  <c r="E78" i="6"/>
  <c r="J37" i="5"/>
  <c r="J36" i="5"/>
  <c r="AY58" i="1" s="1"/>
  <c r="J35" i="5"/>
  <c r="AX58" i="1" s="1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T140" i="5"/>
  <c r="R141" i="5"/>
  <c r="R140" i="5"/>
  <c r="P141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J85" i="5"/>
  <c r="J84" i="5"/>
  <c r="F84" i="5"/>
  <c r="F82" i="5"/>
  <c r="E80" i="5"/>
  <c r="J55" i="5"/>
  <c r="J54" i="5"/>
  <c r="F54" i="5"/>
  <c r="F52" i="5"/>
  <c r="E50" i="5"/>
  <c r="J18" i="5"/>
  <c r="E18" i="5"/>
  <c r="F85" i="5" s="1"/>
  <c r="J17" i="5"/>
  <c r="J12" i="5"/>
  <c r="J82" i="5" s="1"/>
  <c r="E7" i="5"/>
  <c r="E48" i="5" s="1"/>
  <c r="J37" i="4"/>
  <c r="J36" i="4"/>
  <c r="AY57" i="1"/>
  <c r="J35" i="4"/>
  <c r="AX57" i="1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T139" i="4"/>
  <c r="R140" i="4"/>
  <c r="R139" i="4" s="1"/>
  <c r="P140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E18" i="4"/>
  <c r="F55" i="4"/>
  <c r="J17" i="4"/>
  <c r="J12" i="4"/>
  <c r="J82" i="4" s="1"/>
  <c r="E7" i="4"/>
  <c r="E48" i="4" s="1"/>
  <c r="J37" i="3"/>
  <c r="J36" i="3"/>
  <c r="AY56" i="1"/>
  <c r="J35" i="3"/>
  <c r="AX56" i="1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T140" i="3" s="1"/>
  <c r="R141" i="3"/>
  <c r="R140" i="3" s="1"/>
  <c r="P141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R123" i="3"/>
  <c r="P123" i="3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J85" i="3"/>
  <c r="J84" i="3"/>
  <c r="F84" i="3"/>
  <c r="F82" i="3"/>
  <c r="E80" i="3"/>
  <c r="J55" i="3"/>
  <c r="J54" i="3"/>
  <c r="F54" i="3"/>
  <c r="F52" i="3"/>
  <c r="E50" i="3"/>
  <c r="J18" i="3"/>
  <c r="E18" i="3"/>
  <c r="F85" i="3"/>
  <c r="J17" i="3"/>
  <c r="J12" i="3"/>
  <c r="J52" i="3" s="1"/>
  <c r="E7" i="3"/>
  <c r="E78" i="3" s="1"/>
  <c r="J37" i="2"/>
  <c r="J36" i="2"/>
  <c r="AY55" i="1"/>
  <c r="J35" i="2"/>
  <c r="AX55" i="1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T140" i="2" s="1"/>
  <c r="R141" i="2"/>
  <c r="R140" i="2" s="1"/>
  <c r="P141" i="2"/>
  <c r="P140" i="2" s="1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85" i="2"/>
  <c r="J17" i="2"/>
  <c r="J12" i="2"/>
  <c r="J82" i="2" s="1"/>
  <c r="E7" i="2"/>
  <c r="E78" i="2" s="1"/>
  <c r="L50" i="1"/>
  <c r="AM50" i="1"/>
  <c r="AM49" i="1"/>
  <c r="L49" i="1"/>
  <c r="AM47" i="1"/>
  <c r="L47" i="1"/>
  <c r="L45" i="1"/>
  <c r="L44" i="1"/>
  <c r="J141" i="6"/>
  <c r="J140" i="4"/>
  <c r="J92" i="3"/>
  <c r="BK147" i="5"/>
  <c r="BK97" i="4"/>
  <c r="J109" i="3"/>
  <c r="BK120" i="2"/>
  <c r="BK97" i="5"/>
  <c r="BK98" i="2"/>
  <c r="J105" i="5"/>
  <c r="BK108" i="3"/>
  <c r="J105" i="2"/>
  <c r="J92" i="7"/>
  <c r="BK123" i="7"/>
  <c r="J120" i="6"/>
  <c r="J91" i="4"/>
  <c r="J92" i="2"/>
  <c r="BK115" i="5"/>
  <c r="BK144" i="5"/>
  <c r="J96" i="5"/>
  <c r="BK107" i="4"/>
  <c r="BK120" i="7"/>
  <c r="BK111" i="5"/>
  <c r="J102" i="4"/>
  <c r="BK111" i="7"/>
  <c r="BK105" i="6"/>
  <c r="J132" i="7"/>
  <c r="BK109" i="3"/>
  <c r="J144" i="6"/>
  <c r="J132" i="3"/>
  <c r="BK115" i="6"/>
  <c r="J92" i="5"/>
  <c r="BK91" i="3"/>
  <c r="J95" i="5"/>
  <c r="BK128" i="3"/>
  <c r="BK141" i="2"/>
  <c r="BK138" i="5"/>
  <c r="BK145" i="3"/>
  <c r="J97" i="2"/>
  <c r="BK114" i="6"/>
  <c r="J141" i="2"/>
  <c r="BK115" i="7"/>
  <c r="BK146" i="4"/>
  <c r="BK91" i="7"/>
  <c r="BK119" i="4"/>
  <c r="BK101" i="2"/>
  <c r="BK120" i="5"/>
  <c r="J147" i="2"/>
  <c r="J143" i="4"/>
  <c r="J145" i="7"/>
  <c r="J128" i="7"/>
  <c r="J109" i="7"/>
  <c r="BK117" i="4"/>
  <c r="BK136" i="2"/>
  <c r="J96" i="7"/>
  <c r="BK105" i="5"/>
  <c r="BK103" i="7"/>
  <c r="BK95" i="3"/>
  <c r="J96" i="4"/>
  <c r="J101" i="7"/>
  <c r="J101" i="6"/>
  <c r="J113" i="4"/>
  <c r="J128" i="3"/>
  <c r="J95" i="2"/>
  <c r="BK103" i="6"/>
  <c r="BK96" i="4"/>
  <c r="J118" i="2"/>
  <c r="J98" i="6"/>
  <c r="J126" i="5"/>
  <c r="J115" i="3"/>
  <c r="BK145" i="6"/>
  <c r="BK94" i="4"/>
  <c r="J98" i="3"/>
  <c r="J114" i="6"/>
  <c r="BK91" i="6"/>
  <c r="BK92" i="5"/>
  <c r="J105" i="6"/>
  <c r="J132" i="5"/>
  <c r="BK129" i="4"/>
  <c r="BK109" i="2"/>
  <c r="J108" i="5"/>
  <c r="BK95" i="6"/>
  <c r="J129" i="4"/>
  <c r="BK115" i="2"/>
  <c r="J108" i="6"/>
  <c r="J103" i="3"/>
  <c r="BK114" i="2"/>
  <c r="J103" i="7"/>
  <c r="BK128" i="5"/>
  <c r="BK126" i="3"/>
  <c r="BK92" i="2"/>
  <c r="BK91" i="4"/>
  <c r="BK132" i="2"/>
  <c r="J130" i="5"/>
  <c r="J130" i="6"/>
  <c r="BK102" i="4"/>
  <c r="BK130" i="2"/>
  <c r="J96" i="6"/>
  <c r="J131" i="4"/>
  <c r="J108" i="7"/>
  <c r="BK118" i="3"/>
  <c r="J123" i="7"/>
  <c r="BK108" i="6"/>
  <c r="BK141" i="7"/>
  <c r="J127" i="4"/>
  <c r="J146" i="4"/>
  <c r="BK145" i="2"/>
  <c r="BK136" i="5"/>
  <c r="BK95" i="4"/>
  <c r="J138" i="3"/>
  <c r="J95" i="6"/>
  <c r="J118" i="5"/>
  <c r="BK147" i="3"/>
  <c r="J109" i="2"/>
  <c r="BK128" i="6"/>
  <c r="J111" i="3"/>
  <c r="BK98" i="3"/>
  <c r="BK126" i="2"/>
  <c r="BK126" i="7"/>
  <c r="J136" i="5"/>
  <c r="J119" i="4"/>
  <c r="J126" i="2"/>
  <c r="J120" i="7"/>
  <c r="J98" i="7"/>
  <c r="BK101" i="6"/>
  <c r="J107" i="4"/>
  <c r="J97" i="7"/>
  <c r="BK109" i="6"/>
  <c r="BK118" i="5"/>
  <c r="J101" i="3"/>
  <c r="J144" i="2"/>
  <c r="BK123" i="2"/>
  <c r="BK108" i="5"/>
  <c r="BK122" i="4"/>
  <c r="J100" i="4"/>
  <c r="BK144" i="7"/>
  <c r="BK132" i="7"/>
  <c r="J118" i="6"/>
  <c r="J109" i="5"/>
  <c r="BK127" i="4"/>
  <c r="BK120" i="3"/>
  <c r="J95" i="3"/>
  <c r="AS54" i="1"/>
  <c r="J137" i="4"/>
  <c r="BK145" i="7"/>
  <c r="J103" i="6"/>
  <c r="J125" i="4"/>
  <c r="J101" i="2"/>
  <c r="BK143" i="4"/>
  <c r="BK111" i="3"/>
  <c r="J111" i="2"/>
  <c r="J95" i="7"/>
  <c r="J123" i="5"/>
  <c r="BK141" i="3"/>
  <c r="J120" i="2"/>
  <c r="J104" i="4"/>
  <c r="J96" i="2"/>
  <c r="BK125" i="4"/>
  <c r="J141" i="3"/>
  <c r="BK95" i="2"/>
  <c r="BK144" i="4"/>
  <c r="J126" i="3"/>
  <c r="BK97" i="7"/>
  <c r="J144" i="4"/>
  <c r="J136" i="2"/>
  <c r="J136" i="6"/>
  <c r="J122" i="4"/>
  <c r="BK97" i="2"/>
  <c r="BK114" i="5"/>
  <c r="J145" i="2"/>
  <c r="BK97" i="6"/>
  <c r="J111" i="5"/>
  <c r="BK114" i="4"/>
  <c r="BK147" i="7"/>
  <c r="BK114" i="7"/>
  <c r="BK126" i="5"/>
  <c r="BK104" i="4"/>
  <c r="BK103" i="3"/>
  <c r="J118" i="7"/>
  <c r="J144" i="7"/>
  <c r="J96" i="3"/>
  <c r="J115" i="6"/>
  <c r="BK118" i="6"/>
  <c r="J120" i="5"/>
  <c r="J94" i="4"/>
  <c r="BK96" i="3"/>
  <c r="J145" i="6"/>
  <c r="BK98" i="6"/>
  <c r="BK136" i="6"/>
  <c r="BK131" i="4"/>
  <c r="J128" i="2"/>
  <c r="J135" i="4"/>
  <c r="J103" i="5"/>
  <c r="BK101" i="7"/>
  <c r="BK123" i="5"/>
  <c r="BK115" i="3"/>
  <c r="BK96" i="7"/>
  <c r="J117" i="4"/>
  <c r="J136" i="7"/>
  <c r="J126" i="7"/>
  <c r="J108" i="4"/>
  <c r="BK105" i="2"/>
  <c r="BK135" i="4"/>
  <c r="J108" i="3"/>
  <c r="J123" i="6"/>
  <c r="BK114" i="3"/>
  <c r="J145" i="5"/>
  <c r="J92" i="6"/>
  <c r="J92" i="4"/>
  <c r="BK138" i="3"/>
  <c r="BK91" i="2"/>
  <c r="BK132" i="5"/>
  <c r="J91" i="3"/>
  <c r="J144" i="5"/>
  <c r="BK130" i="3"/>
  <c r="J111" i="7"/>
  <c r="BK130" i="6"/>
  <c r="J145" i="3"/>
  <c r="BK98" i="7"/>
  <c r="J123" i="3"/>
  <c r="BK118" i="2"/>
  <c r="J115" i="5"/>
  <c r="BK113" i="4"/>
  <c r="BK138" i="7"/>
  <c r="BK95" i="7"/>
  <c r="J110" i="4"/>
  <c r="BK138" i="2"/>
  <c r="BK109" i="7"/>
  <c r="J147" i="5"/>
  <c r="J138" i="5"/>
  <c r="BK96" i="2"/>
  <c r="J97" i="4"/>
  <c r="J114" i="2"/>
  <c r="BK108" i="4"/>
  <c r="BK132" i="6"/>
  <c r="BK111" i="2"/>
  <c r="BK130" i="7"/>
  <c r="BK144" i="6"/>
  <c r="J98" i="5"/>
  <c r="J114" i="3"/>
  <c r="J147" i="6"/>
  <c r="J136" i="3"/>
  <c r="J128" i="5"/>
  <c r="J132" i="6"/>
  <c r="BK147" i="2"/>
  <c r="J138" i="6"/>
  <c r="J111" i="6"/>
  <c r="J130" i="3"/>
  <c r="J115" i="2"/>
  <c r="J101" i="5"/>
  <c r="BK97" i="3"/>
  <c r="J147" i="7"/>
  <c r="J114" i="5"/>
  <c r="J132" i="2"/>
  <c r="BK123" i="6"/>
  <c r="BK136" i="3"/>
  <c r="BK118" i="7"/>
  <c r="J138" i="2"/>
  <c r="J105" i="7"/>
  <c r="BK144" i="3"/>
  <c r="BK111" i="6"/>
  <c r="J97" i="5"/>
  <c r="BK96" i="6"/>
  <c r="BK95" i="5"/>
  <c r="J141" i="7"/>
  <c r="J130" i="7"/>
  <c r="BK105" i="7"/>
  <c r="BK123" i="3"/>
  <c r="BK108" i="2"/>
  <c r="BK108" i="7"/>
  <c r="BK109" i="5"/>
  <c r="J141" i="5"/>
  <c r="J98" i="2"/>
  <c r="BK92" i="3"/>
  <c r="BK126" i="6"/>
  <c r="J109" i="6"/>
  <c r="J91" i="5"/>
  <c r="J95" i="4"/>
  <c r="J118" i="3"/>
  <c r="BK147" i="6"/>
  <c r="J114" i="4"/>
  <c r="J147" i="3"/>
  <c r="J120" i="3"/>
  <c r="BK144" i="2"/>
  <c r="J123" i="2"/>
  <c r="J97" i="6"/>
  <c r="BK96" i="5"/>
  <c r="J144" i="3"/>
  <c r="J108" i="2"/>
  <c r="BK138" i="6"/>
  <c r="BK120" i="6"/>
  <c r="BK110" i="4"/>
  <c r="BK101" i="3"/>
  <c r="J91" i="2"/>
  <c r="BK98" i="5"/>
  <c r="BK132" i="3"/>
  <c r="BK92" i="7"/>
  <c r="BK101" i="5"/>
  <c r="BK92" i="4"/>
  <c r="BK103" i="2"/>
  <c r="J128" i="6"/>
  <c r="BK92" i="6"/>
  <c r="J97" i="3"/>
  <c r="J130" i="2"/>
  <c r="J91" i="7"/>
  <c r="BK141" i="5"/>
  <c r="BK103" i="5"/>
  <c r="BK91" i="5"/>
  <c r="J103" i="2"/>
  <c r="J138" i="7"/>
  <c r="BK128" i="7"/>
  <c r="J115" i="7"/>
  <c r="J91" i="6"/>
  <c r="BK137" i="4"/>
  <c r="BK100" i="4"/>
  <c r="J105" i="3"/>
  <c r="J114" i="7"/>
  <c r="J126" i="6"/>
  <c r="BK145" i="5"/>
  <c r="BK136" i="7"/>
  <c r="BK130" i="5"/>
  <c r="BK105" i="3"/>
  <c r="BK141" i="6"/>
  <c r="BK140" i="4"/>
  <c r="BK128" i="2"/>
  <c r="P100" i="2" l="1"/>
  <c r="P99" i="2" s="1"/>
  <c r="R135" i="2"/>
  <c r="BK143" i="2"/>
  <c r="J143" i="2" s="1"/>
  <c r="J68" i="2" s="1"/>
  <c r="T90" i="3"/>
  <c r="T89" i="3"/>
  <c r="R135" i="3"/>
  <c r="R90" i="4"/>
  <c r="R89" i="4" s="1"/>
  <c r="R128" i="4"/>
  <c r="P100" i="6"/>
  <c r="P99" i="6" s="1"/>
  <c r="T100" i="7"/>
  <c r="T99" i="7"/>
  <c r="BK129" i="7"/>
  <c r="J129" i="7" s="1"/>
  <c r="J64" i="7" s="1"/>
  <c r="P129" i="7"/>
  <c r="R129" i="7"/>
  <c r="T129" i="7"/>
  <c r="R100" i="2"/>
  <c r="R99" i="2"/>
  <c r="P143" i="2"/>
  <c r="T134" i="4"/>
  <c r="P142" i="4"/>
  <c r="R129" i="5"/>
  <c r="R143" i="5"/>
  <c r="P143" i="7"/>
  <c r="R129" i="3"/>
  <c r="T135" i="3"/>
  <c r="P90" i="4"/>
  <c r="P89" i="4" s="1"/>
  <c r="T100" i="5"/>
  <c r="T99" i="5"/>
  <c r="T135" i="5"/>
  <c r="BK90" i="6"/>
  <c r="J90" i="6"/>
  <c r="J61" i="6"/>
  <c r="BK90" i="7"/>
  <c r="J90" i="7" s="1"/>
  <c r="J61" i="7" s="1"/>
  <c r="P90" i="7"/>
  <c r="P89" i="7" s="1"/>
  <c r="R90" i="7"/>
  <c r="R89" i="7"/>
  <c r="R143" i="7"/>
  <c r="R134" i="7" s="1"/>
  <c r="T90" i="2"/>
  <c r="T89" i="2" s="1"/>
  <c r="BK129" i="2"/>
  <c r="J129" i="2"/>
  <c r="J64" i="2" s="1"/>
  <c r="BK135" i="2"/>
  <c r="J135" i="2"/>
  <c r="J66" i="2"/>
  <c r="T143" i="2"/>
  <c r="T129" i="3"/>
  <c r="BK143" i="3"/>
  <c r="J143" i="3"/>
  <c r="J68" i="3" s="1"/>
  <c r="T99" i="4"/>
  <c r="T98" i="4"/>
  <c r="R142" i="4"/>
  <c r="R100" i="5"/>
  <c r="R99" i="5" s="1"/>
  <c r="R88" i="5" s="1"/>
  <c r="T143" i="5"/>
  <c r="T90" i="6"/>
  <c r="T89" i="6" s="1"/>
  <c r="BK129" i="6"/>
  <c r="J129" i="6"/>
  <c r="J64" i="6"/>
  <c r="BK135" i="6"/>
  <c r="J135" i="6" s="1"/>
  <c r="J66" i="6" s="1"/>
  <c r="T143" i="6"/>
  <c r="BK90" i="4"/>
  <c r="J90" i="4" s="1"/>
  <c r="J61" i="4" s="1"/>
  <c r="BK128" i="4"/>
  <c r="J128" i="4" s="1"/>
  <c r="J64" i="4" s="1"/>
  <c r="R134" i="4"/>
  <c r="R133" i="4"/>
  <c r="T142" i="4"/>
  <c r="P135" i="5"/>
  <c r="BK100" i="6"/>
  <c r="J100" i="6"/>
  <c r="J63" i="6" s="1"/>
  <c r="T129" i="6"/>
  <c r="T135" i="6"/>
  <c r="T134" i="6"/>
  <c r="T100" i="2"/>
  <c r="T99" i="2" s="1"/>
  <c r="T135" i="2"/>
  <c r="T134" i="2"/>
  <c r="R90" i="3"/>
  <c r="R89" i="3" s="1"/>
  <c r="BK129" i="3"/>
  <c r="J129" i="3"/>
  <c r="J64" i="3" s="1"/>
  <c r="R99" i="4"/>
  <c r="R98" i="4"/>
  <c r="BK134" i="4"/>
  <c r="J134" i="4" s="1"/>
  <c r="J66" i="4" s="1"/>
  <c r="P90" i="5"/>
  <c r="P89" i="5"/>
  <c r="T129" i="5"/>
  <c r="BK143" i="5"/>
  <c r="J143" i="5"/>
  <c r="J68" i="5"/>
  <c r="P143" i="6"/>
  <c r="BK143" i="7"/>
  <c r="J143" i="7"/>
  <c r="J68" i="7"/>
  <c r="P90" i="2"/>
  <c r="P89" i="2" s="1"/>
  <c r="P129" i="2"/>
  <c r="P135" i="2"/>
  <c r="P134" i="2" s="1"/>
  <c r="P100" i="3"/>
  <c r="P99" i="3" s="1"/>
  <c r="P128" i="4"/>
  <c r="P134" i="4"/>
  <c r="P133" i="4" s="1"/>
  <c r="BK100" i="5"/>
  <c r="J100" i="5"/>
  <c r="J63" i="5" s="1"/>
  <c r="P129" i="6"/>
  <c r="P135" i="6"/>
  <c r="P134" i="6"/>
  <c r="R143" i="6"/>
  <c r="BK100" i="7"/>
  <c r="BK99" i="7" s="1"/>
  <c r="J99" i="7" s="1"/>
  <c r="J62" i="7" s="1"/>
  <c r="BK90" i="2"/>
  <c r="J90" i="2" s="1"/>
  <c r="J61" i="2" s="1"/>
  <c r="R100" i="3"/>
  <c r="R99" i="3" s="1"/>
  <c r="P99" i="4"/>
  <c r="P98" i="4"/>
  <c r="BK142" i="4"/>
  <c r="J142" i="4" s="1"/>
  <c r="J68" i="4" s="1"/>
  <c r="P90" i="6"/>
  <c r="P89" i="6" s="1"/>
  <c r="R129" i="6"/>
  <c r="BK143" i="6"/>
  <c r="J143" i="6" s="1"/>
  <c r="J68" i="6" s="1"/>
  <c r="R100" i="7"/>
  <c r="R99" i="7" s="1"/>
  <c r="R135" i="7"/>
  <c r="BK100" i="2"/>
  <c r="J100" i="2" s="1"/>
  <c r="J63" i="2" s="1"/>
  <c r="R129" i="2"/>
  <c r="R143" i="2"/>
  <c r="BK100" i="3"/>
  <c r="BK99" i="3" s="1"/>
  <c r="J99" i="3" s="1"/>
  <c r="J62" i="3" s="1"/>
  <c r="BK135" i="3"/>
  <c r="J135" i="3" s="1"/>
  <c r="J66" i="3" s="1"/>
  <c r="P143" i="3"/>
  <c r="BK99" i="4"/>
  <c r="J99" i="4" s="1"/>
  <c r="J63" i="4" s="1"/>
  <c r="P100" i="5"/>
  <c r="P99" i="5" s="1"/>
  <c r="BK135" i="5"/>
  <c r="J135" i="5"/>
  <c r="J66" i="5"/>
  <c r="R90" i="6"/>
  <c r="R89" i="6" s="1"/>
  <c r="P135" i="7"/>
  <c r="P134" i="7"/>
  <c r="R90" i="2"/>
  <c r="R89" i="2" s="1"/>
  <c r="T129" i="2"/>
  <c r="P90" i="3"/>
  <c r="P89" i="3" s="1"/>
  <c r="P129" i="3"/>
  <c r="R143" i="3"/>
  <c r="BK90" i="5"/>
  <c r="J90" i="5" s="1"/>
  <c r="J61" i="5" s="1"/>
  <c r="BK129" i="5"/>
  <c r="J129" i="5"/>
  <c r="J64" i="5" s="1"/>
  <c r="R135" i="5"/>
  <c r="R134" i="5"/>
  <c r="P100" i="7"/>
  <c r="P99" i="7" s="1"/>
  <c r="T135" i="7"/>
  <c r="BK90" i="3"/>
  <c r="J90" i="3"/>
  <c r="J61" i="3" s="1"/>
  <c r="R90" i="5"/>
  <c r="R89" i="5"/>
  <c r="P129" i="5"/>
  <c r="P143" i="5"/>
  <c r="T100" i="6"/>
  <c r="T99" i="6"/>
  <c r="R135" i="6"/>
  <c r="R134" i="6" s="1"/>
  <c r="BK135" i="7"/>
  <c r="J135" i="7"/>
  <c r="J66" i="7" s="1"/>
  <c r="T100" i="3"/>
  <c r="T99" i="3"/>
  <c r="P135" i="3"/>
  <c r="P134" i="3" s="1"/>
  <c r="T143" i="3"/>
  <c r="T90" i="4"/>
  <c r="T89" i="4"/>
  <c r="T128" i="4"/>
  <c r="T90" i="5"/>
  <c r="T89" i="5"/>
  <c r="R100" i="6"/>
  <c r="R99" i="6" s="1"/>
  <c r="T90" i="7"/>
  <c r="T89" i="7"/>
  <c r="T143" i="7"/>
  <c r="J52" i="2"/>
  <c r="BE115" i="2"/>
  <c r="BE136" i="2"/>
  <c r="BE144" i="2"/>
  <c r="BE145" i="2"/>
  <c r="BE147" i="2"/>
  <c r="E48" i="3"/>
  <c r="BE109" i="3"/>
  <c r="BE136" i="3"/>
  <c r="BE138" i="3"/>
  <c r="E78" i="4"/>
  <c r="BE100" i="4"/>
  <c r="BE114" i="4"/>
  <c r="BE111" i="6"/>
  <c r="BE115" i="7"/>
  <c r="BE126" i="7"/>
  <c r="E48" i="2"/>
  <c r="BK140" i="2"/>
  <c r="J140" i="2" s="1"/>
  <c r="J67" i="2" s="1"/>
  <c r="F55" i="3"/>
  <c r="J82" i="3"/>
  <c r="BE91" i="3"/>
  <c r="BE114" i="3"/>
  <c r="BE135" i="4"/>
  <c r="E78" i="5"/>
  <c r="BE91" i="5"/>
  <c r="BE114" i="6"/>
  <c r="BE141" i="3"/>
  <c r="F85" i="4"/>
  <c r="BE145" i="5"/>
  <c r="J52" i="6"/>
  <c r="BE92" i="6"/>
  <c r="BE132" i="6"/>
  <c r="BE138" i="6"/>
  <c r="BE145" i="6"/>
  <c r="F85" i="7"/>
  <c r="BE95" i="7"/>
  <c r="BE101" i="7"/>
  <c r="BE105" i="7"/>
  <c r="BE91" i="2"/>
  <c r="BE109" i="2"/>
  <c r="BE130" i="2"/>
  <c r="BE132" i="2"/>
  <c r="BE97" i="3"/>
  <c r="BE108" i="3"/>
  <c r="BE115" i="3"/>
  <c r="BE95" i="4"/>
  <c r="BE97" i="4"/>
  <c r="BK139" i="4"/>
  <c r="J139" i="4" s="1"/>
  <c r="J67" i="4" s="1"/>
  <c r="F55" i="5"/>
  <c r="BE115" i="5"/>
  <c r="BE130" i="5"/>
  <c r="BE138" i="5"/>
  <c r="BE103" i="6"/>
  <c r="BE120" i="6"/>
  <c r="E48" i="7"/>
  <c r="BE108" i="7"/>
  <c r="BE128" i="7"/>
  <c r="BE130" i="7"/>
  <c r="BE132" i="7"/>
  <c r="BE136" i="7"/>
  <c r="BE138" i="7"/>
  <c r="BE141" i="7"/>
  <c r="BE144" i="7"/>
  <c r="BE95" i="2"/>
  <c r="BE96" i="2"/>
  <c r="BE114" i="2"/>
  <c r="BE125" i="4"/>
  <c r="J52" i="5"/>
  <c r="BE118" i="5"/>
  <c r="BE126" i="5"/>
  <c r="BE128" i="5"/>
  <c r="BE101" i="6"/>
  <c r="BK140" i="7"/>
  <c r="J140" i="7" s="1"/>
  <c r="J67" i="7" s="1"/>
  <c r="BE108" i="2"/>
  <c r="BE96" i="3"/>
  <c r="BE98" i="3"/>
  <c r="BE111" i="3"/>
  <c r="BK140" i="3"/>
  <c r="J140" i="3" s="1"/>
  <c r="J67" i="3" s="1"/>
  <c r="BE98" i="5"/>
  <c r="BE101" i="5"/>
  <c r="BE136" i="5"/>
  <c r="BE144" i="5"/>
  <c r="E48" i="6"/>
  <c r="BE105" i="6"/>
  <c r="BE144" i="6"/>
  <c r="BE147" i="6"/>
  <c r="BE92" i="7"/>
  <c r="BE118" i="7"/>
  <c r="BE98" i="2"/>
  <c r="BE111" i="2"/>
  <c r="BE120" i="2"/>
  <c r="BE126" i="2"/>
  <c r="BE141" i="2"/>
  <c r="BE101" i="3"/>
  <c r="BE105" i="3"/>
  <c r="BE118" i="3"/>
  <c r="BE128" i="3"/>
  <c r="BE132" i="3"/>
  <c r="BE145" i="3"/>
  <c r="BE147" i="3"/>
  <c r="BE102" i="4"/>
  <c r="BE117" i="4"/>
  <c r="BE111" i="5"/>
  <c r="BK140" i="5"/>
  <c r="J140" i="5" s="1"/>
  <c r="J67" i="5" s="1"/>
  <c r="BE95" i="6"/>
  <c r="BE96" i="6"/>
  <c r="BE130" i="6"/>
  <c r="BE136" i="6"/>
  <c r="J52" i="7"/>
  <c r="BE97" i="7"/>
  <c r="BE103" i="7"/>
  <c r="BE111" i="7"/>
  <c r="BE114" i="7"/>
  <c r="BE120" i="7"/>
  <c r="F55" i="2"/>
  <c r="BE128" i="2"/>
  <c r="BE123" i="3"/>
  <c r="BE126" i="3"/>
  <c r="BE107" i="4"/>
  <c r="BE122" i="4"/>
  <c r="BE129" i="4"/>
  <c r="BE140" i="4"/>
  <c r="BE146" i="4"/>
  <c r="BE103" i="5"/>
  <c r="BE120" i="5"/>
  <c r="BE98" i="6"/>
  <c r="BE115" i="6"/>
  <c r="BE118" i="6"/>
  <c r="BE109" i="7"/>
  <c r="BE123" i="7"/>
  <c r="BE147" i="7"/>
  <c r="BE92" i="2"/>
  <c r="BE92" i="3"/>
  <c r="BE103" i="3"/>
  <c r="J52" i="4"/>
  <c r="BE91" i="4"/>
  <c r="BE94" i="4"/>
  <c r="BE108" i="4"/>
  <c r="BE119" i="4"/>
  <c r="BE144" i="4"/>
  <c r="BE92" i="5"/>
  <c r="BE96" i="5"/>
  <c r="BE108" i="5"/>
  <c r="BE109" i="5"/>
  <c r="F55" i="6"/>
  <c r="BE91" i="6"/>
  <c r="BE97" i="6"/>
  <c r="BE108" i="6"/>
  <c r="BE109" i="6"/>
  <c r="BE123" i="6"/>
  <c r="BE126" i="6"/>
  <c r="BE141" i="6"/>
  <c r="BE98" i="7"/>
  <c r="BE105" i="2"/>
  <c r="BE118" i="2"/>
  <c r="BE120" i="3"/>
  <c r="BE96" i="4"/>
  <c r="BE113" i="4"/>
  <c r="BE127" i="4"/>
  <c r="BE132" i="5"/>
  <c r="BE141" i="5"/>
  <c r="BE97" i="2"/>
  <c r="BE101" i="2"/>
  <c r="BE138" i="2"/>
  <c r="BE95" i="3"/>
  <c r="BE130" i="3"/>
  <c r="BE92" i="4"/>
  <c r="BE110" i="4"/>
  <c r="BE97" i="5"/>
  <c r="BE105" i="5"/>
  <c r="BE114" i="5"/>
  <c r="BE123" i="5"/>
  <c r="BE147" i="5"/>
  <c r="BE128" i="6"/>
  <c r="BE145" i="7"/>
  <c r="BE103" i="2"/>
  <c r="BE123" i="2"/>
  <c r="BE144" i="3"/>
  <c r="BE104" i="4"/>
  <c r="BE131" i="4"/>
  <c r="BE137" i="4"/>
  <c r="BE143" i="4"/>
  <c r="BE95" i="5"/>
  <c r="BK140" i="6"/>
  <c r="J140" i="6"/>
  <c r="J67" i="6"/>
  <c r="BE91" i="7"/>
  <c r="BE96" i="7"/>
  <c r="J34" i="2"/>
  <c r="AW55" i="1"/>
  <c r="F34" i="2"/>
  <c r="BA55" i="1" s="1"/>
  <c r="J34" i="4"/>
  <c r="AW57" i="1"/>
  <c r="F37" i="3"/>
  <c r="BD56" i="1" s="1"/>
  <c r="F37" i="7"/>
  <c r="BD60" i="1"/>
  <c r="F34" i="4"/>
  <c r="BA57" i="1" s="1"/>
  <c r="F36" i="4"/>
  <c r="BC57" i="1"/>
  <c r="J34" i="3"/>
  <c r="AW56" i="1" s="1"/>
  <c r="F35" i="5"/>
  <c r="BB58" i="1"/>
  <c r="F35" i="6"/>
  <c r="BB59" i="1" s="1"/>
  <c r="F37" i="2"/>
  <c r="BD55" i="1"/>
  <c r="F34" i="6"/>
  <c r="BA59" i="1" s="1"/>
  <c r="J34" i="6"/>
  <c r="AW59" i="1"/>
  <c r="F35" i="4"/>
  <c r="BB57" i="1" s="1"/>
  <c r="J34" i="7"/>
  <c r="AW60" i="1"/>
  <c r="F35" i="7"/>
  <c r="BB60" i="1" s="1"/>
  <c r="F35" i="3"/>
  <c r="BB56" i="1"/>
  <c r="F36" i="3"/>
  <c r="BC56" i="1" s="1"/>
  <c r="F37" i="4"/>
  <c r="BD57" i="1"/>
  <c r="F37" i="6"/>
  <c r="BD59" i="1" s="1"/>
  <c r="F36" i="7"/>
  <c r="BC60" i="1"/>
  <c r="F34" i="3"/>
  <c r="BA56" i="1" s="1"/>
  <c r="F36" i="2"/>
  <c r="BC55" i="1"/>
  <c r="F34" i="5"/>
  <c r="BA58" i="1" s="1"/>
  <c r="F36" i="6"/>
  <c r="BC59" i="1"/>
  <c r="F35" i="2"/>
  <c r="BB55" i="1" s="1"/>
  <c r="F37" i="5"/>
  <c r="BD58" i="1"/>
  <c r="J34" i="5"/>
  <c r="AW58" i="1" s="1"/>
  <c r="F34" i="7"/>
  <c r="BA60" i="1"/>
  <c r="F36" i="5"/>
  <c r="BC58" i="1" s="1"/>
  <c r="P88" i="6" l="1"/>
  <c r="AU59" i="1" s="1"/>
  <c r="P88" i="2"/>
  <c r="AU55" i="1"/>
  <c r="T134" i="5"/>
  <c r="T134" i="3"/>
  <c r="P88" i="4"/>
  <c r="AU57" i="1"/>
  <c r="T133" i="4"/>
  <c r="T88" i="4" s="1"/>
  <c r="T134" i="7"/>
  <c r="T88" i="6"/>
  <c r="P88" i="3"/>
  <c r="AU56" i="1" s="1"/>
  <c r="R88" i="6"/>
  <c r="R88" i="4"/>
  <c r="T88" i="5"/>
  <c r="T88" i="3"/>
  <c r="T88" i="2"/>
  <c r="R88" i="7"/>
  <c r="P88" i="7"/>
  <c r="AU60" i="1" s="1"/>
  <c r="R134" i="3"/>
  <c r="T88" i="7"/>
  <c r="R134" i="2"/>
  <c r="R88" i="2" s="1"/>
  <c r="R88" i="3"/>
  <c r="P134" i="5"/>
  <c r="P88" i="5"/>
  <c r="AU58" i="1" s="1"/>
  <c r="BK134" i="2"/>
  <c r="J134" i="2"/>
  <c r="J65" i="2"/>
  <c r="J100" i="3"/>
  <c r="J63" i="3" s="1"/>
  <c r="BK89" i="4"/>
  <c r="BK134" i="7"/>
  <c r="J134" i="7" s="1"/>
  <c r="J65" i="7" s="1"/>
  <c r="BK98" i="4"/>
  <c r="J98" i="4"/>
  <c r="J62" i="4" s="1"/>
  <c r="BK89" i="3"/>
  <c r="BK99" i="6"/>
  <c r="J99" i="6"/>
  <c r="J62" i="6" s="1"/>
  <c r="BK133" i="4"/>
  <c r="J133" i="4"/>
  <c r="J65" i="4"/>
  <c r="BK99" i="5"/>
  <c r="J99" i="5" s="1"/>
  <c r="J62" i="5" s="1"/>
  <c r="BK89" i="6"/>
  <c r="J89" i="6" s="1"/>
  <c r="J60" i="6" s="1"/>
  <c r="BK134" i="6"/>
  <c r="J134" i="6"/>
  <c r="J65" i="6" s="1"/>
  <c r="BK134" i="3"/>
  <c r="J134" i="3"/>
  <c r="J65" i="3"/>
  <c r="J100" i="7"/>
  <c r="J63" i="7" s="1"/>
  <c r="BK99" i="2"/>
  <c r="J99" i="2"/>
  <c r="J62" i="2" s="1"/>
  <c r="BK89" i="5"/>
  <c r="BK134" i="5"/>
  <c r="J134" i="5"/>
  <c r="J65" i="5" s="1"/>
  <c r="BK89" i="2"/>
  <c r="BK89" i="7"/>
  <c r="J89" i="7"/>
  <c r="J60" i="7" s="1"/>
  <c r="J33" i="3"/>
  <c r="AV56" i="1" s="1"/>
  <c r="AT56" i="1" s="1"/>
  <c r="BB54" i="1"/>
  <c r="W31" i="1" s="1"/>
  <c r="BD54" i="1"/>
  <c r="W33" i="1"/>
  <c r="J33" i="7"/>
  <c r="AV60" i="1" s="1"/>
  <c r="AT60" i="1" s="1"/>
  <c r="F33" i="6"/>
  <c r="AZ59" i="1" s="1"/>
  <c r="F33" i="2"/>
  <c r="AZ55" i="1" s="1"/>
  <c r="J33" i="6"/>
  <c r="AV59" i="1" s="1"/>
  <c r="AT59" i="1" s="1"/>
  <c r="BA54" i="1"/>
  <c r="W30" i="1"/>
  <c r="F33" i="4"/>
  <c r="AZ57" i="1" s="1"/>
  <c r="F33" i="7"/>
  <c r="AZ60" i="1"/>
  <c r="J33" i="2"/>
  <c r="AV55" i="1" s="1"/>
  <c r="AT55" i="1" s="1"/>
  <c r="F33" i="3"/>
  <c r="AZ56" i="1"/>
  <c r="J33" i="5"/>
  <c r="AV58" i="1" s="1"/>
  <c r="AT58" i="1" s="1"/>
  <c r="BC54" i="1"/>
  <c r="W32" i="1" s="1"/>
  <c r="F33" i="5"/>
  <c r="AZ58" i="1"/>
  <c r="J33" i="4"/>
  <c r="AV57" i="1" s="1"/>
  <c r="AT57" i="1" s="1"/>
  <c r="BK88" i="3" l="1"/>
  <c r="J88" i="3" s="1"/>
  <c r="J30" i="3" s="1"/>
  <c r="AG56" i="1" s="1"/>
  <c r="AN56" i="1" s="1"/>
  <c r="BK88" i="5"/>
  <c r="J88" i="5"/>
  <c r="J59" i="5" s="1"/>
  <c r="BK88" i="4"/>
  <c r="J88" i="4" s="1"/>
  <c r="J59" i="4" s="1"/>
  <c r="BK88" i="2"/>
  <c r="J88" i="2" s="1"/>
  <c r="J59" i="2" s="1"/>
  <c r="J89" i="5"/>
  <c r="J60" i="5" s="1"/>
  <c r="BK88" i="7"/>
  <c r="J88" i="7" s="1"/>
  <c r="J59" i="7" s="1"/>
  <c r="J89" i="2"/>
  <c r="J60" i="2" s="1"/>
  <c r="J89" i="3"/>
  <c r="J60" i="3"/>
  <c r="BK88" i="6"/>
  <c r="J88" i="6" s="1"/>
  <c r="J30" i="6" s="1"/>
  <c r="AG59" i="1" s="1"/>
  <c r="AN59" i="1" s="1"/>
  <c r="J89" i="4"/>
  <c r="J60" i="4"/>
  <c r="AX54" i="1"/>
  <c r="AW54" i="1"/>
  <c r="AK30" i="1" s="1"/>
  <c r="AU54" i="1"/>
  <c r="AY54" i="1"/>
  <c r="AZ54" i="1"/>
  <c r="W29" i="1"/>
  <c r="J59" i="6" l="1"/>
  <c r="J39" i="6"/>
  <c r="J39" i="3"/>
  <c r="J59" i="3"/>
  <c r="J30" i="5"/>
  <c r="AG58" i="1" s="1"/>
  <c r="AN58" i="1" s="1"/>
  <c r="J30" i="7"/>
  <c r="AG60" i="1"/>
  <c r="AN60" i="1" s="1"/>
  <c r="AV54" i="1"/>
  <c r="AK29" i="1"/>
  <c r="J30" i="2"/>
  <c r="AG55" i="1" s="1"/>
  <c r="AN55" i="1" s="1"/>
  <c r="J30" i="4"/>
  <c r="AG57" i="1"/>
  <c r="AN57" i="1" s="1"/>
  <c r="J39" i="4" l="1"/>
  <c r="J39" i="2"/>
  <c r="J39" i="5"/>
  <c r="J39" i="7"/>
  <c r="AT54" i="1"/>
  <c r="AG54" i="1"/>
  <c r="AN54" i="1" l="1"/>
  <c r="AK26" i="1"/>
  <c r="AK35" i="1" s="1"/>
</calcChain>
</file>

<file path=xl/sharedStrings.xml><?xml version="1.0" encoding="utf-8"?>
<sst xmlns="http://schemas.openxmlformats.org/spreadsheetml/2006/main" count="4887" uniqueCount="629">
  <si>
    <t>Export Komplet</t>
  </si>
  <si>
    <t>VZ</t>
  </si>
  <si>
    <t>2.0</t>
  </si>
  <si>
    <t>ZAMOK</t>
  </si>
  <si>
    <t>False</t>
  </si>
  <si>
    <t>{c36c8944-a574-449a-88d9-65b3bd3a1c4c}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</si>
  <si>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</si>
  <si>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</si>
  <si>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</si>
  <si>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</si>
  <si>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</si>
  <si>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</si>
  <si>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</si>
  <si>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</si>
  <si>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LVCSvodidla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</si>
  <si>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</si>
  <si>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</si>
  <si>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LVC, obnova nátěrů svodidel</t>
  </si>
  <si>
    <t>KSO:</t>
  </si>
  <si>
    <t>832 59</t>
  </si>
  <si>
    <t>CC-CZ:</t>
  </si>
  <si>
    <t>21513</t>
  </si>
  <si>
    <t>Místo:</t>
  </si>
  <si>
    <t>Labe</t>
  </si>
  <si>
    <t>Datum:</t>
  </si>
  <si>
    <t>7. 11. 2019</t>
  </si>
  <si>
    <t>Zadavatel:</t>
  </si>
  <si>
    <t>IČ:</t>
  </si>
  <si>
    <t/>
  </si>
  <si>
    <t>Povodí Labe, s.p.</t>
  </si>
  <si>
    <t>DIČ:</t>
  </si>
  <si>
    <t>Uchazeč:</t>
  </si>
  <si>
    <t>Vyplň údaj</t>
  </si>
  <si>
    <t>Projektant:</t>
  </si>
  <si>
    <t>AW-DAD, s.r.o.</t>
  </si>
  <si>
    <t>True</t>
  </si>
  <si>
    <t>Zpracovatel:</t>
  </si>
  <si>
    <t>Dadejík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</si>
  <si>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</si>
  <si>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</si>
  <si>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</si>
  <si>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</si>
  <si>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</si>
  <si>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</si>
  <si>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</si>
  <si>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</si>
  <si>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</si>
  <si>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</si>
  <si>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</si>
  <si>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</si>
  <si>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</si>
  <si>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</si>
  <si>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</si>
  <si>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</si>
  <si>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</si>
  <si>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</si>
  <si>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</si>
  <si>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</si>
  <si>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</si>
  <si>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</si>
  <si>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</si>
  <si>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</si>
  <si>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</si>
  <si>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</si>
  <si>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</si>
  <si>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</si>
  <si>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</si>
  <si>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</si>
  <si>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</si>
  <si>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</si>
  <si>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</si>
  <si>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</si>
  <si>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</si>
  <si>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</si>
  <si>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</si>
  <si>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</si>
  <si>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</si>
  <si>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</si>
  <si>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</si>
  <si>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VDDolniBerkovice</t>
  </si>
  <si>
    <t>LVC, obnova nátěrů svodidel - PK Dolní Beřkovice</t>
  </si>
  <si>
    <t>STA</t>
  </si>
  <si>
    <t>1</t>
  </si>
  <si>
    <t>{04b4d01c-d68e-4e37-a4af-41b75a694ad4}</t>
  </si>
  <si>
    <t>2</t>
  </si>
  <si>
    <t>VDObříství</t>
  </si>
  <si>
    <t>LVC, obnova nátěrů svodidel - PK Obříství</t>
  </si>
  <si>
    <t>{735c4363-ca7f-4783-9d77-3583c833ab70}</t>
  </si>
  <si>
    <t>VDStrekov_svod</t>
  </si>
  <si>
    <t>LVC, obnova nátěrů svodidel - PK Střekov</t>
  </si>
  <si>
    <t>{f0b40e90-133b-4909-8009-f02462819327}</t>
  </si>
  <si>
    <t>VDCKop_svod</t>
  </si>
  <si>
    <t>LVC, obnova nátěrů svodidel - PK České Kopisty</t>
  </si>
  <si>
    <t>{9f34c4c6-18f9-42a8-aa5b-9198811830f5}</t>
  </si>
  <si>
    <t>VDRoudnice</t>
  </si>
  <si>
    <t>LVC, obnova nátěrů svodidel - PK Roudnice nad Labem</t>
  </si>
  <si>
    <t>{166549ba-2595-43e7-89ce-0b8662091e1e}</t>
  </si>
  <si>
    <t>VDSteti</t>
  </si>
  <si>
    <t>LVC, obnova nátěrů svodidel - PK Štětí</t>
  </si>
  <si>
    <t>{89f5b348-3573-4780-8147-d96350bd973b}</t>
  </si>
  <si>
    <t>KRYCÍ LIST SOUPISU PRACÍ</t>
  </si>
  <si>
    <t>Objekt:</t>
  </si>
  <si>
    <t>VDDolniBerkovice - LVC, obnova nátěrů svodidel - PK Dolní Beřkovice</t>
  </si>
  <si>
    <t>VD Dolní Beřkovice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</si>
  <si>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</si>
  <si>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</si>
  <si>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</si>
  <si>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</si>
  <si>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</si>
  <si>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</si>
  <si>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</si>
  <si>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789 - Povrchové úpravy ocelových konstrukcí a technologických zařízení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</si>
  <si>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</si>
  <si>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</si>
  <si>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</si>
  <si>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</si>
  <si>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</si>
  <si>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</si>
  <si>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</si>
  <si>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</si>
  <si>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</si>
  <si>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</si>
  <si>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</si>
  <si>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</si>
  <si>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</si>
  <si>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</si>
  <si>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</si>
  <si>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</si>
  <si>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</si>
  <si>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</si>
  <si>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</si>
  <si>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</si>
  <si>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</si>
  <si>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</si>
  <si>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</si>
  <si>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</si>
  <si>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997013151</t>
  </si>
  <si>
    <t>Vnitrostaveništní doprava suti a vybouraných hmot vodorovně do 50 m svisle s omezením mechanizace pro budovy a haly výšky do 6 m</t>
  </si>
  <si>
    <t>t</t>
  </si>
  <si>
    <t>CS ÚRS 2019 02</t>
  </si>
  <si>
    <t>4</t>
  </si>
  <si>
    <t>1275203626</t>
  </si>
  <si>
    <t>997013509</t>
  </si>
  <si>
    <t>Odvoz suti a vybouraných hmot na skládku nebo meziskládku se složením, na vzdálenost Příplatek k ceně za každý další i započatý 1 km přes 1 km</t>
  </si>
  <si>
    <t>2110029344</t>
  </si>
  <si>
    <t>P</t>
  </si>
  <si>
    <t>Poznámka k položce:_x000D_
- uvažována skládka Neratovice (SPOLANA)</t>
  </si>
  <si>
    <t>VV</t>
  </si>
  <si>
    <t>56*23</t>
  </si>
  <si>
    <t>3</t>
  </si>
  <si>
    <t>997013511</t>
  </si>
  <si>
    <t>Odvoz suti a vybouraných hmot z meziskládky na skládku s naložením a se složením, na vzdálenost do 1 km</t>
  </si>
  <si>
    <t>370988513</t>
  </si>
  <si>
    <t>997013843</t>
  </si>
  <si>
    <t>Poplatek za uložení stavebního odpadu na skládce (skládkovné) odpadního materiálu po otryskávání s obsahem nebezpečných látek zatříděného do katalogu odpadů pod kódem 120 116</t>
  </si>
  <si>
    <t>212123322</t>
  </si>
  <si>
    <t>5</t>
  </si>
  <si>
    <t>997321522</t>
  </si>
  <si>
    <t>Vodorovná doprava suti a vybouraných hmot bez naložení, s vyložením a hrubým urovnáním po vodě plavidlem, na vzdálenost přes 50 do do 500 m</t>
  </si>
  <si>
    <t>-1138048455</t>
  </si>
  <si>
    <t>6</t>
  </si>
  <si>
    <t>997321611</t>
  </si>
  <si>
    <t>Vodorovná doprava suti a vybouraných hmot bez naložení, s vyložením a hrubým urovnáním nakládání nebo překládání na dopravní prostředek při vodorovné dopravě suti a vybouraných hmot</t>
  </si>
  <si>
    <t>-936601212</t>
  </si>
  <si>
    <t>PSV</t>
  </si>
  <si>
    <t>Práce a dodávky PSV</t>
  </si>
  <si>
    <t>789</t>
  </si>
  <si>
    <t>Povrchové úpravy ocelových konstrukcí a technologických zařízení</t>
  </si>
  <si>
    <t>7</t>
  </si>
  <si>
    <t>789124152</t>
  </si>
  <si>
    <t>Úpravy povrchů pod nátěry ocelových konstrukcí třídy IV odstranění rzi a nečistot pomocí ručního nářadí stupeň přípravy St 2, stupeň zrezivění C</t>
  </si>
  <si>
    <t>m2</t>
  </si>
  <si>
    <t>16</t>
  </si>
  <si>
    <t>-1047931530</t>
  </si>
  <si>
    <t>Poznámka k položce:_x000D_
- po posouzení stavu nátěru konkrétních ploch korozním inženýrem lze akceptovat přípravu povrchů P St2 _x000D_
- v případě VD Dolní Beřkovice odhadnuto 1% celkové plochy</t>
  </si>
  <si>
    <t>8</t>
  </si>
  <si>
    <t>789224132</t>
  </si>
  <si>
    <t>Provedení otryskání povrchů ocelových konstrukcí suché abrazivní tryskání třídy IV stupeň zrezivění C, stupeň přípravy Sa 2½</t>
  </si>
  <si>
    <t>1171666206</t>
  </si>
  <si>
    <t>Poznámka k položce:_x000D_
- po posouzení stavu nátěru konkrétních ploch korozním inženýrem lze akceptovat přípravu povrchů P Sa2,5_x000D_
- při přípravě povrchu lze ponechat funkční povlak metalizace Zn</t>
  </si>
  <si>
    <t>9</t>
  </si>
  <si>
    <t>M</t>
  </si>
  <si>
    <t>42118101</t>
  </si>
  <si>
    <t>materiál tryskací (ostrohranný tvrdý písek)</t>
  </si>
  <si>
    <t>32</t>
  </si>
  <si>
    <t>1386871893</t>
  </si>
  <si>
    <t>Poznámka k položce:_x000D_
Musí být použito ekologicky nezávadného tryskacího média, které nesmí obsahovat žádné ve vodě rozpustné látky, musí být nemagnetické, elektricky nevodivé, nesmí být hygroskopické ani vznítitelné. _x000D_
Musí být chemicky inertní a jeho zbytky nesmí reagovat s otryskávaným povrchem</t>
  </si>
  <si>
    <t>5473,71*0,008 'Přepočtené koeficientem množství</t>
  </si>
  <si>
    <t>10</t>
  </si>
  <si>
    <t>789324211</t>
  </si>
  <si>
    <t>Zhotovení nátěru ocelových konstrukcí třídy IV dvousložkového základního, tloušťky do 80 μm</t>
  </si>
  <si>
    <t>-1297356547</t>
  </si>
  <si>
    <t>11</t>
  </si>
  <si>
    <t>24643110</t>
  </si>
  <si>
    <t>ředidlo epoxidových nátěrových hmot</t>
  </si>
  <si>
    <t>kg</t>
  </si>
  <si>
    <t>-166100991</t>
  </si>
  <si>
    <t>5529*0,02 'Přepočtené koeficientem množství</t>
  </si>
  <si>
    <t>12</t>
  </si>
  <si>
    <t>24629082.1</t>
  </si>
  <si>
    <t>hmota nátěrová epoxidová základní na kovy vysokosušinová</t>
  </si>
  <si>
    <t>-1300054432</t>
  </si>
  <si>
    <t>Poznámka k položce:_x000D_
- barevně odlišná od následné vrstvy nátěrového systému</t>
  </si>
  <si>
    <t>5529*0,2 'Přepočtené koeficientem množství</t>
  </si>
  <si>
    <t>13</t>
  </si>
  <si>
    <t>789324216</t>
  </si>
  <si>
    <t>Zhotovení nátěru ocelových konstrukcí třídy IV dvousložkového mezivrstvy, tloušťky do 80 μm</t>
  </si>
  <si>
    <t>-1712907551</t>
  </si>
  <si>
    <t>14</t>
  </si>
  <si>
    <t>24629082.2</t>
  </si>
  <si>
    <t xml:space="preserve">hmota nátěrová epoxidová na kovy vysokosušinová </t>
  </si>
  <si>
    <t>2132249336</t>
  </si>
  <si>
    <t>Poznámka k položce:_x000D_
- barevný odstín odlišný od podkladní i svrchní vrstvy_x000D_
- mocnost vrstvy musí odpovídat nátěrovému systému splňujícímu parametry - C3, H</t>
  </si>
  <si>
    <t>5529*0,15 'Přepočtené koeficientem množství</t>
  </si>
  <si>
    <t>2098676041</t>
  </si>
  <si>
    <t>5529*0,015 'Přepočtené koeficientem množství</t>
  </si>
  <si>
    <t>789324221</t>
  </si>
  <si>
    <t>Zhotovení nátěru ocelových konstrukcí třídy IV dvousložkového krycího (vrchního), tloušťky do 80 μm</t>
  </si>
  <si>
    <t>-951714928</t>
  </si>
  <si>
    <t>Poznámka k položce:_x000D_
- krycí vrstva základního nátěrového systému_x000D_
- plavební značení vjezdu a výjezdu (šikmé žluté pruhy)</t>
  </si>
  <si>
    <t>5529+35</t>
  </si>
  <si>
    <t>17</t>
  </si>
  <si>
    <t>24629095.1</t>
  </si>
  <si>
    <t>hmota nátěrová epoxidová  krycí (email) na ocelové konstrukce</t>
  </si>
  <si>
    <t>-972213942</t>
  </si>
  <si>
    <t>Poznámka k položce:_x000D_
- odstím musí být odlišný od podkladní mezivrstvy_x000D_
- tloušťka vrstvy musí odpovídat celkové NDFT nátěr.systému pro C3, H</t>
  </si>
  <si>
    <t>5564*0,15 'Přepočtené koeficientem množství</t>
  </si>
  <si>
    <t>18</t>
  </si>
  <si>
    <t>320358726</t>
  </si>
  <si>
    <t>5564*0,015 'Přepočtené koeficientem množství</t>
  </si>
  <si>
    <t>19</t>
  </si>
  <si>
    <t>9987891101</t>
  </si>
  <si>
    <t>Přesun hmot pro povrchové úpravy stanovený z hmotnosti přesunovaného materiálu vodorovná dopravní vzdálenost do 50 m v objektech výšky do 6 m</t>
  </si>
  <si>
    <t>1904587265</t>
  </si>
  <si>
    <t>HZS</t>
  </si>
  <si>
    <t>Hodinové zúčtovací sazby</t>
  </si>
  <si>
    <t>20</t>
  </si>
  <si>
    <t>HZS3122</t>
  </si>
  <si>
    <t>Hodinové zúčtovací sazby montáží technologických zařízení při externích montážích montér ocelových konstrukcí odborný</t>
  </si>
  <si>
    <t>hod</t>
  </si>
  <si>
    <t>512</t>
  </si>
  <si>
    <t>604768858</t>
  </si>
  <si>
    <t xml:space="preserve">Poznámka k položce:_x000D_
- opravy deformací svodidel pře obnovou PKO_x000D_
- při opravách musí být respektována ostatní zařízení provozovatele VD včetně  plavební ho značení_x000D_
_x000D_
 </t>
  </si>
  <si>
    <t>HZS3222</t>
  </si>
  <si>
    <t>Hodinové zúčtovací sazby montáží technologických zařízení na stavebních objektech montér slaboproudých zařízení odborný</t>
  </si>
  <si>
    <t>2098416511</t>
  </si>
  <si>
    <t xml:space="preserve">Poznámka k položce:_x000D_
- demontáž a montáž prvků řídícího systému a monitoringu po dobu obnovy PKO_x000D_
- provede provozovatel PK na vyzvání zhotovitele_x000D_
- při demontáži bude stanoveno, resp. upřesněno období mezi demontáží a zpětnou montáží jednotlivých prvků ŘS i monitoringu </t>
  </si>
  <si>
    <t>VRN</t>
  </si>
  <si>
    <t>Vedlejší rozpočtové náklady</t>
  </si>
  <si>
    <t>VRN1</t>
  </si>
  <si>
    <t>Průzkumné, geodetické a projektové práce</t>
  </si>
  <si>
    <t>22</t>
  </si>
  <si>
    <t>013244000</t>
  </si>
  <si>
    <t>Výrobně dodavatelská dokumentace</t>
  </si>
  <si>
    <t>ks</t>
  </si>
  <si>
    <t>1024</t>
  </si>
  <si>
    <t>1572821888</t>
  </si>
  <si>
    <t>Poznámka k položce:_x000D_
- zhotovitel předloží dokumentaci ke schválení objednateli včetně harmonogramu prací a specifikace ochranných opatření (plachtování, záchytné konstrukce, zajištění stavby, .....)</t>
  </si>
  <si>
    <t>23</t>
  </si>
  <si>
    <t>013254000</t>
  </si>
  <si>
    <t>Dokumentace skutečného provedení stavby</t>
  </si>
  <si>
    <t>-172150919</t>
  </si>
  <si>
    <t xml:space="preserve">Poznámka k položce:_x000D_
- zhotovitel upraví prováděcí dokumentaci do podoby DSPS_x000D_
- součástí dokumentace budou rovněž protokoly o zkouškách, měření PKO či likvidace odpadu </t>
  </si>
  <si>
    <t>VRN3</t>
  </si>
  <si>
    <t>Zařízení staveniště</t>
  </si>
  <si>
    <t>24</t>
  </si>
  <si>
    <t>030001000</t>
  </si>
  <si>
    <t>-1837417506</t>
  </si>
  <si>
    <t xml:space="preserve">Poznámka k položce:_x000D_
- zajištění pracovníků na stavbě (hygiena, odpočinek, bezpečnost, ....)_x000D_
- zajištění energií pro provádění akce_x000D_
- lešení a pomocné konstrukce_x000D_
- plovoucí zařízení, prámy_x000D_
- ochranné a zabezpečovací konstrukce i práce (plachtování, norné stěny, záchytné steny,...) ve vztahu o ochraně životního prostředí, hygieně, prašnosti i hlučnosti _x000D_
_x000D_
_x000D_
</t>
  </si>
  <si>
    <t>VRN4</t>
  </si>
  <si>
    <t>Inženýrská činnost</t>
  </si>
  <si>
    <t>25</t>
  </si>
  <si>
    <t>042503000</t>
  </si>
  <si>
    <t>Plán BOZP na staveništi</t>
  </si>
  <si>
    <t>-1226575958</t>
  </si>
  <si>
    <t>26</t>
  </si>
  <si>
    <t>042903000</t>
  </si>
  <si>
    <t xml:space="preserve">Dokumentace stavby včetně projednání s provozovatelem či případnými správními orgány </t>
  </si>
  <si>
    <t>-2120163885</t>
  </si>
  <si>
    <t>Poznámka k položce:_x000D_
- Povodňový plán stavby včetně projednání a odsouhlasení s provozovatelem VD_x000D_
- Plán pro případ havárie včetně projednání a odsouhlasení s provozovatelem VD_x000D_
- Projednání rozsahu a postupu prací s SPS Děčín, resp. Praha</t>
  </si>
  <si>
    <t>27</t>
  </si>
  <si>
    <t>043103000</t>
  </si>
  <si>
    <t>Předepsané zkoušky a kontrolní rozbory.</t>
  </si>
  <si>
    <t>712908497</t>
  </si>
  <si>
    <t>Poznámka k položce:_x000D_
- kontrolní rozbory zbytků po tryskání - likvidovaných odpadů_x000D_
- kontrolní proměření provedených obnov nátěrů na ocelových konstrukcích</t>
  </si>
  <si>
    <t>VDObříství - LVC, obnova nátěrů svodidel - PK Obříství</t>
  </si>
  <si>
    <t>VD Obříství (Kly)</t>
  </si>
  <si>
    <t>43*9</t>
  </si>
  <si>
    <t>Poznámka k položce:_x000D_
- po posouzení stavu nátěru konkrétních ploch korozním inženýrem lze akceptovat přípravu povrchů P St2 _x000D_
- v případě VD Obříství odhadnuto 1% celkové plochy</t>
  </si>
  <si>
    <t>4044,15*0,008 'Přepočtené koeficientem množství</t>
  </si>
  <si>
    <t>4085*0,02 'Přepočtené koeficientem množství</t>
  </si>
  <si>
    <t>4085*0,2 'Přepočtené koeficientem množství</t>
  </si>
  <si>
    <t>4085*0,15 'Přepočtené koeficientem množství</t>
  </si>
  <si>
    <t>4085*0,015 'Přepočtené koeficientem množství</t>
  </si>
  <si>
    <t>4085+20</t>
  </si>
  <si>
    <t>4105*0,15 'Přepočtené koeficientem množství</t>
  </si>
  <si>
    <t>4105*0,015 'Přepočtené koeficientem množství</t>
  </si>
  <si>
    <t>Poznámka k položce:_x000D_
- opravy deformací svodidel před obnovou PKO_x000D_
- při opravách musí být respektována ostatní zařízení provozovatele VD včetně  plavební ho značení</t>
  </si>
  <si>
    <t>VDStrekov_svod - LVC, obnova nátěrů svodidel - PK Střekov</t>
  </si>
  <si>
    <t>Střekov</t>
  </si>
  <si>
    <t>207171991</t>
  </si>
  <si>
    <t>1409403965</t>
  </si>
  <si>
    <t>5*15</t>
  </si>
  <si>
    <t>443817639</t>
  </si>
  <si>
    <t>-1265250867</t>
  </si>
  <si>
    <t>-1958661149</t>
  </si>
  <si>
    <t>1048325418</t>
  </si>
  <si>
    <t>-1354949859</t>
  </si>
  <si>
    <t>Poznámka k položce:_x000D_
- po posouzení stavu nátěru konkrétních ploch korozním inženýrem lze akceptovat přípravu povrchů P St2 _x000D_
- v případě VD Střekov byl zvolen rozsah 10% celkové plochy</t>
  </si>
  <si>
    <t>-1523919420</t>
  </si>
  <si>
    <t>-475932657</t>
  </si>
  <si>
    <t>427,5*0,008 'Přepočtené koeficientem množství</t>
  </si>
  <si>
    <t>-1614449854</t>
  </si>
  <si>
    <t>-95591659</t>
  </si>
  <si>
    <t>475*0,02 'Přepočtené koeficientem množství</t>
  </si>
  <si>
    <t>2124559508</t>
  </si>
  <si>
    <t>475*0,2 'Přepočtené koeficientem množství</t>
  </si>
  <si>
    <t>-1465514050</t>
  </si>
  <si>
    <t>2101707859</t>
  </si>
  <si>
    <t>475*0,15 'Přepočtené koeficientem množství</t>
  </si>
  <si>
    <t>146048155</t>
  </si>
  <si>
    <t>475*0,015 'Přepočtené koeficientem množství</t>
  </si>
  <si>
    <t>412239020</t>
  </si>
  <si>
    <t xml:space="preserve">Poznámka k položce:_x000D_
- vrchní vrstva systémového nátěru_x000D_
- plavební značení na vjezdu-výjezdu (šikmé žluté pruhy)  </t>
  </si>
  <si>
    <t>475+4</t>
  </si>
  <si>
    <t>-129144809</t>
  </si>
  <si>
    <t>479*0,15 'Přepočtené koeficientem množství</t>
  </si>
  <si>
    <t>-1031766595</t>
  </si>
  <si>
    <t>479*0,015 'Přepočtené koeficientem množství</t>
  </si>
  <si>
    <t>2029663622</t>
  </si>
  <si>
    <t>1914094209</t>
  </si>
  <si>
    <t xml:space="preserve">Poznámka k položce:_x000D_
- opravy deformací svodidel před obnovou PKO_x000D_
- při opravách musí být respektována ostatní zařízení provozovatele VD včetně plavebního značení_x000D_
</t>
  </si>
  <si>
    <t>-823368884</t>
  </si>
  <si>
    <t>Poznámka k položce:_x000D_
- demontáž a montáž prvků řídícího systému a monitoringu po dobu obnovy PKO_x000D_
- provede provozovatel PK na vyzvání zhotovitele_x000D_
- při demontáži bude stanoveno, resp. upřesněno období mezi demontáží a zpětnou montáží jednotlivých prvků ŘS i monitoringu</t>
  </si>
  <si>
    <t>1455871849</t>
  </si>
  <si>
    <t>Poznámka k položce:_x000D_
- zhotovitel předloží dokumentaci ke schválení objednateli včetně harmonogramu prací a specifikace ochranných opatření (plachtování, záchytné konstrukce, zajištění stavby, ...)</t>
  </si>
  <si>
    <t>-1860035590</t>
  </si>
  <si>
    <t>Poznámka k položce:_x000D_
- zhotovitel upraví prováděcí dokumentaci do podoby DSPS_x000D_
- doučástí dokumntace budou rovněž protokoly o zkouškách, měření PKO či likvidace odpadů</t>
  </si>
  <si>
    <t>1569614116</t>
  </si>
  <si>
    <t xml:space="preserve">Poznámka k položce:_x000D_
- zajištění pracovníků na stavbě (hygienam odpočinek, bezpečnost, ...)_x000D_
- zajištění energií pro provádění akce_x000D_
- lešení a pomocné konstrukce_x000D_
- plovoucí zařízení, prámy_x000D_
- ochranné a zabezpečovací konstrukce i práce (plachtování, norné stěny, záchytné stěny, ...) ve vztahu k ochraně životního prostředí, hygieně , prašnosti i hlučnosti_x000D_
</t>
  </si>
  <si>
    <t>-1741270493</t>
  </si>
  <si>
    <t>Dokumentace stavby včetně projednání s provozovatelem či příslušnými správními orgány</t>
  </si>
  <si>
    <t>-144114987</t>
  </si>
  <si>
    <t>Poznámka k položce:_x000D_
- Povodňový plán stavby včetně rojednání s provozzovatelem VD_x000D_
- Plán pro případ havárie včetně projednání s provozovatelem VD_x000D_
- Projednání rozsahu a postupu prací s SPS Děčín, resp. Praha</t>
  </si>
  <si>
    <t>Předepsané zkoušky a kontrolní rozbory</t>
  </si>
  <si>
    <t>-1247839852</t>
  </si>
  <si>
    <t>Poznámka k položce:_x000D_
- kontrolní rozbory zbytků po tryskání - odpadů_x000D_
- kontrolní proměření provedených obnov nátěrů</t>
  </si>
  <si>
    <t>VDCKop_svod - LVC, obnova nátěrů svodidel - PK České Kopisty</t>
  </si>
  <si>
    <t>České Kopisty</t>
  </si>
  <si>
    <t>-64556492</t>
  </si>
  <si>
    <t>670104193</t>
  </si>
  <si>
    <t>Poznámka k položce:_x000D_
- uvažována skládka Všebořice (SUEZ)</t>
  </si>
  <si>
    <t>57*42</t>
  </si>
  <si>
    <t>1902197880</t>
  </si>
  <si>
    <t>-101970389</t>
  </si>
  <si>
    <t>-862380322</t>
  </si>
  <si>
    <t>1126648507</t>
  </si>
  <si>
    <t>796526279</t>
  </si>
  <si>
    <t>Poznámka k položce:_x000D_
- po posouzení stavu nátěru konkrétních ploch korozním inženýrem lze akceptovat přípravu povrchů P St2 _x000D_
- v případě VD České Kopisty odhadnuto 1% celkové plochy</t>
  </si>
  <si>
    <t>460769164</t>
  </si>
  <si>
    <t>-2138071518</t>
  </si>
  <si>
    <t>5618,25*0,008 'Přepočtené koeficientem množství</t>
  </si>
  <si>
    <t>1405319603</t>
  </si>
  <si>
    <t>-445686802</t>
  </si>
  <si>
    <t>5675*0,02 'Přepočtené koeficientem množství</t>
  </si>
  <si>
    <t>-843997693</t>
  </si>
  <si>
    <t>5675*0,2 'Přepočtené koeficientem množství</t>
  </si>
  <si>
    <t>628349889</t>
  </si>
  <si>
    <t>761722193</t>
  </si>
  <si>
    <t>5675*0,15 'Přepočtené koeficientem množství</t>
  </si>
  <si>
    <t>1036989645</t>
  </si>
  <si>
    <t>5675*0,015 'Přepočtené koeficientem množství</t>
  </si>
  <si>
    <t>577366873</t>
  </si>
  <si>
    <t>Poznámka k položce:_x000D_
- vrchní vrstva základního nátěrového systému_x000D_
- plavební značení na vjezdu, výjezdu (šikmé žluté pruhy)</t>
  </si>
  <si>
    <t>5675+44</t>
  </si>
  <si>
    <t>327442150</t>
  </si>
  <si>
    <t>5719*0,15 'Přepočtené koeficientem množství</t>
  </si>
  <si>
    <t>351379416</t>
  </si>
  <si>
    <t>5719*0,015 'Přepočtené koeficientem množství</t>
  </si>
  <si>
    <t>1957192102</t>
  </si>
  <si>
    <t>788392970</t>
  </si>
  <si>
    <t xml:space="preserve">Poznámka k položce:_x000D_
- opravy deformací svodidel před obnovou PKO_x000D_
- při opravách musí být respektována ostatní zařízení provozovatele VD včetně  plavební ho značení_x000D_
</t>
  </si>
  <si>
    <t>1445127933</t>
  </si>
  <si>
    <t>Dokumentace pro provádění stavby</t>
  </si>
  <si>
    <t>1714096571</t>
  </si>
  <si>
    <t>-1503787894</t>
  </si>
  <si>
    <t>-383864702</t>
  </si>
  <si>
    <t>1928140042</t>
  </si>
  <si>
    <t>-249191718</t>
  </si>
  <si>
    <t>529161446</t>
  </si>
  <si>
    <t>VDRoudnice - LVC, obnova nátěrů svodidel - PK Roudnice nad Labem</t>
  </si>
  <si>
    <t>Roudnice nad Labem</t>
  </si>
  <si>
    <t>1894615082</t>
  </si>
  <si>
    <t>447883118</t>
  </si>
  <si>
    <t>Poznámka k položce:_x000D_
- uvažována skládky Všebořice (SUEZ)</t>
  </si>
  <si>
    <t>58*53</t>
  </si>
  <si>
    <t>-628734297</t>
  </si>
  <si>
    <t>310535791</t>
  </si>
  <si>
    <t>-1846142559</t>
  </si>
  <si>
    <t>-1793912556</t>
  </si>
  <si>
    <t>-125109670</t>
  </si>
  <si>
    <t>Poznámka k položce:_x000D_
- po posouzení stavu nátěru konkrétních ploch korozním inženýrem lze akceptovat přípravu povrchů P St2 _x000D_
- v případě VD Roudnice nad Labem odhadnuto 1% celkové plochy</t>
  </si>
  <si>
    <t>-647660127</t>
  </si>
  <si>
    <t>1622992716</t>
  </si>
  <si>
    <t>5695,47*0,008 'Přepočtené koeficientem množství</t>
  </si>
  <si>
    <t>-1566465380</t>
  </si>
  <si>
    <t>682955968</t>
  </si>
  <si>
    <t>5753*0,02 'Přepočtené koeficientem množství</t>
  </si>
  <si>
    <t>-1044257916</t>
  </si>
  <si>
    <t>5753*0,2 'Přepočtené koeficientem množství</t>
  </si>
  <si>
    <t>729718994</t>
  </si>
  <si>
    <t>-241411344</t>
  </si>
  <si>
    <t>5753*0,15 'Přepočtené koeficientem množství</t>
  </si>
  <si>
    <t>258551344</t>
  </si>
  <si>
    <t>5753*0,015 'Přepočtené koeficientem množství</t>
  </si>
  <si>
    <t>234434032</t>
  </si>
  <si>
    <t>Poznámka k položce:_x000D_
- vrchní vrstva základního nátěrového systému_x000D_
- plavební značení vjezdu, výjezdu (šikmé žluté pruhy)</t>
  </si>
  <si>
    <t>5753+39</t>
  </si>
  <si>
    <t>1639640535</t>
  </si>
  <si>
    <t>5792*0,15 'Přepočtené koeficientem množství</t>
  </si>
  <si>
    <t>1153797670</t>
  </si>
  <si>
    <t>5792*0,015 'Přepočtené koeficientem množství</t>
  </si>
  <si>
    <t>-272172376</t>
  </si>
  <si>
    <t>-423076454</t>
  </si>
  <si>
    <t>-96537978</t>
  </si>
  <si>
    <t>-85128748</t>
  </si>
  <si>
    <t>-2007453090</t>
  </si>
  <si>
    <t>-204769390</t>
  </si>
  <si>
    <t>-1463133216</t>
  </si>
  <si>
    <t>1460222671</t>
  </si>
  <si>
    <t>-273717406</t>
  </si>
  <si>
    <t>VDSteti - LVC, obnova nátěrů svodidel - PK Štětí</t>
  </si>
  <si>
    <t>VD Štětí (Račice)</t>
  </si>
  <si>
    <t>49*64</t>
  </si>
  <si>
    <t>Poznámka k položce:_x000D_
- po posouzení stavu nátěru konkrétních ploch korozním inženýrem lze akceptovat přípravu povrchů P St2 _x000D_
- v případě VD Štětí odhadnuto 1% celkové plochy</t>
  </si>
  <si>
    <t>4809,42*0,008 'Přepočtené koeficientem množství</t>
  </si>
  <si>
    <t>4858*0,02 'Přepočtené koeficientem množství</t>
  </si>
  <si>
    <t>4858*0,2 'Přepočtené koeficientem množství</t>
  </si>
  <si>
    <t>4858*0,15 'Přepočtené koeficientem množství</t>
  </si>
  <si>
    <t>4858*0,015 'Přepočtené koeficientem množství</t>
  </si>
  <si>
    <t>4858+43</t>
  </si>
  <si>
    <t>4901*0,15 'Přepočtené koeficientem množství</t>
  </si>
  <si>
    <t>4901*0,015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</si>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</sst>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9" t="s">
        <v>14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1"/>
      <c r="AQ5" s="21"/>
      <c r="AR5" s="19"/>
      <c r="BE5" s="326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31" t="s">
        <v>17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1"/>
      <c r="AQ6" s="21"/>
      <c r="AR6" s="19"/>
      <c r="BE6" s="32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27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27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27"/>
      <c r="BS9" s="16" t="s">
        <v>6</v>
      </c>
    </row>
    <row r="10" spans="1:74" s="1" customFormat="1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27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27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27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32</v>
      </c>
      <c r="AO13" s="21"/>
      <c r="AP13" s="21"/>
      <c r="AQ13" s="21"/>
      <c r="AR13" s="19"/>
      <c r="BE13" s="327"/>
      <c r="BS13" s="16" t="s">
        <v>6</v>
      </c>
    </row>
    <row r="14" spans="1:74" ht="12.75">
      <c r="B14" s="20"/>
      <c r="C14" s="21"/>
      <c r="D14" s="21"/>
      <c r="E14" s="332" t="s">
        <v>32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E14" s="327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27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2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27"/>
      <c r="BS17" s="16" t="s">
        <v>35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27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27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27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27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27"/>
    </row>
    <row r="23" spans="1:71" s="1" customFormat="1" ht="47.25" customHeight="1">
      <c r="B23" s="20"/>
      <c r="C23" s="21"/>
      <c r="D23" s="21"/>
      <c r="E23" s="334" t="s">
        <v>39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1"/>
      <c r="AP23" s="21"/>
      <c r="AQ23" s="21"/>
      <c r="AR23" s="19"/>
      <c r="BE23" s="32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27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27"/>
    </row>
    <row r="26" spans="1:71" s="2" customFormat="1" ht="25.9" customHeight="1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35">
        <f>ROUND(AG54,2)</f>
        <v>0</v>
      </c>
      <c r="AL26" s="336"/>
      <c r="AM26" s="336"/>
      <c r="AN26" s="336"/>
      <c r="AO26" s="336"/>
      <c r="AP26" s="35"/>
      <c r="AQ26" s="35"/>
      <c r="AR26" s="38"/>
      <c r="BE26" s="32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2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7" t="s">
        <v>41</v>
      </c>
      <c r="M28" s="337"/>
      <c r="N28" s="337"/>
      <c r="O28" s="337"/>
      <c r="P28" s="337"/>
      <c r="Q28" s="35"/>
      <c r="R28" s="35"/>
      <c r="S28" s="35"/>
      <c r="T28" s="35"/>
      <c r="U28" s="35"/>
      <c r="V28" s="35"/>
      <c r="W28" s="337" t="s">
        <v>42</v>
      </c>
      <c r="X28" s="337"/>
      <c r="Y28" s="337"/>
      <c r="Z28" s="337"/>
      <c r="AA28" s="337"/>
      <c r="AB28" s="337"/>
      <c r="AC28" s="337"/>
      <c r="AD28" s="337"/>
      <c r="AE28" s="337"/>
      <c r="AF28" s="35"/>
      <c r="AG28" s="35"/>
      <c r="AH28" s="35"/>
      <c r="AI28" s="35"/>
      <c r="AJ28" s="35"/>
      <c r="AK28" s="337" t="s">
        <v>43</v>
      </c>
      <c r="AL28" s="337"/>
      <c r="AM28" s="337"/>
      <c r="AN28" s="337"/>
      <c r="AO28" s="337"/>
      <c r="AP28" s="35"/>
      <c r="AQ28" s="35"/>
      <c r="AR28" s="38"/>
      <c r="BE28" s="327"/>
    </row>
    <row r="29" spans="1:71" s="3" customFormat="1" ht="14.45" customHeight="1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340">
        <v>0.21</v>
      </c>
      <c r="M29" s="339"/>
      <c r="N29" s="339"/>
      <c r="O29" s="339"/>
      <c r="P29" s="339"/>
      <c r="Q29" s="40"/>
      <c r="R29" s="40"/>
      <c r="S29" s="40"/>
      <c r="T29" s="40"/>
      <c r="U29" s="40"/>
      <c r="V29" s="40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0"/>
      <c r="AG29" s="40"/>
      <c r="AH29" s="40"/>
      <c r="AI29" s="40"/>
      <c r="AJ29" s="40"/>
      <c r="AK29" s="338">
        <f>ROUND(AV54, 2)</f>
        <v>0</v>
      </c>
      <c r="AL29" s="339"/>
      <c r="AM29" s="339"/>
      <c r="AN29" s="339"/>
      <c r="AO29" s="339"/>
      <c r="AP29" s="40"/>
      <c r="AQ29" s="40"/>
      <c r="AR29" s="41"/>
      <c r="BE29" s="328"/>
    </row>
    <row r="30" spans="1:71" s="3" customFormat="1" ht="14.45" customHeight="1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340">
        <v>0.15</v>
      </c>
      <c r="M30" s="339"/>
      <c r="N30" s="339"/>
      <c r="O30" s="339"/>
      <c r="P30" s="339"/>
      <c r="Q30" s="40"/>
      <c r="R30" s="40"/>
      <c r="S30" s="40"/>
      <c r="T30" s="40"/>
      <c r="U30" s="40"/>
      <c r="V30" s="40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0"/>
      <c r="AG30" s="40"/>
      <c r="AH30" s="40"/>
      <c r="AI30" s="40"/>
      <c r="AJ30" s="40"/>
      <c r="AK30" s="338">
        <f>ROUND(AW54, 2)</f>
        <v>0</v>
      </c>
      <c r="AL30" s="339"/>
      <c r="AM30" s="339"/>
      <c r="AN30" s="339"/>
      <c r="AO30" s="339"/>
      <c r="AP30" s="40"/>
      <c r="AQ30" s="40"/>
      <c r="AR30" s="41"/>
      <c r="BE30" s="328"/>
    </row>
    <row r="31" spans="1:71" s="3" customFormat="1" ht="14.45" hidden="1" customHeight="1">
      <c r="B31" s="39"/>
      <c r="C31" s="40"/>
      <c r="D31" s="40"/>
      <c r="E31" s="40"/>
      <c r="F31" s="28" t="s">
        <v>47</v>
      </c>
      <c r="G31" s="40"/>
      <c r="H31" s="40"/>
      <c r="I31" s="40"/>
      <c r="J31" s="40"/>
      <c r="K31" s="40"/>
      <c r="L31" s="340">
        <v>0.21</v>
      </c>
      <c r="M31" s="339"/>
      <c r="N31" s="339"/>
      <c r="O31" s="339"/>
      <c r="P31" s="339"/>
      <c r="Q31" s="40"/>
      <c r="R31" s="40"/>
      <c r="S31" s="40"/>
      <c r="T31" s="40"/>
      <c r="U31" s="40"/>
      <c r="V31" s="40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0"/>
      <c r="AG31" s="40"/>
      <c r="AH31" s="40"/>
      <c r="AI31" s="40"/>
      <c r="AJ31" s="40"/>
      <c r="AK31" s="338">
        <v>0</v>
      </c>
      <c r="AL31" s="339"/>
      <c r="AM31" s="339"/>
      <c r="AN31" s="339"/>
      <c r="AO31" s="339"/>
      <c r="AP31" s="40"/>
      <c r="AQ31" s="40"/>
      <c r="AR31" s="41"/>
      <c r="BE31" s="328"/>
    </row>
    <row r="32" spans="1:71" s="3" customFormat="1" ht="14.45" hidden="1" customHeight="1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340">
        <v>0.15</v>
      </c>
      <c r="M32" s="339"/>
      <c r="N32" s="339"/>
      <c r="O32" s="339"/>
      <c r="P32" s="339"/>
      <c r="Q32" s="40"/>
      <c r="R32" s="40"/>
      <c r="S32" s="40"/>
      <c r="T32" s="40"/>
      <c r="U32" s="40"/>
      <c r="V32" s="40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0"/>
      <c r="AG32" s="40"/>
      <c r="AH32" s="40"/>
      <c r="AI32" s="40"/>
      <c r="AJ32" s="40"/>
      <c r="AK32" s="338">
        <v>0</v>
      </c>
      <c r="AL32" s="339"/>
      <c r="AM32" s="339"/>
      <c r="AN32" s="339"/>
      <c r="AO32" s="339"/>
      <c r="AP32" s="40"/>
      <c r="AQ32" s="40"/>
      <c r="AR32" s="41"/>
      <c r="BE32" s="328"/>
    </row>
    <row r="33" spans="1:57" s="3" customFormat="1" ht="14.45" hidden="1" customHeight="1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340">
        <v>0</v>
      </c>
      <c r="M33" s="339"/>
      <c r="N33" s="339"/>
      <c r="O33" s="339"/>
      <c r="P33" s="339"/>
      <c r="Q33" s="40"/>
      <c r="R33" s="40"/>
      <c r="S33" s="40"/>
      <c r="T33" s="40"/>
      <c r="U33" s="40"/>
      <c r="V33" s="40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0"/>
      <c r="AG33" s="40"/>
      <c r="AH33" s="40"/>
      <c r="AI33" s="40"/>
      <c r="AJ33" s="40"/>
      <c r="AK33" s="338">
        <v>0</v>
      </c>
      <c r="AL33" s="339"/>
      <c r="AM33" s="339"/>
      <c r="AN33" s="339"/>
      <c r="AO33" s="339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50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51</v>
      </c>
      <c r="U35" s="44"/>
      <c r="V35" s="44"/>
      <c r="W35" s="44"/>
      <c r="X35" s="344" t="s">
        <v>52</v>
      </c>
      <c r="Y35" s="342"/>
      <c r="Z35" s="342"/>
      <c r="AA35" s="342"/>
      <c r="AB35" s="342"/>
      <c r="AC35" s="44"/>
      <c r="AD35" s="44"/>
      <c r="AE35" s="44"/>
      <c r="AF35" s="44"/>
      <c r="AG35" s="44"/>
      <c r="AH35" s="44"/>
      <c r="AI35" s="44"/>
      <c r="AJ35" s="44"/>
      <c r="AK35" s="341">
        <f>SUM(AK26:AK33)</f>
        <v>0</v>
      </c>
      <c r="AL35" s="342"/>
      <c r="AM35" s="342"/>
      <c r="AN35" s="342"/>
      <c r="AO35" s="34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LVCSvodidla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6" t="str">
        <f>K6</f>
        <v>LVC, obnova nátěrů svodidel</v>
      </c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22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Labe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24</v>
      </c>
      <c r="AJ47" s="35"/>
      <c r="AK47" s="35"/>
      <c r="AL47" s="35"/>
      <c r="AM47" s="308" t="str">
        <f>IF(AN8= "","",AN8)</f>
        <v>7. 11. 2019</v>
      </c>
      <c r="AN47" s="308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26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s.p.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309" t="str">
        <f>IF(E17="","",E17)</f>
        <v>AW-DAD, s.r.o.</v>
      </c>
      <c r="AN49" s="310"/>
      <c r="AO49" s="310"/>
      <c r="AP49" s="310"/>
      <c r="AQ49" s="35"/>
      <c r="AR49" s="38"/>
      <c r="AS49" s="311" t="s">
        <v>54</v>
      </c>
      <c r="AT49" s="312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36</v>
      </c>
      <c r="AJ50" s="35"/>
      <c r="AK50" s="35"/>
      <c r="AL50" s="35"/>
      <c r="AM50" s="309" t="str">
        <f>IF(E20="","",E20)</f>
        <v>Dadejík</v>
      </c>
      <c r="AN50" s="310"/>
      <c r="AO50" s="310"/>
      <c r="AP50" s="310"/>
      <c r="AQ50" s="35"/>
      <c r="AR50" s="38"/>
      <c r="AS50" s="313"/>
      <c r="AT50" s="314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5"/>
      <c r="AT51" s="316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7" t="s">
        <v>55</v>
      </c>
      <c r="D52" s="318"/>
      <c r="E52" s="318"/>
      <c r="F52" s="318"/>
      <c r="G52" s="318"/>
      <c r="H52" s="65"/>
      <c r="I52" s="320" t="s">
        <v>56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9" t="s">
        <v>57</v>
      </c>
      <c r="AH52" s="318"/>
      <c r="AI52" s="318"/>
      <c r="AJ52" s="318"/>
      <c r="AK52" s="318"/>
      <c r="AL52" s="318"/>
      <c r="AM52" s="318"/>
      <c r="AN52" s="320" t="s">
        <v>58</v>
      </c>
      <c r="AO52" s="318"/>
      <c r="AP52" s="318"/>
      <c r="AQ52" s="66" t="s">
        <v>59</v>
      </c>
      <c r="AR52" s="38"/>
      <c r="AS52" s="67" t="s">
        <v>60</v>
      </c>
      <c r="AT52" s="68" t="s">
        <v>61</v>
      </c>
      <c r="AU52" s="68" t="s">
        <v>62</v>
      </c>
      <c r="AV52" s="68" t="s">
        <v>63</v>
      </c>
      <c r="AW52" s="68" t="s">
        <v>64</v>
      </c>
      <c r="AX52" s="68" t="s">
        <v>65</v>
      </c>
      <c r="AY52" s="68" t="s">
        <v>66</v>
      </c>
      <c r="AZ52" s="68" t="s">
        <v>67</v>
      </c>
      <c r="BA52" s="68" t="s">
        <v>68</v>
      </c>
      <c r="BB52" s="68" t="s">
        <v>69</v>
      </c>
      <c r="BC52" s="68" t="s">
        <v>70</v>
      </c>
      <c r="BD52" s="69" t="s">
        <v>71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72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4">
        <f>ROUND(SUM(AG55:AG60),2)</f>
        <v>0</v>
      </c>
      <c r="AH54" s="324"/>
      <c r="AI54" s="324"/>
      <c r="AJ54" s="324"/>
      <c r="AK54" s="324"/>
      <c r="AL54" s="324"/>
      <c r="AM54" s="324"/>
      <c r="AN54" s="325">
        <f t="shared" ref="AN54:AN60" si="0">SUM(AG54,AT54)</f>
        <v>0</v>
      </c>
      <c r="AO54" s="325"/>
      <c r="AP54" s="325"/>
      <c r="AQ54" s="77" t="s">
        <v>28</v>
      </c>
      <c r="AR54" s="78"/>
      <c r="AS54" s="79">
        <f>ROUND(SUM(AS55:AS60),2)</f>
        <v>0</v>
      </c>
      <c r="AT54" s="80">
        <f t="shared" ref="AT54:AT60" si="1">ROUND(SUM(AV54:AW54),2)</f>
        <v>0</v>
      </c>
      <c r="AU54" s="81">
        <f>ROUND(SUM(AU55:AU60),5)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ROUND(SUM(AZ55:AZ60),2)</f>
        <v>0</v>
      </c>
      <c r="BA54" s="80">
        <f>ROUND(SUM(BA55:BA60),2)</f>
        <v>0</v>
      </c>
      <c r="BB54" s="80">
        <f>ROUND(SUM(BB55:BB60),2)</f>
        <v>0</v>
      </c>
      <c r="BC54" s="80">
        <f>ROUND(SUM(BC55:BC60),2)</f>
        <v>0</v>
      </c>
      <c r="BD54" s="82">
        <f>ROUND(SUM(BD55:BD60),2)</f>
        <v>0</v>
      </c>
      <c r="BS54" s="83" t="s">
        <v>73</v>
      </c>
      <c r="BT54" s="83" t="s">
        <v>74</v>
      </c>
      <c r="BU54" s="84" t="s">
        <v>75</v>
      </c>
      <c r="BV54" s="83" t="s">
        <v>76</v>
      </c>
      <c r="BW54" s="83" t="s">
        <v>5</v>
      </c>
      <c r="BX54" s="83" t="s">
        <v>77</v>
      </c>
      <c r="CL54" s="83" t="s">
        <v>19</v>
      </c>
    </row>
    <row r="55" spans="1:91" s="7" customFormat="1" ht="37.5" customHeight="1">
      <c r="A55" s="85" t="s">
        <v>78</v>
      </c>
      <c r="B55" s="86"/>
      <c r="C55" s="87"/>
      <c r="D55" s="321" t="s">
        <v>79</v>
      </c>
      <c r="E55" s="321"/>
      <c r="F55" s="321"/>
      <c r="G55" s="321"/>
      <c r="H55" s="321"/>
      <c r="I55" s="88"/>
      <c r="J55" s="321" t="s">
        <v>80</v>
      </c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2">
        <f>'VDDolniBerkovice - LVC, o...'!J30</f>
        <v>0</v>
      </c>
      <c r="AH55" s="323"/>
      <c r="AI55" s="323"/>
      <c r="AJ55" s="323"/>
      <c r="AK55" s="323"/>
      <c r="AL55" s="323"/>
      <c r="AM55" s="323"/>
      <c r="AN55" s="322">
        <f t="shared" si="0"/>
        <v>0</v>
      </c>
      <c r="AO55" s="323"/>
      <c r="AP55" s="323"/>
      <c r="AQ55" s="89" t="s">
        <v>81</v>
      </c>
      <c r="AR55" s="90"/>
      <c r="AS55" s="91">
        <v>0</v>
      </c>
      <c r="AT55" s="92">
        <f t="shared" si="1"/>
        <v>0</v>
      </c>
      <c r="AU55" s="93">
        <f>'VDDolniBerkovice - LVC, o...'!P88</f>
        <v>0</v>
      </c>
      <c r="AV55" s="92">
        <f>'VDDolniBerkovice - LVC, o...'!J33</f>
        <v>0</v>
      </c>
      <c r="AW55" s="92">
        <f>'VDDolniBerkovice - LVC, o...'!J34</f>
        <v>0</v>
      </c>
      <c r="AX55" s="92">
        <f>'VDDolniBerkovice - LVC, o...'!J35</f>
        <v>0</v>
      </c>
      <c r="AY55" s="92">
        <f>'VDDolniBerkovice - LVC, o...'!J36</f>
        <v>0</v>
      </c>
      <c r="AZ55" s="92">
        <f>'VDDolniBerkovice - LVC, o...'!F33</f>
        <v>0</v>
      </c>
      <c r="BA55" s="92">
        <f>'VDDolniBerkovice - LVC, o...'!F34</f>
        <v>0</v>
      </c>
      <c r="BB55" s="92">
        <f>'VDDolniBerkovice - LVC, o...'!F35</f>
        <v>0</v>
      </c>
      <c r="BC55" s="92">
        <f>'VDDolniBerkovice - LVC, o...'!F36</f>
        <v>0</v>
      </c>
      <c r="BD55" s="94">
        <f>'VDDolniBerkovice - LVC, o...'!F37</f>
        <v>0</v>
      </c>
      <c r="BT55" s="95" t="s">
        <v>82</v>
      </c>
      <c r="BV55" s="95" t="s">
        <v>76</v>
      </c>
      <c r="BW55" s="95" t="s">
        <v>83</v>
      </c>
      <c r="BX55" s="95" t="s">
        <v>5</v>
      </c>
      <c r="CL55" s="95" t="s">
        <v>19</v>
      </c>
      <c r="CM55" s="95" t="s">
        <v>84</v>
      </c>
    </row>
    <row r="56" spans="1:91" s="7" customFormat="1" ht="24.75" customHeight="1">
      <c r="A56" s="85" t="s">
        <v>78</v>
      </c>
      <c r="B56" s="86"/>
      <c r="C56" s="87"/>
      <c r="D56" s="321" t="s">
        <v>85</v>
      </c>
      <c r="E56" s="321"/>
      <c r="F56" s="321"/>
      <c r="G56" s="321"/>
      <c r="H56" s="321"/>
      <c r="I56" s="88"/>
      <c r="J56" s="321" t="s">
        <v>86</v>
      </c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2">
        <f>'VDObříství - LVC, obnova ...'!J30</f>
        <v>0</v>
      </c>
      <c r="AH56" s="323"/>
      <c r="AI56" s="323"/>
      <c r="AJ56" s="323"/>
      <c r="AK56" s="323"/>
      <c r="AL56" s="323"/>
      <c r="AM56" s="323"/>
      <c r="AN56" s="322">
        <f t="shared" si="0"/>
        <v>0</v>
      </c>
      <c r="AO56" s="323"/>
      <c r="AP56" s="323"/>
      <c r="AQ56" s="89" t="s">
        <v>81</v>
      </c>
      <c r="AR56" s="90"/>
      <c r="AS56" s="91">
        <v>0</v>
      </c>
      <c r="AT56" s="92">
        <f t="shared" si="1"/>
        <v>0</v>
      </c>
      <c r="AU56" s="93">
        <f>'VDObříství - LVC, obnova ...'!P88</f>
        <v>0</v>
      </c>
      <c r="AV56" s="92">
        <f>'VDObříství - LVC, obnova ...'!J33</f>
        <v>0</v>
      </c>
      <c r="AW56" s="92">
        <f>'VDObříství - LVC, obnova ...'!J34</f>
        <v>0</v>
      </c>
      <c r="AX56" s="92">
        <f>'VDObříství - LVC, obnova ...'!J35</f>
        <v>0</v>
      </c>
      <c r="AY56" s="92">
        <f>'VDObříství - LVC, obnova ...'!J36</f>
        <v>0</v>
      </c>
      <c r="AZ56" s="92">
        <f>'VDObříství - LVC, obnova ...'!F33</f>
        <v>0</v>
      </c>
      <c r="BA56" s="92">
        <f>'VDObříství - LVC, obnova ...'!F34</f>
        <v>0</v>
      </c>
      <c r="BB56" s="92">
        <f>'VDObříství - LVC, obnova ...'!F35</f>
        <v>0</v>
      </c>
      <c r="BC56" s="92">
        <f>'VDObříství - LVC, obnova ...'!F36</f>
        <v>0</v>
      </c>
      <c r="BD56" s="94">
        <f>'VDObříství - LVC, obnova ...'!F37</f>
        <v>0</v>
      </c>
      <c r="BT56" s="95" t="s">
        <v>82</v>
      </c>
      <c r="BV56" s="95" t="s">
        <v>76</v>
      </c>
      <c r="BW56" s="95" t="s">
        <v>87</v>
      </c>
      <c r="BX56" s="95" t="s">
        <v>5</v>
      </c>
      <c r="CL56" s="95" t="s">
        <v>19</v>
      </c>
      <c r="CM56" s="95" t="s">
        <v>84</v>
      </c>
    </row>
    <row r="57" spans="1:91" s="7" customFormat="1" ht="24.75" customHeight="1">
      <c r="A57" s="85" t="s">
        <v>78</v>
      </c>
      <c r="B57" s="86"/>
      <c r="C57" s="87"/>
      <c r="D57" s="321" t="s">
        <v>88</v>
      </c>
      <c r="E57" s="321"/>
      <c r="F57" s="321"/>
      <c r="G57" s="321"/>
      <c r="H57" s="321"/>
      <c r="I57" s="88"/>
      <c r="J57" s="321" t="s">
        <v>89</v>
      </c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2">
        <f>'VDStrekov_svod - LVC, obn...'!J30</f>
        <v>0</v>
      </c>
      <c r="AH57" s="323"/>
      <c r="AI57" s="323"/>
      <c r="AJ57" s="323"/>
      <c r="AK57" s="323"/>
      <c r="AL57" s="323"/>
      <c r="AM57" s="323"/>
      <c r="AN57" s="322">
        <f t="shared" si="0"/>
        <v>0</v>
      </c>
      <c r="AO57" s="323"/>
      <c r="AP57" s="323"/>
      <c r="AQ57" s="89" t="s">
        <v>81</v>
      </c>
      <c r="AR57" s="90"/>
      <c r="AS57" s="91">
        <v>0</v>
      </c>
      <c r="AT57" s="92">
        <f t="shared" si="1"/>
        <v>0</v>
      </c>
      <c r="AU57" s="93">
        <f>'VDStrekov_svod - LVC, obn...'!P88</f>
        <v>0</v>
      </c>
      <c r="AV57" s="92">
        <f>'VDStrekov_svod - LVC, obn...'!J33</f>
        <v>0</v>
      </c>
      <c r="AW57" s="92">
        <f>'VDStrekov_svod - LVC, obn...'!J34</f>
        <v>0</v>
      </c>
      <c r="AX57" s="92">
        <f>'VDStrekov_svod - LVC, obn...'!J35</f>
        <v>0</v>
      </c>
      <c r="AY57" s="92">
        <f>'VDStrekov_svod - LVC, obn...'!J36</f>
        <v>0</v>
      </c>
      <c r="AZ57" s="92">
        <f>'VDStrekov_svod - LVC, obn...'!F33</f>
        <v>0</v>
      </c>
      <c r="BA57" s="92">
        <f>'VDStrekov_svod - LVC, obn...'!F34</f>
        <v>0</v>
      </c>
      <c r="BB57" s="92">
        <f>'VDStrekov_svod - LVC, obn...'!F35</f>
        <v>0</v>
      </c>
      <c r="BC57" s="92">
        <f>'VDStrekov_svod - LVC, obn...'!F36</f>
        <v>0</v>
      </c>
      <c r="BD57" s="94">
        <f>'VDStrekov_svod - LVC, obn...'!F37</f>
        <v>0</v>
      </c>
      <c r="BT57" s="95" t="s">
        <v>82</v>
      </c>
      <c r="BV57" s="95" t="s">
        <v>76</v>
      </c>
      <c r="BW57" s="95" t="s">
        <v>90</v>
      </c>
      <c r="BX57" s="95" t="s">
        <v>5</v>
      </c>
      <c r="CL57" s="95" t="s">
        <v>19</v>
      </c>
      <c r="CM57" s="95" t="s">
        <v>84</v>
      </c>
    </row>
    <row r="58" spans="1:91" s="7" customFormat="1" ht="24.75" customHeight="1">
      <c r="A58" s="85" t="s">
        <v>78</v>
      </c>
      <c r="B58" s="86"/>
      <c r="C58" s="87"/>
      <c r="D58" s="321" t="s">
        <v>91</v>
      </c>
      <c r="E58" s="321"/>
      <c r="F58" s="321"/>
      <c r="G58" s="321"/>
      <c r="H58" s="321"/>
      <c r="I58" s="88"/>
      <c r="J58" s="321" t="s">
        <v>92</v>
      </c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2">
        <f>'VDCKop_svod - LVC, obnova...'!J30</f>
        <v>0</v>
      </c>
      <c r="AH58" s="323"/>
      <c r="AI58" s="323"/>
      <c r="AJ58" s="323"/>
      <c r="AK58" s="323"/>
      <c r="AL58" s="323"/>
      <c r="AM58" s="323"/>
      <c r="AN58" s="322">
        <f t="shared" si="0"/>
        <v>0</v>
      </c>
      <c r="AO58" s="323"/>
      <c r="AP58" s="323"/>
      <c r="AQ58" s="89" t="s">
        <v>81</v>
      </c>
      <c r="AR58" s="90"/>
      <c r="AS58" s="91">
        <v>0</v>
      </c>
      <c r="AT58" s="92">
        <f t="shared" si="1"/>
        <v>0</v>
      </c>
      <c r="AU58" s="93">
        <f>'VDCKop_svod - LVC, obnova...'!P88</f>
        <v>0</v>
      </c>
      <c r="AV58" s="92">
        <f>'VDCKop_svod - LVC, obnova...'!J33</f>
        <v>0</v>
      </c>
      <c r="AW58" s="92">
        <f>'VDCKop_svod - LVC, obnova...'!J34</f>
        <v>0</v>
      </c>
      <c r="AX58" s="92">
        <f>'VDCKop_svod - LVC, obnova...'!J35</f>
        <v>0</v>
      </c>
      <c r="AY58" s="92">
        <f>'VDCKop_svod - LVC, obnova...'!J36</f>
        <v>0</v>
      </c>
      <c r="AZ58" s="92">
        <f>'VDCKop_svod - LVC, obnova...'!F33</f>
        <v>0</v>
      </c>
      <c r="BA58" s="92">
        <f>'VDCKop_svod - LVC, obnova...'!F34</f>
        <v>0</v>
      </c>
      <c r="BB58" s="92">
        <f>'VDCKop_svod - LVC, obnova...'!F35</f>
        <v>0</v>
      </c>
      <c r="BC58" s="92">
        <f>'VDCKop_svod - LVC, obnova...'!F36</f>
        <v>0</v>
      </c>
      <c r="BD58" s="94">
        <f>'VDCKop_svod - LVC, obnova...'!F37</f>
        <v>0</v>
      </c>
      <c r="BT58" s="95" t="s">
        <v>82</v>
      </c>
      <c r="BV58" s="95" t="s">
        <v>76</v>
      </c>
      <c r="BW58" s="95" t="s">
        <v>93</v>
      </c>
      <c r="BX58" s="95" t="s">
        <v>5</v>
      </c>
      <c r="CL58" s="95" t="s">
        <v>19</v>
      </c>
      <c r="CM58" s="95" t="s">
        <v>84</v>
      </c>
    </row>
    <row r="59" spans="1:91" s="7" customFormat="1" ht="24.75" customHeight="1">
      <c r="A59" s="85" t="s">
        <v>78</v>
      </c>
      <c r="B59" s="86"/>
      <c r="C59" s="87"/>
      <c r="D59" s="321" t="s">
        <v>94</v>
      </c>
      <c r="E59" s="321"/>
      <c r="F59" s="321"/>
      <c r="G59" s="321"/>
      <c r="H59" s="321"/>
      <c r="I59" s="88"/>
      <c r="J59" s="321" t="s">
        <v>95</v>
      </c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2">
        <f>'VDRoudnice - LVC, obnova ...'!J30</f>
        <v>0</v>
      </c>
      <c r="AH59" s="323"/>
      <c r="AI59" s="323"/>
      <c r="AJ59" s="323"/>
      <c r="AK59" s="323"/>
      <c r="AL59" s="323"/>
      <c r="AM59" s="323"/>
      <c r="AN59" s="322">
        <f t="shared" si="0"/>
        <v>0</v>
      </c>
      <c r="AO59" s="323"/>
      <c r="AP59" s="323"/>
      <c r="AQ59" s="89" t="s">
        <v>81</v>
      </c>
      <c r="AR59" s="90"/>
      <c r="AS59" s="91">
        <v>0</v>
      </c>
      <c r="AT59" s="92">
        <f t="shared" si="1"/>
        <v>0</v>
      </c>
      <c r="AU59" s="93">
        <f>'VDRoudnice - LVC, obnova ...'!P88</f>
        <v>0</v>
      </c>
      <c r="AV59" s="92">
        <f>'VDRoudnice - LVC, obnova ...'!J33</f>
        <v>0</v>
      </c>
      <c r="AW59" s="92">
        <f>'VDRoudnice - LVC, obnova ...'!J34</f>
        <v>0</v>
      </c>
      <c r="AX59" s="92">
        <f>'VDRoudnice - LVC, obnova ...'!J35</f>
        <v>0</v>
      </c>
      <c r="AY59" s="92">
        <f>'VDRoudnice - LVC, obnova ...'!J36</f>
        <v>0</v>
      </c>
      <c r="AZ59" s="92">
        <f>'VDRoudnice - LVC, obnova ...'!F33</f>
        <v>0</v>
      </c>
      <c r="BA59" s="92">
        <f>'VDRoudnice - LVC, obnova ...'!F34</f>
        <v>0</v>
      </c>
      <c r="BB59" s="92">
        <f>'VDRoudnice - LVC, obnova ...'!F35</f>
        <v>0</v>
      </c>
      <c r="BC59" s="92">
        <f>'VDRoudnice - LVC, obnova ...'!F36</f>
        <v>0</v>
      </c>
      <c r="BD59" s="94">
        <f>'VDRoudnice - LVC, obnova ...'!F37</f>
        <v>0</v>
      </c>
      <c r="BT59" s="95" t="s">
        <v>82</v>
      </c>
      <c r="BV59" s="95" t="s">
        <v>76</v>
      </c>
      <c r="BW59" s="95" t="s">
        <v>96</v>
      </c>
      <c r="BX59" s="95" t="s">
        <v>5</v>
      </c>
      <c r="CL59" s="95" t="s">
        <v>19</v>
      </c>
      <c r="CM59" s="95" t="s">
        <v>84</v>
      </c>
    </row>
    <row r="60" spans="1:91" s="7" customFormat="1" ht="24.75" customHeight="1">
      <c r="A60" s="85" t="s">
        <v>78</v>
      </c>
      <c r="B60" s="86"/>
      <c r="C60" s="87"/>
      <c r="D60" s="321" t="s">
        <v>97</v>
      </c>
      <c r="E60" s="321"/>
      <c r="F60" s="321"/>
      <c r="G60" s="321"/>
      <c r="H60" s="321"/>
      <c r="I60" s="88"/>
      <c r="J60" s="321" t="s">
        <v>98</v>
      </c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2">
        <f>'VDSteti - LVC, obnova nát...'!J30</f>
        <v>0</v>
      </c>
      <c r="AH60" s="323"/>
      <c r="AI60" s="323"/>
      <c r="AJ60" s="323"/>
      <c r="AK60" s="323"/>
      <c r="AL60" s="323"/>
      <c r="AM60" s="323"/>
      <c r="AN60" s="322">
        <f t="shared" si="0"/>
        <v>0</v>
      </c>
      <c r="AO60" s="323"/>
      <c r="AP60" s="323"/>
      <c r="AQ60" s="89" t="s">
        <v>81</v>
      </c>
      <c r="AR60" s="90"/>
      <c r="AS60" s="96">
        <v>0</v>
      </c>
      <c r="AT60" s="97">
        <f t="shared" si="1"/>
        <v>0</v>
      </c>
      <c r="AU60" s="98">
        <f>'VDSteti - LVC, obnova nát...'!P88</f>
        <v>0</v>
      </c>
      <c r="AV60" s="97">
        <f>'VDSteti - LVC, obnova nát...'!J33</f>
        <v>0</v>
      </c>
      <c r="AW60" s="97">
        <f>'VDSteti - LVC, obnova nát...'!J34</f>
        <v>0</v>
      </c>
      <c r="AX60" s="97">
        <f>'VDSteti - LVC, obnova nát...'!J35</f>
        <v>0</v>
      </c>
      <c r="AY60" s="97">
        <f>'VDSteti - LVC, obnova nát...'!J36</f>
        <v>0</v>
      </c>
      <c r="AZ60" s="97">
        <f>'VDSteti - LVC, obnova nát...'!F33</f>
        <v>0</v>
      </c>
      <c r="BA60" s="97">
        <f>'VDSteti - LVC, obnova nát...'!F34</f>
        <v>0</v>
      </c>
      <c r="BB60" s="97">
        <f>'VDSteti - LVC, obnova nát...'!F35</f>
        <v>0</v>
      </c>
      <c r="BC60" s="97">
        <f>'VDSteti - LVC, obnova nát...'!F36</f>
        <v>0</v>
      </c>
      <c r="BD60" s="99">
        <f>'VDSteti - LVC, obnova nát...'!F37</f>
        <v>0</v>
      </c>
      <c r="BT60" s="95" t="s">
        <v>82</v>
      </c>
      <c r="BV60" s="95" t="s">
        <v>76</v>
      </c>
      <c r="BW60" s="95" t="s">
        <v>99</v>
      </c>
      <c r="BX60" s="95" t="s">
        <v>5</v>
      </c>
      <c r="CL60" s="95" t="s">
        <v>19</v>
      </c>
      <c r="CM60" s="95" t="s">
        <v>84</v>
      </c>
    </row>
    <row r="61" spans="1:91" s="2" customFormat="1" ht="30" customHeight="1">
      <c r="A61" s="33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8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</row>
    <row r="62" spans="1:91" s="2" customFormat="1" ht="6.95" customHeight="1">
      <c r="A62" s="33"/>
      <c r="B62" s="46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38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</sheetData>
  <sheetProtection algorithmName="SHA-512" hashValue="rBaHFoWYwdBg6mfTuvo/3j8A0DrVuWxrPlZQEHQi8MwapWzdijTzTJ356JPQH4fuaR5q5xWDOvMN8b07oAdvzQ==" saltValue="xT+97Kv5hK/rPIr7zns94AFHBpU0k99goCV0E8Uc1N9BFeKn16v01WiI/X6D8T380h6+AZpTKnyzzy9LV9RMW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VDDolniBerkovice - LVC, o...'!C2" display="/"/>
    <hyperlink ref="A56" location="'VDObříství - LVC, obnova ...'!C2" display="/"/>
    <hyperlink ref="A57" location="'VDStrekov_svod - LVC, obn...'!C2" display="/"/>
    <hyperlink ref="A58" location="'VDCKop_svod - LVC, obnova...'!C2" display="/"/>
    <hyperlink ref="A59" location="'VDRoudnice - LVC, obnova ...'!C2" display="/"/>
    <hyperlink ref="A60" location="'VDSteti - LVC, obnova ná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100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LVC, obnova nátěrů svodidel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101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102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28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22</v>
      </c>
      <c r="E12" s="33"/>
      <c r="F12" s="109" t="s">
        <v>103</v>
      </c>
      <c r="G12" s="33"/>
      <c r="H12" s="33"/>
      <c r="I12" s="110" t="s">
        <v>24</v>
      </c>
      <c r="J12" s="111" t="str">
        <f>'Rekapitulace stavby'!AN8</f>
        <v>7. 11. 2019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26</v>
      </c>
      <c r="E14" s="33"/>
      <c r="F14" s="33"/>
      <c r="G14" s="33"/>
      <c r="H14" s="33"/>
      <c r="I14" s="110" t="s">
        <v>27</v>
      </c>
      <c r="J14" s="109" t="s">
        <v>28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29</v>
      </c>
      <c r="F15" s="33"/>
      <c r="G15" s="33"/>
      <c r="H15" s="33"/>
      <c r="I15" s="110" t="s">
        <v>30</v>
      </c>
      <c r="J15" s="109" t="s">
        <v>28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27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30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27</v>
      </c>
      <c r="J20" s="109" t="s">
        <v>28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30</v>
      </c>
      <c r="J21" s="109" t="s">
        <v>28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36</v>
      </c>
      <c r="E23" s="33"/>
      <c r="F23" s="33"/>
      <c r="G23" s="33"/>
      <c r="H23" s="33"/>
      <c r="I23" s="110" t="s">
        <v>27</v>
      </c>
      <c r="J23" s="109" t="s">
        <v>28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30</v>
      </c>
      <c r="J24" s="109" t="s">
        <v>28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38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28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40</v>
      </c>
      <c r="E30" s="33"/>
      <c r="F30" s="33"/>
      <c r="G30" s="33"/>
      <c r="H30" s="33"/>
      <c r="I30" s="107"/>
      <c r="J30" s="119">
        <f>ROUND(J88,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42</v>
      </c>
      <c r="G32" s="33"/>
      <c r="H32" s="33"/>
      <c r="I32" s="121" t="s">
        <v>41</v>
      </c>
      <c r="J32" s="120" t="s">
        <v>43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44</v>
      </c>
      <c r="E33" s="106" t="s">
        <v>45</v>
      </c>
      <c r="F33" s="123">
        <f>ROUND((SUM(BE88:BE148)),  2)</f>
        <v>0</v>
      </c>
      <c r="G33" s="33"/>
      <c r="H33" s="33"/>
      <c r="I33" s="124">
        <v>0.21</v>
      </c>
      <c r="J33" s="123">
        <f>ROUND(((SUM(BE88:BE148))*I33),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46</v>
      </c>
      <c r="F34" s="123">
        <f>ROUND((SUM(BF88:BF148)),  2)</f>
        <v>0</v>
      </c>
      <c r="G34" s="33"/>
      <c r="H34" s="33"/>
      <c r="I34" s="124">
        <v>0.15</v>
      </c>
      <c r="J34" s="123">
        <f>ROUND(((SUM(BF88:BF148))*I34),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23">
        <f>ROUND((SUM(BG88:BG148)),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48</v>
      </c>
      <c r="F36" s="123">
        <f>ROUND((SUM(BH88:BH148)),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49</v>
      </c>
      <c r="F37" s="123">
        <f>ROUND((SUM(BI88:BI148)),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104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LVC, obnova nátěrů svodidel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101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6" t="str">
        <f>E9</f>
        <v>VDDolniBerkovice - LVC, obnova nátěrů svodidel - PK Dolní Beřkovice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VD Dolní Beřkovice</v>
      </c>
      <c r="G52" s="35"/>
      <c r="H52" s="35"/>
      <c r="I52" s="110" t="s">
        <v>24</v>
      </c>
      <c r="J52" s="58" t="str">
        <f>IF(J12="","",J12)</f>
        <v>7. 11. 2019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s.p.</v>
      </c>
      <c r="G54" s="35"/>
      <c r="H54" s="35"/>
      <c r="I54" s="110" t="s">
        <v>33</v>
      </c>
      <c r="J54" s="31" t="str">
        <f>E21</f>
        <v>AW-DAD, s.r.o.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36</v>
      </c>
      <c r="J55" s="31" t="str">
        <f>E24</f>
        <v>Dadejík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105</v>
      </c>
      <c r="D57" s="140"/>
      <c r="E57" s="140"/>
      <c r="F57" s="140"/>
      <c r="G57" s="140"/>
      <c r="H57" s="140"/>
      <c r="I57" s="141"/>
      <c r="J57" s="142" t="s">
        <v>106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72</v>
      </c>
      <c r="D59" s="35"/>
      <c r="E59" s="35"/>
      <c r="F59" s="35"/>
      <c r="G59" s="35"/>
      <c r="H59" s="35"/>
      <c r="I59" s="107"/>
      <c r="J59" s="76">
        <f>J88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107</v>
      </c>
    </row>
    <row r="60" spans="1:47" s="9" customFormat="1" ht="24.95" customHeight="1">
      <c r="B60" s="144"/>
      <c r="C60" s="145"/>
      <c r="D60" s="146" t="s">
        <v>108</v>
      </c>
      <c r="E60" s="147"/>
      <c r="F60" s="147"/>
      <c r="G60" s="147"/>
      <c r="H60" s="147"/>
      <c r="I60" s="148"/>
      <c r="J60" s="149">
        <f>J89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109</v>
      </c>
      <c r="E61" s="154"/>
      <c r="F61" s="154"/>
      <c r="G61" s="154"/>
      <c r="H61" s="154"/>
      <c r="I61" s="155"/>
      <c r="J61" s="156">
        <f>J90</f>
        <v>0</v>
      </c>
      <c r="K61" s="152"/>
      <c r="L61" s="157"/>
    </row>
    <row r="62" spans="1:47" s="9" customFormat="1" ht="24.95" customHeight="1">
      <c r="B62" s="144"/>
      <c r="C62" s="145"/>
      <c r="D62" s="146" t="s">
        <v>110</v>
      </c>
      <c r="E62" s="147"/>
      <c r="F62" s="147"/>
      <c r="G62" s="147"/>
      <c r="H62" s="147"/>
      <c r="I62" s="148"/>
      <c r="J62" s="149">
        <f>J99</f>
        <v>0</v>
      </c>
      <c r="K62" s="145"/>
      <c r="L62" s="150"/>
    </row>
    <row r="63" spans="1:47" s="10" customFormat="1" ht="19.899999999999999" customHeight="1">
      <c r="B63" s="151"/>
      <c r="C63" s="152"/>
      <c r="D63" s="153" t="s">
        <v>111</v>
      </c>
      <c r="E63" s="154"/>
      <c r="F63" s="154"/>
      <c r="G63" s="154"/>
      <c r="H63" s="154"/>
      <c r="I63" s="155"/>
      <c r="J63" s="156">
        <f>J100</f>
        <v>0</v>
      </c>
      <c r="K63" s="152"/>
      <c r="L63" s="157"/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8"/>
      <c r="J64" s="149">
        <f>J129</f>
        <v>0</v>
      </c>
      <c r="K64" s="145"/>
      <c r="L64" s="150"/>
    </row>
    <row r="65" spans="1:31" s="9" customFormat="1" ht="24.95" customHeight="1">
      <c r="B65" s="144"/>
      <c r="C65" s="145"/>
      <c r="D65" s="146" t="s">
        <v>113</v>
      </c>
      <c r="E65" s="147"/>
      <c r="F65" s="147"/>
      <c r="G65" s="147"/>
      <c r="H65" s="147"/>
      <c r="I65" s="148"/>
      <c r="J65" s="149">
        <f>J134</f>
        <v>0</v>
      </c>
      <c r="K65" s="145"/>
      <c r="L65" s="150"/>
    </row>
    <row r="66" spans="1:31" s="10" customFormat="1" ht="19.899999999999999" customHeight="1">
      <c r="B66" s="151"/>
      <c r="C66" s="152"/>
      <c r="D66" s="153" t="s">
        <v>114</v>
      </c>
      <c r="E66" s="154"/>
      <c r="F66" s="154"/>
      <c r="G66" s="154"/>
      <c r="H66" s="154"/>
      <c r="I66" s="155"/>
      <c r="J66" s="156">
        <f>J135</f>
        <v>0</v>
      </c>
      <c r="K66" s="152"/>
      <c r="L66" s="157"/>
    </row>
    <row r="67" spans="1:31" s="10" customFormat="1" ht="19.899999999999999" customHeight="1">
      <c r="B67" s="151"/>
      <c r="C67" s="152"/>
      <c r="D67" s="153" t="s">
        <v>115</v>
      </c>
      <c r="E67" s="154"/>
      <c r="F67" s="154"/>
      <c r="G67" s="154"/>
      <c r="H67" s="154"/>
      <c r="I67" s="155"/>
      <c r="J67" s="156">
        <f>J140</f>
        <v>0</v>
      </c>
      <c r="K67" s="152"/>
      <c r="L67" s="157"/>
    </row>
    <row r="68" spans="1:31" s="10" customFormat="1" ht="19.899999999999999" customHeight="1">
      <c r="B68" s="151"/>
      <c r="C68" s="152"/>
      <c r="D68" s="153" t="s">
        <v>116</v>
      </c>
      <c r="E68" s="154"/>
      <c r="F68" s="154"/>
      <c r="G68" s="154"/>
      <c r="H68" s="154"/>
      <c r="I68" s="155"/>
      <c r="J68" s="156">
        <f>J143</f>
        <v>0</v>
      </c>
      <c r="K68" s="152"/>
      <c r="L68" s="157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135"/>
      <c r="J70" s="47"/>
      <c r="K70" s="47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138"/>
      <c r="J74" s="49"/>
      <c r="K74" s="49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117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3" t="str">
        <f>E7</f>
        <v>LVC, obnova nátěrů svodidel</v>
      </c>
      <c r="F78" s="354"/>
      <c r="G78" s="354"/>
      <c r="H78" s="354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101</v>
      </c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6" t="str">
        <f>E9</f>
        <v>VDDolniBerkovice - LVC, obnova nátěrů svodidel - PK Dolní Beřkovice</v>
      </c>
      <c r="F80" s="355"/>
      <c r="G80" s="355"/>
      <c r="H80" s="35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22</v>
      </c>
      <c r="D82" s="35"/>
      <c r="E82" s="35"/>
      <c r="F82" s="26" t="str">
        <f>F12</f>
        <v>VD Dolní Beřkovice</v>
      </c>
      <c r="G82" s="35"/>
      <c r="H82" s="35"/>
      <c r="I82" s="110" t="s">
        <v>24</v>
      </c>
      <c r="J82" s="58" t="str">
        <f>IF(J12="","",J12)</f>
        <v>7. 11. 2019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7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26</v>
      </c>
      <c r="D84" s="35"/>
      <c r="E84" s="35"/>
      <c r="F84" s="26" t="str">
        <f>E15</f>
        <v>Povodí Labe, s.p.</v>
      </c>
      <c r="G84" s="35"/>
      <c r="H84" s="35"/>
      <c r="I84" s="110" t="s">
        <v>33</v>
      </c>
      <c r="J84" s="31" t="str">
        <f>E21</f>
        <v>AW-DAD, s.r.o.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31</v>
      </c>
      <c r="D85" s="35"/>
      <c r="E85" s="35"/>
      <c r="F85" s="26" t="str">
        <f>IF(E18="","",E18)</f>
        <v>Vyplň údaj</v>
      </c>
      <c r="G85" s="35"/>
      <c r="H85" s="35"/>
      <c r="I85" s="110" t="s">
        <v>36</v>
      </c>
      <c r="J85" s="31" t="str">
        <f>E24</f>
        <v>Dadejík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07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58"/>
      <c r="B87" s="159"/>
      <c r="C87" s="160" t="s">
        <v>118</v>
      </c>
      <c r="D87" s="161" t="s">
        <v>59</v>
      </c>
      <c r="E87" s="161" t="s">
        <v>55</v>
      </c>
      <c r="F87" s="161" t="s">
        <v>56</v>
      </c>
      <c r="G87" s="161" t="s">
        <v>119</v>
      </c>
      <c r="H87" s="161" t="s">
        <v>120</v>
      </c>
      <c r="I87" s="162" t="s">
        <v>121</v>
      </c>
      <c r="J87" s="161" t="s">
        <v>106</v>
      </c>
      <c r="K87" s="163" t="s">
        <v>122</v>
      </c>
      <c r="L87" s="164"/>
      <c r="M87" s="67" t="s">
        <v>28</v>
      </c>
      <c r="N87" s="68" t="s">
        <v>44</v>
      </c>
      <c r="O87" s="68" t="s">
        <v>123</v>
      </c>
      <c r="P87" s="68" t="s">
        <v>124</v>
      </c>
      <c r="Q87" s="68" t="s">
        <v>125</v>
      </c>
      <c r="R87" s="68" t="s">
        <v>126</v>
      </c>
      <c r="S87" s="68" t="s">
        <v>127</v>
      </c>
      <c r="T87" s="69" t="s">
        <v>128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</row>
    <row r="88" spans="1:65" s="2" customFormat="1" ht="22.9" customHeight="1">
      <c r="A88" s="33"/>
      <c r="B88" s="34"/>
      <c r="C88" s="74" t="s">
        <v>129</v>
      </c>
      <c r="D88" s="35"/>
      <c r="E88" s="35"/>
      <c r="F88" s="35"/>
      <c r="G88" s="35"/>
      <c r="H88" s="35"/>
      <c r="I88" s="107"/>
      <c r="J88" s="165">
        <f>BK88</f>
        <v>0</v>
      </c>
      <c r="K88" s="35"/>
      <c r="L88" s="38"/>
      <c r="M88" s="70"/>
      <c r="N88" s="166"/>
      <c r="O88" s="71"/>
      <c r="P88" s="167">
        <f>P89+P99+P129+P134</f>
        <v>0</v>
      </c>
      <c r="Q88" s="71"/>
      <c r="R88" s="167">
        <f>R89+R99+R129+R134</f>
        <v>46.836725000000001</v>
      </c>
      <c r="S88" s="71"/>
      <c r="T88" s="168">
        <f>T89+T99+T129+T134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73</v>
      </c>
      <c r="AU88" s="16" t="s">
        <v>107</v>
      </c>
      <c r="BK88" s="169">
        <f>BK89+BK99+BK129+BK134</f>
        <v>0</v>
      </c>
    </row>
    <row r="89" spans="1:65" s="12" customFormat="1" ht="25.9" customHeight="1">
      <c r="B89" s="170"/>
      <c r="C89" s="171"/>
      <c r="D89" s="172" t="s">
        <v>73</v>
      </c>
      <c r="E89" s="173" t="s">
        <v>130</v>
      </c>
      <c r="F89" s="173" t="s">
        <v>131</v>
      </c>
      <c r="G89" s="171"/>
      <c r="H89" s="171"/>
      <c r="I89" s="174"/>
      <c r="J89" s="175">
        <f>BK89</f>
        <v>0</v>
      </c>
      <c r="K89" s="171"/>
      <c r="L89" s="176"/>
      <c r="M89" s="177"/>
      <c r="N89" s="178"/>
      <c r="O89" s="178"/>
      <c r="P89" s="179">
        <f>P90</f>
        <v>0</v>
      </c>
      <c r="Q89" s="178"/>
      <c r="R89" s="179">
        <f>R90</f>
        <v>0</v>
      </c>
      <c r="S89" s="178"/>
      <c r="T89" s="180">
        <f>T90</f>
        <v>0</v>
      </c>
      <c r="AR89" s="181" t="s">
        <v>82</v>
      </c>
      <c r="AT89" s="182" t="s">
        <v>73</v>
      </c>
      <c r="AU89" s="182" t="s">
        <v>74</v>
      </c>
      <c r="AY89" s="181" t="s">
        <v>132</v>
      </c>
      <c r="BK89" s="183">
        <f>BK90</f>
        <v>0</v>
      </c>
    </row>
    <row r="90" spans="1:65" s="12" customFormat="1" ht="22.9" customHeight="1">
      <c r="B90" s="170"/>
      <c r="C90" s="171"/>
      <c r="D90" s="172" t="s">
        <v>73</v>
      </c>
      <c r="E90" s="184" t="s">
        <v>133</v>
      </c>
      <c r="F90" s="184" t="s">
        <v>134</v>
      </c>
      <c r="G90" s="171"/>
      <c r="H90" s="171"/>
      <c r="I90" s="174"/>
      <c r="J90" s="185">
        <f>BK90</f>
        <v>0</v>
      </c>
      <c r="K90" s="171"/>
      <c r="L90" s="176"/>
      <c r="M90" s="177"/>
      <c r="N90" s="178"/>
      <c r="O90" s="178"/>
      <c r="P90" s="179">
        <f>SUM(P91:P98)</f>
        <v>0</v>
      </c>
      <c r="Q90" s="178"/>
      <c r="R90" s="179">
        <f>SUM(R91:R98)</f>
        <v>0</v>
      </c>
      <c r="S90" s="178"/>
      <c r="T90" s="180">
        <f>SUM(T91:T98)</f>
        <v>0</v>
      </c>
      <c r="AR90" s="181" t="s">
        <v>82</v>
      </c>
      <c r="AT90" s="182" t="s">
        <v>73</v>
      </c>
      <c r="AU90" s="182" t="s">
        <v>82</v>
      </c>
      <c r="AY90" s="181" t="s">
        <v>132</v>
      </c>
      <c r="BK90" s="183">
        <f>SUM(BK91:BK98)</f>
        <v>0</v>
      </c>
    </row>
    <row r="91" spans="1:65" s="2" customFormat="1" ht="21.75" customHeight="1">
      <c r="A91" s="33"/>
      <c r="B91" s="34"/>
      <c r="C91" s="186" t="s">
        <v>82</v>
      </c>
      <c r="D91" s="186" t="s">
        <v>135</v>
      </c>
      <c r="E91" s="187" t="s">
        <v>136</v>
      </c>
      <c r="F91" s="188" t="s">
        <v>137</v>
      </c>
      <c r="G91" s="189" t="s">
        <v>138</v>
      </c>
      <c r="H91" s="190">
        <v>56</v>
      </c>
      <c r="I91" s="191"/>
      <c r="J91" s="192">
        <f>ROUND(I91*H91,2)</f>
        <v>0</v>
      </c>
      <c r="K91" s="188" t="s">
        <v>139</v>
      </c>
      <c r="L91" s="38"/>
      <c r="M91" s="193" t="s">
        <v>28</v>
      </c>
      <c r="N91" s="194" t="s">
        <v>45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140</v>
      </c>
      <c r="AT91" s="197" t="s">
        <v>135</v>
      </c>
      <c r="AU91" s="197" t="s">
        <v>84</v>
      </c>
      <c r="AY91" s="16" t="s">
        <v>132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82</v>
      </c>
      <c r="BK91" s="198">
        <f>ROUND(I91*H91,2)</f>
        <v>0</v>
      </c>
      <c r="BL91" s="16" t="s">
        <v>140</v>
      </c>
      <c r="BM91" s="197" t="s">
        <v>141</v>
      </c>
    </row>
    <row r="92" spans="1:65" s="2" customFormat="1" ht="21.75" customHeight="1">
      <c r="A92" s="33"/>
      <c r="B92" s="34"/>
      <c r="C92" s="186" t="s">
        <v>84</v>
      </c>
      <c r="D92" s="186" t="s">
        <v>135</v>
      </c>
      <c r="E92" s="187" t="s">
        <v>142</v>
      </c>
      <c r="F92" s="188" t="s">
        <v>143</v>
      </c>
      <c r="G92" s="189" t="s">
        <v>138</v>
      </c>
      <c r="H92" s="190">
        <v>1288</v>
      </c>
      <c r="I92" s="191"/>
      <c r="J92" s="192">
        <f>ROUND(I92*H92,2)</f>
        <v>0</v>
      </c>
      <c r="K92" s="188" t="s">
        <v>139</v>
      </c>
      <c r="L92" s="38"/>
      <c r="M92" s="193" t="s">
        <v>28</v>
      </c>
      <c r="N92" s="194" t="s">
        <v>45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140</v>
      </c>
      <c r="AT92" s="197" t="s">
        <v>135</v>
      </c>
      <c r="AU92" s="197" t="s">
        <v>84</v>
      </c>
      <c r="AY92" s="16" t="s">
        <v>132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82</v>
      </c>
      <c r="BK92" s="198">
        <f>ROUND(I92*H92,2)</f>
        <v>0</v>
      </c>
      <c r="BL92" s="16" t="s">
        <v>140</v>
      </c>
      <c r="BM92" s="197" t="s">
        <v>144</v>
      </c>
    </row>
    <row r="93" spans="1:65" s="2" customFormat="1" ht="19.5">
      <c r="A93" s="33"/>
      <c r="B93" s="34"/>
      <c r="C93" s="35"/>
      <c r="D93" s="199" t="s">
        <v>145</v>
      </c>
      <c r="E93" s="35"/>
      <c r="F93" s="200" t="s">
        <v>146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145</v>
      </c>
      <c r="AU93" s="16" t="s">
        <v>84</v>
      </c>
    </row>
    <row r="94" spans="1:65" s="13" customFormat="1" ht="11.25">
      <c r="B94" s="203"/>
      <c r="C94" s="204"/>
      <c r="D94" s="199" t="s">
        <v>147</v>
      </c>
      <c r="E94" s="205" t="s">
        <v>28</v>
      </c>
      <c r="F94" s="206" t="s">
        <v>148</v>
      </c>
      <c r="G94" s="204"/>
      <c r="H94" s="207">
        <v>1288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147</v>
      </c>
      <c r="AU94" s="213" t="s">
        <v>84</v>
      </c>
      <c r="AV94" s="13" t="s">
        <v>84</v>
      </c>
      <c r="AW94" s="13" t="s">
        <v>35</v>
      </c>
      <c r="AX94" s="13" t="s">
        <v>82</v>
      </c>
      <c r="AY94" s="213" t="s">
        <v>132</v>
      </c>
    </row>
    <row r="95" spans="1:65" s="2" customFormat="1" ht="16.5" customHeight="1">
      <c r="A95" s="33"/>
      <c r="B95" s="34"/>
      <c r="C95" s="186" t="s">
        <v>149</v>
      </c>
      <c r="D95" s="186" t="s">
        <v>135</v>
      </c>
      <c r="E95" s="187" t="s">
        <v>150</v>
      </c>
      <c r="F95" s="188" t="s">
        <v>151</v>
      </c>
      <c r="G95" s="189" t="s">
        <v>138</v>
      </c>
      <c r="H95" s="190">
        <v>56</v>
      </c>
      <c r="I95" s="191"/>
      <c r="J95" s="192">
        <f>ROUND(I95*H95,2)</f>
        <v>0</v>
      </c>
      <c r="K95" s="188" t="s">
        <v>139</v>
      </c>
      <c r="L95" s="38"/>
      <c r="M95" s="193" t="s">
        <v>28</v>
      </c>
      <c r="N95" s="194" t="s">
        <v>45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140</v>
      </c>
      <c r="AT95" s="197" t="s">
        <v>135</v>
      </c>
      <c r="AU95" s="197" t="s">
        <v>84</v>
      </c>
      <c r="AY95" s="16" t="s">
        <v>132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82</v>
      </c>
      <c r="BK95" s="198">
        <f>ROUND(I95*H95,2)</f>
        <v>0</v>
      </c>
      <c r="BL95" s="16" t="s">
        <v>140</v>
      </c>
      <c r="BM95" s="197" t="s">
        <v>152</v>
      </c>
    </row>
    <row r="96" spans="1:65" s="2" customFormat="1" ht="21.75" customHeight="1">
      <c r="A96" s="33"/>
      <c r="B96" s="34"/>
      <c r="C96" s="186" t="s">
        <v>140</v>
      </c>
      <c r="D96" s="186" t="s">
        <v>135</v>
      </c>
      <c r="E96" s="187" t="s">
        <v>153</v>
      </c>
      <c r="F96" s="188" t="s">
        <v>154</v>
      </c>
      <c r="G96" s="189" t="s">
        <v>138</v>
      </c>
      <c r="H96" s="190">
        <v>56</v>
      </c>
      <c r="I96" s="191"/>
      <c r="J96" s="192">
        <f>ROUND(I96*H96,2)</f>
        <v>0</v>
      </c>
      <c r="K96" s="188" t="s">
        <v>139</v>
      </c>
      <c r="L96" s="38"/>
      <c r="M96" s="193" t="s">
        <v>28</v>
      </c>
      <c r="N96" s="194" t="s">
        <v>45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140</v>
      </c>
      <c r="AT96" s="197" t="s">
        <v>135</v>
      </c>
      <c r="AU96" s="197" t="s">
        <v>84</v>
      </c>
      <c r="AY96" s="16" t="s">
        <v>132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82</v>
      </c>
      <c r="BK96" s="198">
        <f>ROUND(I96*H96,2)</f>
        <v>0</v>
      </c>
      <c r="BL96" s="16" t="s">
        <v>140</v>
      </c>
      <c r="BM96" s="197" t="s">
        <v>155</v>
      </c>
    </row>
    <row r="97" spans="1:65" s="2" customFormat="1" ht="21.75" customHeight="1">
      <c r="A97" s="33"/>
      <c r="B97" s="34"/>
      <c r="C97" s="186" t="s">
        <v>156</v>
      </c>
      <c r="D97" s="186" t="s">
        <v>135</v>
      </c>
      <c r="E97" s="187" t="s">
        <v>157</v>
      </c>
      <c r="F97" s="188" t="s">
        <v>158</v>
      </c>
      <c r="G97" s="189" t="s">
        <v>138</v>
      </c>
      <c r="H97" s="190">
        <v>56</v>
      </c>
      <c r="I97" s="191"/>
      <c r="J97" s="192">
        <f>ROUND(I97*H97,2)</f>
        <v>0</v>
      </c>
      <c r="K97" s="188" t="s">
        <v>139</v>
      </c>
      <c r="L97" s="38"/>
      <c r="M97" s="193" t="s">
        <v>28</v>
      </c>
      <c r="N97" s="194" t="s">
        <v>45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140</v>
      </c>
      <c r="AT97" s="197" t="s">
        <v>135</v>
      </c>
      <c r="AU97" s="197" t="s">
        <v>84</v>
      </c>
      <c r="AY97" s="16" t="s">
        <v>132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82</v>
      </c>
      <c r="BK97" s="198">
        <f>ROUND(I97*H97,2)</f>
        <v>0</v>
      </c>
      <c r="BL97" s="16" t="s">
        <v>140</v>
      </c>
      <c r="BM97" s="197" t="s">
        <v>159</v>
      </c>
    </row>
    <row r="98" spans="1:65" s="2" customFormat="1" ht="21.75" customHeight="1">
      <c r="A98" s="33"/>
      <c r="B98" s="34"/>
      <c r="C98" s="186" t="s">
        <v>160</v>
      </c>
      <c r="D98" s="186" t="s">
        <v>135</v>
      </c>
      <c r="E98" s="187" t="s">
        <v>161</v>
      </c>
      <c r="F98" s="188" t="s">
        <v>162</v>
      </c>
      <c r="G98" s="189" t="s">
        <v>138</v>
      </c>
      <c r="H98" s="190">
        <v>56</v>
      </c>
      <c r="I98" s="191"/>
      <c r="J98" s="192">
        <f>ROUND(I98*H98,2)</f>
        <v>0</v>
      </c>
      <c r="K98" s="188" t="s">
        <v>139</v>
      </c>
      <c r="L98" s="38"/>
      <c r="M98" s="193" t="s">
        <v>28</v>
      </c>
      <c r="N98" s="194" t="s">
        <v>45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140</v>
      </c>
      <c r="AT98" s="197" t="s">
        <v>135</v>
      </c>
      <c r="AU98" s="197" t="s">
        <v>84</v>
      </c>
      <c r="AY98" s="16" t="s">
        <v>132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82</v>
      </c>
      <c r="BK98" s="198">
        <f>ROUND(I98*H98,2)</f>
        <v>0</v>
      </c>
      <c r="BL98" s="16" t="s">
        <v>140</v>
      </c>
      <c r="BM98" s="197" t="s">
        <v>163</v>
      </c>
    </row>
    <row r="99" spans="1:65" s="12" customFormat="1" ht="25.9" customHeight="1">
      <c r="B99" s="170"/>
      <c r="C99" s="171"/>
      <c r="D99" s="172" t="s">
        <v>73</v>
      </c>
      <c r="E99" s="173" t="s">
        <v>164</v>
      </c>
      <c r="F99" s="173" t="s">
        <v>165</v>
      </c>
      <c r="G99" s="171"/>
      <c r="H99" s="171"/>
      <c r="I99" s="174"/>
      <c r="J99" s="175">
        <f>BK99</f>
        <v>0</v>
      </c>
      <c r="K99" s="171"/>
      <c r="L99" s="176"/>
      <c r="M99" s="177"/>
      <c r="N99" s="178"/>
      <c r="O99" s="178"/>
      <c r="P99" s="179">
        <f>P100</f>
        <v>0</v>
      </c>
      <c r="Q99" s="178"/>
      <c r="R99" s="179">
        <f>R100</f>
        <v>46.836725000000001</v>
      </c>
      <c r="S99" s="178"/>
      <c r="T99" s="180">
        <f>T100</f>
        <v>0</v>
      </c>
      <c r="AR99" s="181" t="s">
        <v>84</v>
      </c>
      <c r="AT99" s="182" t="s">
        <v>73</v>
      </c>
      <c r="AU99" s="182" t="s">
        <v>74</v>
      </c>
      <c r="AY99" s="181" t="s">
        <v>132</v>
      </c>
      <c r="BK99" s="183">
        <f>BK100</f>
        <v>0</v>
      </c>
    </row>
    <row r="100" spans="1:65" s="12" customFormat="1" ht="22.9" customHeight="1">
      <c r="B100" s="170"/>
      <c r="C100" s="171"/>
      <c r="D100" s="172" t="s">
        <v>73</v>
      </c>
      <c r="E100" s="184" t="s">
        <v>166</v>
      </c>
      <c r="F100" s="184" t="s">
        <v>167</v>
      </c>
      <c r="G100" s="171"/>
      <c r="H100" s="171"/>
      <c r="I100" s="174"/>
      <c r="J100" s="185">
        <f>BK100</f>
        <v>0</v>
      </c>
      <c r="K100" s="171"/>
      <c r="L100" s="176"/>
      <c r="M100" s="177"/>
      <c r="N100" s="178"/>
      <c r="O100" s="178"/>
      <c r="P100" s="179">
        <f>SUM(P101:P128)</f>
        <v>0</v>
      </c>
      <c r="Q100" s="178"/>
      <c r="R100" s="179">
        <f>SUM(R101:R128)</f>
        <v>46.836725000000001</v>
      </c>
      <c r="S100" s="178"/>
      <c r="T100" s="180">
        <f>SUM(T101:T128)</f>
        <v>0</v>
      </c>
      <c r="AR100" s="181" t="s">
        <v>84</v>
      </c>
      <c r="AT100" s="182" t="s">
        <v>73</v>
      </c>
      <c r="AU100" s="182" t="s">
        <v>82</v>
      </c>
      <c r="AY100" s="181" t="s">
        <v>132</v>
      </c>
      <c r="BK100" s="183">
        <f>SUM(BK101:BK128)</f>
        <v>0</v>
      </c>
    </row>
    <row r="101" spans="1:65" s="2" customFormat="1" ht="21.75" customHeight="1">
      <c r="A101" s="33"/>
      <c r="B101" s="34"/>
      <c r="C101" s="186" t="s">
        <v>168</v>
      </c>
      <c r="D101" s="186" t="s">
        <v>135</v>
      </c>
      <c r="E101" s="187" t="s">
        <v>169</v>
      </c>
      <c r="F101" s="188" t="s">
        <v>170</v>
      </c>
      <c r="G101" s="189" t="s">
        <v>171</v>
      </c>
      <c r="H101" s="190">
        <v>55.29</v>
      </c>
      <c r="I101" s="191"/>
      <c r="J101" s="192">
        <f>ROUND(I101*H101,2)</f>
        <v>0</v>
      </c>
      <c r="K101" s="188" t="s">
        <v>139</v>
      </c>
      <c r="L101" s="38"/>
      <c r="M101" s="193" t="s">
        <v>28</v>
      </c>
      <c r="N101" s="194" t="s">
        <v>45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172</v>
      </c>
      <c r="AT101" s="197" t="s">
        <v>135</v>
      </c>
      <c r="AU101" s="197" t="s">
        <v>84</v>
      </c>
      <c r="AY101" s="16" t="s">
        <v>132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82</v>
      </c>
      <c r="BK101" s="198">
        <f>ROUND(I101*H101,2)</f>
        <v>0</v>
      </c>
      <c r="BL101" s="16" t="s">
        <v>172</v>
      </c>
      <c r="BM101" s="197" t="s">
        <v>173</v>
      </c>
    </row>
    <row r="102" spans="1:65" s="2" customFormat="1" ht="29.25">
      <c r="A102" s="33"/>
      <c r="B102" s="34"/>
      <c r="C102" s="35"/>
      <c r="D102" s="199" t="s">
        <v>145</v>
      </c>
      <c r="E102" s="35"/>
      <c r="F102" s="200" t="s">
        <v>174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145</v>
      </c>
      <c r="AU102" s="16" t="s">
        <v>84</v>
      </c>
    </row>
    <row r="103" spans="1:65" s="2" customFormat="1" ht="21.75" customHeight="1">
      <c r="A103" s="33"/>
      <c r="B103" s="34"/>
      <c r="C103" s="186" t="s">
        <v>175</v>
      </c>
      <c r="D103" s="186" t="s">
        <v>135</v>
      </c>
      <c r="E103" s="187" t="s">
        <v>176</v>
      </c>
      <c r="F103" s="188" t="s">
        <v>177</v>
      </c>
      <c r="G103" s="189" t="s">
        <v>171</v>
      </c>
      <c r="H103" s="190">
        <v>5473.71</v>
      </c>
      <c r="I103" s="191"/>
      <c r="J103" s="192">
        <f>ROUND(I103*H103,2)</f>
        <v>0</v>
      </c>
      <c r="K103" s="188" t="s">
        <v>139</v>
      </c>
      <c r="L103" s="38"/>
      <c r="M103" s="193" t="s">
        <v>28</v>
      </c>
      <c r="N103" s="194" t="s">
        <v>45</v>
      </c>
      <c r="O103" s="63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7" t="s">
        <v>172</v>
      </c>
      <c r="AT103" s="197" t="s">
        <v>135</v>
      </c>
      <c r="AU103" s="197" t="s">
        <v>84</v>
      </c>
      <c r="AY103" s="16" t="s">
        <v>132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6" t="s">
        <v>82</v>
      </c>
      <c r="BK103" s="198">
        <f>ROUND(I103*H103,2)</f>
        <v>0</v>
      </c>
      <c r="BL103" s="16" t="s">
        <v>172</v>
      </c>
      <c r="BM103" s="197" t="s">
        <v>178</v>
      </c>
    </row>
    <row r="104" spans="1:65" s="2" customFormat="1" ht="29.25">
      <c r="A104" s="33"/>
      <c r="B104" s="34"/>
      <c r="C104" s="35"/>
      <c r="D104" s="199" t="s">
        <v>145</v>
      </c>
      <c r="E104" s="35"/>
      <c r="F104" s="200" t="s">
        <v>179</v>
      </c>
      <c r="G104" s="35"/>
      <c r="H104" s="35"/>
      <c r="I104" s="107"/>
      <c r="J104" s="35"/>
      <c r="K104" s="35"/>
      <c r="L104" s="38"/>
      <c r="M104" s="201"/>
      <c r="N104" s="202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145</v>
      </c>
      <c r="AU104" s="16" t="s">
        <v>84</v>
      </c>
    </row>
    <row r="105" spans="1:65" s="2" customFormat="1" ht="16.5" customHeight="1">
      <c r="A105" s="33"/>
      <c r="B105" s="34"/>
      <c r="C105" s="214" t="s">
        <v>180</v>
      </c>
      <c r="D105" s="214" t="s">
        <v>181</v>
      </c>
      <c r="E105" s="215" t="s">
        <v>182</v>
      </c>
      <c r="F105" s="216" t="s">
        <v>183</v>
      </c>
      <c r="G105" s="217" t="s">
        <v>138</v>
      </c>
      <c r="H105" s="218">
        <v>43.79</v>
      </c>
      <c r="I105" s="219"/>
      <c r="J105" s="220">
        <f>ROUND(I105*H105,2)</f>
        <v>0</v>
      </c>
      <c r="K105" s="216" t="s">
        <v>139</v>
      </c>
      <c r="L105" s="221"/>
      <c r="M105" s="222" t="s">
        <v>28</v>
      </c>
      <c r="N105" s="223" t="s">
        <v>45</v>
      </c>
      <c r="O105" s="63"/>
      <c r="P105" s="195">
        <f>O105*H105</f>
        <v>0</v>
      </c>
      <c r="Q105" s="195">
        <v>1</v>
      </c>
      <c r="R105" s="195">
        <f>Q105*H105</f>
        <v>43.79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184</v>
      </c>
      <c r="AT105" s="197" t="s">
        <v>181</v>
      </c>
      <c r="AU105" s="197" t="s">
        <v>84</v>
      </c>
      <c r="AY105" s="16" t="s">
        <v>132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82</v>
      </c>
      <c r="BK105" s="198">
        <f>ROUND(I105*H105,2)</f>
        <v>0</v>
      </c>
      <c r="BL105" s="16" t="s">
        <v>172</v>
      </c>
      <c r="BM105" s="197" t="s">
        <v>185</v>
      </c>
    </row>
    <row r="106" spans="1:65" s="2" customFormat="1" ht="39">
      <c r="A106" s="33"/>
      <c r="B106" s="34"/>
      <c r="C106" s="35"/>
      <c r="D106" s="199" t="s">
        <v>145</v>
      </c>
      <c r="E106" s="35"/>
      <c r="F106" s="200" t="s">
        <v>186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145</v>
      </c>
      <c r="AU106" s="16" t="s">
        <v>84</v>
      </c>
    </row>
    <row r="107" spans="1:65" s="13" customFormat="1" ht="11.25">
      <c r="B107" s="203"/>
      <c r="C107" s="204"/>
      <c r="D107" s="199" t="s">
        <v>147</v>
      </c>
      <c r="E107" s="204"/>
      <c r="F107" s="206" t="s">
        <v>187</v>
      </c>
      <c r="G107" s="204"/>
      <c r="H107" s="207">
        <v>43.79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147</v>
      </c>
      <c r="AU107" s="213" t="s">
        <v>84</v>
      </c>
      <c r="AV107" s="13" t="s">
        <v>84</v>
      </c>
      <c r="AW107" s="13" t="s">
        <v>4</v>
      </c>
      <c r="AX107" s="13" t="s">
        <v>82</v>
      </c>
      <c r="AY107" s="213" t="s">
        <v>132</v>
      </c>
    </row>
    <row r="108" spans="1:65" s="2" customFormat="1" ht="16.5" customHeight="1">
      <c r="A108" s="33"/>
      <c r="B108" s="34"/>
      <c r="C108" s="186" t="s">
        <v>188</v>
      </c>
      <c r="D108" s="186" t="s">
        <v>135</v>
      </c>
      <c r="E108" s="187" t="s">
        <v>189</v>
      </c>
      <c r="F108" s="188" t="s">
        <v>190</v>
      </c>
      <c r="G108" s="189" t="s">
        <v>171</v>
      </c>
      <c r="H108" s="190">
        <v>5529</v>
      </c>
      <c r="I108" s="191"/>
      <c r="J108" s="192">
        <f>ROUND(I108*H108,2)</f>
        <v>0</v>
      </c>
      <c r="K108" s="188" t="s">
        <v>139</v>
      </c>
      <c r="L108" s="38"/>
      <c r="M108" s="193" t="s">
        <v>28</v>
      </c>
      <c r="N108" s="194" t="s">
        <v>45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172</v>
      </c>
      <c r="AT108" s="197" t="s">
        <v>135</v>
      </c>
      <c r="AU108" s="197" t="s">
        <v>84</v>
      </c>
      <c r="AY108" s="16" t="s">
        <v>132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82</v>
      </c>
      <c r="BK108" s="198">
        <f>ROUND(I108*H108,2)</f>
        <v>0</v>
      </c>
      <c r="BL108" s="16" t="s">
        <v>172</v>
      </c>
      <c r="BM108" s="197" t="s">
        <v>191</v>
      </c>
    </row>
    <row r="109" spans="1:65" s="2" customFormat="1" ht="16.5" customHeight="1">
      <c r="A109" s="33"/>
      <c r="B109" s="34"/>
      <c r="C109" s="214" t="s">
        <v>192</v>
      </c>
      <c r="D109" s="214" t="s">
        <v>181</v>
      </c>
      <c r="E109" s="215" t="s">
        <v>193</v>
      </c>
      <c r="F109" s="216" t="s">
        <v>194</v>
      </c>
      <c r="G109" s="217" t="s">
        <v>195</v>
      </c>
      <c r="H109" s="218">
        <v>110.58</v>
      </c>
      <c r="I109" s="219"/>
      <c r="J109" s="220">
        <f>ROUND(I109*H109,2)</f>
        <v>0</v>
      </c>
      <c r="K109" s="216" t="s">
        <v>139</v>
      </c>
      <c r="L109" s="221"/>
      <c r="M109" s="222" t="s">
        <v>28</v>
      </c>
      <c r="N109" s="223" t="s">
        <v>45</v>
      </c>
      <c r="O109" s="63"/>
      <c r="P109" s="195">
        <f>O109*H109</f>
        <v>0</v>
      </c>
      <c r="Q109" s="195">
        <v>1E-3</v>
      </c>
      <c r="R109" s="195">
        <f>Q109*H109</f>
        <v>0.11058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184</v>
      </c>
      <c r="AT109" s="197" t="s">
        <v>181</v>
      </c>
      <c r="AU109" s="197" t="s">
        <v>84</v>
      </c>
      <c r="AY109" s="16" t="s">
        <v>132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82</v>
      </c>
      <c r="BK109" s="198">
        <f>ROUND(I109*H109,2)</f>
        <v>0</v>
      </c>
      <c r="BL109" s="16" t="s">
        <v>172</v>
      </c>
      <c r="BM109" s="197" t="s">
        <v>196</v>
      </c>
    </row>
    <row r="110" spans="1:65" s="13" customFormat="1" ht="11.25">
      <c r="B110" s="203"/>
      <c r="C110" s="204"/>
      <c r="D110" s="199" t="s">
        <v>147</v>
      </c>
      <c r="E110" s="204"/>
      <c r="F110" s="206" t="s">
        <v>197</v>
      </c>
      <c r="G110" s="204"/>
      <c r="H110" s="207">
        <v>110.58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147</v>
      </c>
      <c r="AU110" s="213" t="s">
        <v>84</v>
      </c>
      <c r="AV110" s="13" t="s">
        <v>84</v>
      </c>
      <c r="AW110" s="13" t="s">
        <v>4</v>
      </c>
      <c r="AX110" s="13" t="s">
        <v>82</v>
      </c>
      <c r="AY110" s="213" t="s">
        <v>132</v>
      </c>
    </row>
    <row r="111" spans="1:65" s="2" customFormat="1" ht="16.5" customHeight="1">
      <c r="A111" s="33"/>
      <c r="B111" s="34"/>
      <c r="C111" s="214" t="s">
        <v>198</v>
      </c>
      <c r="D111" s="214" t="s">
        <v>181</v>
      </c>
      <c r="E111" s="215" t="s">
        <v>199</v>
      </c>
      <c r="F111" s="216" t="s">
        <v>200</v>
      </c>
      <c r="G111" s="217" t="s">
        <v>195</v>
      </c>
      <c r="H111" s="218">
        <v>1105.8</v>
      </c>
      <c r="I111" s="219"/>
      <c r="J111" s="220">
        <f>ROUND(I111*H111,2)</f>
        <v>0</v>
      </c>
      <c r="K111" s="216" t="s">
        <v>28</v>
      </c>
      <c r="L111" s="221"/>
      <c r="M111" s="222" t="s">
        <v>28</v>
      </c>
      <c r="N111" s="223" t="s">
        <v>45</v>
      </c>
      <c r="O111" s="63"/>
      <c r="P111" s="195">
        <f>O111*H111</f>
        <v>0</v>
      </c>
      <c r="Q111" s="195">
        <v>1E-3</v>
      </c>
      <c r="R111" s="195">
        <f>Q111*H111</f>
        <v>1.1057999999999999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184</v>
      </c>
      <c r="AT111" s="197" t="s">
        <v>181</v>
      </c>
      <c r="AU111" s="197" t="s">
        <v>84</v>
      </c>
      <c r="AY111" s="16" t="s">
        <v>132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82</v>
      </c>
      <c r="BK111" s="198">
        <f>ROUND(I111*H111,2)</f>
        <v>0</v>
      </c>
      <c r="BL111" s="16" t="s">
        <v>172</v>
      </c>
      <c r="BM111" s="197" t="s">
        <v>201</v>
      </c>
    </row>
    <row r="112" spans="1:65" s="2" customFormat="1" ht="19.5">
      <c r="A112" s="33"/>
      <c r="B112" s="34"/>
      <c r="C112" s="35"/>
      <c r="D112" s="199" t="s">
        <v>145</v>
      </c>
      <c r="E112" s="35"/>
      <c r="F112" s="200" t="s">
        <v>202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145</v>
      </c>
      <c r="AU112" s="16" t="s">
        <v>84</v>
      </c>
    </row>
    <row r="113" spans="1:65" s="13" customFormat="1" ht="11.25">
      <c r="B113" s="203"/>
      <c r="C113" s="204"/>
      <c r="D113" s="199" t="s">
        <v>147</v>
      </c>
      <c r="E113" s="204"/>
      <c r="F113" s="206" t="s">
        <v>203</v>
      </c>
      <c r="G113" s="204"/>
      <c r="H113" s="207">
        <v>1105.8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147</v>
      </c>
      <c r="AU113" s="213" t="s">
        <v>84</v>
      </c>
      <c r="AV113" s="13" t="s">
        <v>84</v>
      </c>
      <c r="AW113" s="13" t="s">
        <v>4</v>
      </c>
      <c r="AX113" s="13" t="s">
        <v>82</v>
      </c>
      <c r="AY113" s="213" t="s">
        <v>132</v>
      </c>
    </row>
    <row r="114" spans="1:65" s="2" customFormat="1" ht="16.5" customHeight="1">
      <c r="A114" s="33"/>
      <c r="B114" s="34"/>
      <c r="C114" s="186" t="s">
        <v>204</v>
      </c>
      <c r="D114" s="186" t="s">
        <v>135</v>
      </c>
      <c r="E114" s="187" t="s">
        <v>205</v>
      </c>
      <c r="F114" s="188" t="s">
        <v>206</v>
      </c>
      <c r="G114" s="189" t="s">
        <v>171</v>
      </c>
      <c r="H114" s="190">
        <v>5529</v>
      </c>
      <c r="I114" s="191"/>
      <c r="J114" s="192">
        <f>ROUND(I114*H114,2)</f>
        <v>0</v>
      </c>
      <c r="K114" s="188" t="s">
        <v>139</v>
      </c>
      <c r="L114" s="38"/>
      <c r="M114" s="193" t="s">
        <v>28</v>
      </c>
      <c r="N114" s="194" t="s">
        <v>45</v>
      </c>
      <c r="O114" s="63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172</v>
      </c>
      <c r="AT114" s="197" t="s">
        <v>135</v>
      </c>
      <c r="AU114" s="197" t="s">
        <v>84</v>
      </c>
      <c r="AY114" s="16" t="s">
        <v>132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82</v>
      </c>
      <c r="BK114" s="198">
        <f>ROUND(I114*H114,2)</f>
        <v>0</v>
      </c>
      <c r="BL114" s="16" t="s">
        <v>172</v>
      </c>
      <c r="BM114" s="197" t="s">
        <v>207</v>
      </c>
    </row>
    <row r="115" spans="1:65" s="2" customFormat="1" ht="16.5" customHeight="1">
      <c r="A115" s="33"/>
      <c r="B115" s="34"/>
      <c r="C115" s="214" t="s">
        <v>208</v>
      </c>
      <c r="D115" s="214" t="s">
        <v>181</v>
      </c>
      <c r="E115" s="215" t="s">
        <v>209</v>
      </c>
      <c r="F115" s="216" t="s">
        <v>210</v>
      </c>
      <c r="G115" s="217" t="s">
        <v>195</v>
      </c>
      <c r="H115" s="218">
        <v>829.35</v>
      </c>
      <c r="I115" s="219"/>
      <c r="J115" s="220">
        <f>ROUND(I115*H115,2)</f>
        <v>0</v>
      </c>
      <c r="K115" s="216" t="s">
        <v>28</v>
      </c>
      <c r="L115" s="221"/>
      <c r="M115" s="222" t="s">
        <v>28</v>
      </c>
      <c r="N115" s="223" t="s">
        <v>45</v>
      </c>
      <c r="O115" s="63"/>
      <c r="P115" s="195">
        <f>O115*H115</f>
        <v>0</v>
      </c>
      <c r="Q115" s="195">
        <v>1E-3</v>
      </c>
      <c r="R115" s="195">
        <f>Q115*H115</f>
        <v>0.82935000000000003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184</v>
      </c>
      <c r="AT115" s="197" t="s">
        <v>181</v>
      </c>
      <c r="AU115" s="197" t="s">
        <v>84</v>
      </c>
      <c r="AY115" s="16" t="s">
        <v>132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82</v>
      </c>
      <c r="BK115" s="198">
        <f>ROUND(I115*H115,2)</f>
        <v>0</v>
      </c>
      <c r="BL115" s="16" t="s">
        <v>172</v>
      </c>
      <c r="BM115" s="197" t="s">
        <v>211</v>
      </c>
    </row>
    <row r="116" spans="1:65" s="2" customFormat="1" ht="29.25">
      <c r="A116" s="33"/>
      <c r="B116" s="34"/>
      <c r="C116" s="35"/>
      <c r="D116" s="199" t="s">
        <v>145</v>
      </c>
      <c r="E116" s="35"/>
      <c r="F116" s="200" t="s">
        <v>212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145</v>
      </c>
      <c r="AU116" s="16" t="s">
        <v>84</v>
      </c>
    </row>
    <row r="117" spans="1:65" s="13" customFormat="1" ht="11.25">
      <c r="B117" s="203"/>
      <c r="C117" s="204"/>
      <c r="D117" s="199" t="s">
        <v>147</v>
      </c>
      <c r="E117" s="204"/>
      <c r="F117" s="206" t="s">
        <v>213</v>
      </c>
      <c r="G117" s="204"/>
      <c r="H117" s="207">
        <v>829.35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147</v>
      </c>
      <c r="AU117" s="213" t="s">
        <v>84</v>
      </c>
      <c r="AV117" s="13" t="s">
        <v>84</v>
      </c>
      <c r="AW117" s="13" t="s">
        <v>4</v>
      </c>
      <c r="AX117" s="13" t="s">
        <v>82</v>
      </c>
      <c r="AY117" s="213" t="s">
        <v>132</v>
      </c>
    </row>
    <row r="118" spans="1:65" s="2" customFormat="1" ht="16.5" customHeight="1">
      <c r="A118" s="33"/>
      <c r="B118" s="34"/>
      <c r="C118" s="214" t="s">
        <v>8</v>
      </c>
      <c r="D118" s="214" t="s">
        <v>181</v>
      </c>
      <c r="E118" s="215" t="s">
        <v>193</v>
      </c>
      <c r="F118" s="216" t="s">
        <v>194</v>
      </c>
      <c r="G118" s="217" t="s">
        <v>195</v>
      </c>
      <c r="H118" s="218">
        <v>82.935000000000002</v>
      </c>
      <c r="I118" s="219"/>
      <c r="J118" s="220">
        <f>ROUND(I118*H118,2)</f>
        <v>0</v>
      </c>
      <c r="K118" s="216" t="s">
        <v>139</v>
      </c>
      <c r="L118" s="221"/>
      <c r="M118" s="222" t="s">
        <v>28</v>
      </c>
      <c r="N118" s="223" t="s">
        <v>45</v>
      </c>
      <c r="O118" s="63"/>
      <c r="P118" s="195">
        <f>O118*H118</f>
        <v>0</v>
      </c>
      <c r="Q118" s="195">
        <v>1E-3</v>
      </c>
      <c r="R118" s="195">
        <f>Q118*H118</f>
        <v>8.2935000000000009E-2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184</v>
      </c>
      <c r="AT118" s="197" t="s">
        <v>181</v>
      </c>
      <c r="AU118" s="197" t="s">
        <v>84</v>
      </c>
      <c r="AY118" s="16" t="s">
        <v>132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82</v>
      </c>
      <c r="BK118" s="198">
        <f>ROUND(I118*H118,2)</f>
        <v>0</v>
      </c>
      <c r="BL118" s="16" t="s">
        <v>172</v>
      </c>
      <c r="BM118" s="197" t="s">
        <v>214</v>
      </c>
    </row>
    <row r="119" spans="1:65" s="13" customFormat="1" ht="11.25">
      <c r="B119" s="203"/>
      <c r="C119" s="204"/>
      <c r="D119" s="199" t="s">
        <v>147</v>
      </c>
      <c r="E119" s="204"/>
      <c r="F119" s="206" t="s">
        <v>215</v>
      </c>
      <c r="G119" s="204"/>
      <c r="H119" s="207">
        <v>82.935000000000002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147</v>
      </c>
      <c r="AU119" s="213" t="s">
        <v>84</v>
      </c>
      <c r="AV119" s="13" t="s">
        <v>84</v>
      </c>
      <c r="AW119" s="13" t="s">
        <v>4</v>
      </c>
      <c r="AX119" s="13" t="s">
        <v>82</v>
      </c>
      <c r="AY119" s="213" t="s">
        <v>132</v>
      </c>
    </row>
    <row r="120" spans="1:65" s="2" customFormat="1" ht="16.5" customHeight="1">
      <c r="A120" s="33"/>
      <c r="B120" s="34"/>
      <c r="C120" s="186" t="s">
        <v>172</v>
      </c>
      <c r="D120" s="186" t="s">
        <v>135</v>
      </c>
      <c r="E120" s="187" t="s">
        <v>216</v>
      </c>
      <c r="F120" s="188" t="s">
        <v>217</v>
      </c>
      <c r="G120" s="189" t="s">
        <v>171</v>
      </c>
      <c r="H120" s="190">
        <v>5564</v>
      </c>
      <c r="I120" s="191"/>
      <c r="J120" s="192">
        <f>ROUND(I120*H120,2)</f>
        <v>0</v>
      </c>
      <c r="K120" s="188" t="s">
        <v>139</v>
      </c>
      <c r="L120" s="38"/>
      <c r="M120" s="193" t="s">
        <v>28</v>
      </c>
      <c r="N120" s="194" t="s">
        <v>45</v>
      </c>
      <c r="O120" s="63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172</v>
      </c>
      <c r="AT120" s="197" t="s">
        <v>135</v>
      </c>
      <c r="AU120" s="197" t="s">
        <v>84</v>
      </c>
      <c r="AY120" s="16" t="s">
        <v>132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82</v>
      </c>
      <c r="BK120" s="198">
        <f>ROUND(I120*H120,2)</f>
        <v>0</v>
      </c>
      <c r="BL120" s="16" t="s">
        <v>172</v>
      </c>
      <c r="BM120" s="197" t="s">
        <v>218</v>
      </c>
    </row>
    <row r="121" spans="1:65" s="2" customFormat="1" ht="29.25">
      <c r="A121" s="33"/>
      <c r="B121" s="34"/>
      <c r="C121" s="35"/>
      <c r="D121" s="199" t="s">
        <v>145</v>
      </c>
      <c r="E121" s="35"/>
      <c r="F121" s="200" t="s">
        <v>219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145</v>
      </c>
      <c r="AU121" s="16" t="s">
        <v>84</v>
      </c>
    </row>
    <row r="122" spans="1:65" s="13" customFormat="1" ht="11.25">
      <c r="B122" s="203"/>
      <c r="C122" s="204"/>
      <c r="D122" s="199" t="s">
        <v>147</v>
      </c>
      <c r="E122" s="205" t="s">
        <v>28</v>
      </c>
      <c r="F122" s="206" t="s">
        <v>220</v>
      </c>
      <c r="G122" s="204"/>
      <c r="H122" s="207">
        <v>5564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147</v>
      </c>
      <c r="AU122" s="213" t="s">
        <v>84</v>
      </c>
      <c r="AV122" s="13" t="s">
        <v>84</v>
      </c>
      <c r="AW122" s="13" t="s">
        <v>35</v>
      </c>
      <c r="AX122" s="13" t="s">
        <v>82</v>
      </c>
      <c r="AY122" s="213" t="s">
        <v>132</v>
      </c>
    </row>
    <row r="123" spans="1:65" s="2" customFormat="1" ht="16.5" customHeight="1">
      <c r="A123" s="33"/>
      <c r="B123" s="34"/>
      <c r="C123" s="214" t="s">
        <v>221</v>
      </c>
      <c r="D123" s="214" t="s">
        <v>181</v>
      </c>
      <c r="E123" s="215" t="s">
        <v>222</v>
      </c>
      <c r="F123" s="216" t="s">
        <v>223</v>
      </c>
      <c r="G123" s="217" t="s">
        <v>195</v>
      </c>
      <c r="H123" s="218">
        <v>834.6</v>
      </c>
      <c r="I123" s="219"/>
      <c r="J123" s="220">
        <f>ROUND(I123*H123,2)</f>
        <v>0</v>
      </c>
      <c r="K123" s="216" t="s">
        <v>28</v>
      </c>
      <c r="L123" s="221"/>
      <c r="M123" s="222" t="s">
        <v>28</v>
      </c>
      <c r="N123" s="223" t="s">
        <v>45</v>
      </c>
      <c r="O123" s="63"/>
      <c r="P123" s="195">
        <f>O123*H123</f>
        <v>0</v>
      </c>
      <c r="Q123" s="195">
        <v>1E-3</v>
      </c>
      <c r="R123" s="195">
        <f>Q123*H123</f>
        <v>0.83460000000000001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184</v>
      </c>
      <c r="AT123" s="197" t="s">
        <v>181</v>
      </c>
      <c r="AU123" s="197" t="s">
        <v>84</v>
      </c>
      <c r="AY123" s="16" t="s">
        <v>132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82</v>
      </c>
      <c r="BK123" s="198">
        <f>ROUND(I123*H123,2)</f>
        <v>0</v>
      </c>
      <c r="BL123" s="16" t="s">
        <v>172</v>
      </c>
      <c r="BM123" s="197" t="s">
        <v>224</v>
      </c>
    </row>
    <row r="124" spans="1:65" s="2" customFormat="1" ht="29.25">
      <c r="A124" s="33"/>
      <c r="B124" s="34"/>
      <c r="C124" s="35"/>
      <c r="D124" s="199" t="s">
        <v>145</v>
      </c>
      <c r="E124" s="35"/>
      <c r="F124" s="200" t="s">
        <v>225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145</v>
      </c>
      <c r="AU124" s="16" t="s">
        <v>84</v>
      </c>
    </row>
    <row r="125" spans="1:65" s="13" customFormat="1" ht="11.25">
      <c r="B125" s="203"/>
      <c r="C125" s="204"/>
      <c r="D125" s="199" t="s">
        <v>147</v>
      </c>
      <c r="E125" s="204"/>
      <c r="F125" s="206" t="s">
        <v>226</v>
      </c>
      <c r="G125" s="204"/>
      <c r="H125" s="207">
        <v>834.6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147</v>
      </c>
      <c r="AU125" s="213" t="s">
        <v>84</v>
      </c>
      <c r="AV125" s="13" t="s">
        <v>84</v>
      </c>
      <c r="AW125" s="13" t="s">
        <v>4</v>
      </c>
      <c r="AX125" s="13" t="s">
        <v>82</v>
      </c>
      <c r="AY125" s="213" t="s">
        <v>132</v>
      </c>
    </row>
    <row r="126" spans="1:65" s="2" customFormat="1" ht="16.5" customHeight="1">
      <c r="A126" s="33"/>
      <c r="B126" s="34"/>
      <c r="C126" s="214" t="s">
        <v>227</v>
      </c>
      <c r="D126" s="214" t="s">
        <v>181</v>
      </c>
      <c r="E126" s="215" t="s">
        <v>193</v>
      </c>
      <c r="F126" s="216" t="s">
        <v>194</v>
      </c>
      <c r="G126" s="217" t="s">
        <v>195</v>
      </c>
      <c r="H126" s="218">
        <v>83.46</v>
      </c>
      <c r="I126" s="219"/>
      <c r="J126" s="220">
        <f>ROUND(I126*H126,2)</f>
        <v>0</v>
      </c>
      <c r="K126" s="216" t="s">
        <v>139</v>
      </c>
      <c r="L126" s="221"/>
      <c r="M126" s="222" t="s">
        <v>28</v>
      </c>
      <c r="N126" s="223" t="s">
        <v>45</v>
      </c>
      <c r="O126" s="63"/>
      <c r="P126" s="195">
        <f>O126*H126</f>
        <v>0</v>
      </c>
      <c r="Q126" s="195">
        <v>1E-3</v>
      </c>
      <c r="R126" s="195">
        <f>Q126*H126</f>
        <v>8.3459999999999993E-2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184</v>
      </c>
      <c r="AT126" s="197" t="s">
        <v>181</v>
      </c>
      <c r="AU126" s="197" t="s">
        <v>84</v>
      </c>
      <c r="AY126" s="16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82</v>
      </c>
      <c r="BK126" s="198">
        <f>ROUND(I126*H126,2)</f>
        <v>0</v>
      </c>
      <c r="BL126" s="16" t="s">
        <v>172</v>
      </c>
      <c r="BM126" s="197" t="s">
        <v>228</v>
      </c>
    </row>
    <row r="127" spans="1:65" s="13" customFormat="1" ht="11.25">
      <c r="B127" s="203"/>
      <c r="C127" s="204"/>
      <c r="D127" s="199" t="s">
        <v>147</v>
      </c>
      <c r="E127" s="204"/>
      <c r="F127" s="206" t="s">
        <v>229</v>
      </c>
      <c r="G127" s="204"/>
      <c r="H127" s="207">
        <v>83.46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147</v>
      </c>
      <c r="AU127" s="213" t="s">
        <v>84</v>
      </c>
      <c r="AV127" s="13" t="s">
        <v>84</v>
      </c>
      <c r="AW127" s="13" t="s">
        <v>4</v>
      </c>
      <c r="AX127" s="13" t="s">
        <v>82</v>
      </c>
      <c r="AY127" s="213" t="s">
        <v>132</v>
      </c>
    </row>
    <row r="128" spans="1:65" s="2" customFormat="1" ht="21.75" customHeight="1">
      <c r="A128" s="33"/>
      <c r="B128" s="34"/>
      <c r="C128" s="186" t="s">
        <v>230</v>
      </c>
      <c r="D128" s="186" t="s">
        <v>135</v>
      </c>
      <c r="E128" s="187" t="s">
        <v>231</v>
      </c>
      <c r="F128" s="188" t="s">
        <v>232</v>
      </c>
      <c r="G128" s="189" t="s">
        <v>138</v>
      </c>
      <c r="H128" s="190">
        <v>46.831000000000003</v>
      </c>
      <c r="I128" s="191"/>
      <c r="J128" s="192">
        <f>ROUND(I128*H128,2)</f>
        <v>0</v>
      </c>
      <c r="K128" s="188" t="s">
        <v>28</v>
      </c>
      <c r="L128" s="38"/>
      <c r="M128" s="193" t="s">
        <v>28</v>
      </c>
      <c r="N128" s="194" t="s">
        <v>45</v>
      </c>
      <c r="O128" s="63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172</v>
      </c>
      <c r="AT128" s="197" t="s">
        <v>135</v>
      </c>
      <c r="AU128" s="197" t="s">
        <v>84</v>
      </c>
      <c r="AY128" s="16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82</v>
      </c>
      <c r="BK128" s="198">
        <f>ROUND(I128*H128,2)</f>
        <v>0</v>
      </c>
      <c r="BL128" s="16" t="s">
        <v>172</v>
      </c>
      <c r="BM128" s="197" t="s">
        <v>233</v>
      </c>
    </row>
    <row r="129" spans="1:65" s="12" customFormat="1" ht="25.9" customHeight="1">
      <c r="B129" s="170"/>
      <c r="C129" s="171"/>
      <c r="D129" s="172" t="s">
        <v>73</v>
      </c>
      <c r="E129" s="173" t="s">
        <v>234</v>
      </c>
      <c r="F129" s="173" t="s">
        <v>235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SUM(P130:P133)</f>
        <v>0</v>
      </c>
      <c r="Q129" s="178"/>
      <c r="R129" s="179">
        <f>SUM(R130:R133)</f>
        <v>0</v>
      </c>
      <c r="S129" s="178"/>
      <c r="T129" s="180">
        <f>SUM(T130:T133)</f>
        <v>0</v>
      </c>
      <c r="AR129" s="181" t="s">
        <v>140</v>
      </c>
      <c r="AT129" s="182" t="s">
        <v>73</v>
      </c>
      <c r="AU129" s="182" t="s">
        <v>74</v>
      </c>
      <c r="AY129" s="181" t="s">
        <v>132</v>
      </c>
      <c r="BK129" s="183">
        <f>SUM(BK130:BK133)</f>
        <v>0</v>
      </c>
    </row>
    <row r="130" spans="1:65" s="2" customFormat="1" ht="21.75" customHeight="1">
      <c r="A130" s="33"/>
      <c r="B130" s="34"/>
      <c r="C130" s="186" t="s">
        <v>236</v>
      </c>
      <c r="D130" s="186" t="s">
        <v>135</v>
      </c>
      <c r="E130" s="187" t="s">
        <v>237</v>
      </c>
      <c r="F130" s="188" t="s">
        <v>238</v>
      </c>
      <c r="G130" s="189" t="s">
        <v>239</v>
      </c>
      <c r="H130" s="190">
        <v>64</v>
      </c>
      <c r="I130" s="191"/>
      <c r="J130" s="192">
        <f>ROUND(I130*H130,2)</f>
        <v>0</v>
      </c>
      <c r="K130" s="188" t="s">
        <v>139</v>
      </c>
      <c r="L130" s="38"/>
      <c r="M130" s="193" t="s">
        <v>28</v>
      </c>
      <c r="N130" s="194" t="s">
        <v>45</v>
      </c>
      <c r="O130" s="63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240</v>
      </c>
      <c r="AT130" s="197" t="s">
        <v>135</v>
      </c>
      <c r="AU130" s="197" t="s">
        <v>82</v>
      </c>
      <c r="AY130" s="16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82</v>
      </c>
      <c r="BK130" s="198">
        <f>ROUND(I130*H130,2)</f>
        <v>0</v>
      </c>
      <c r="BL130" s="16" t="s">
        <v>240</v>
      </c>
      <c r="BM130" s="197" t="s">
        <v>241</v>
      </c>
    </row>
    <row r="131" spans="1:65" s="2" customFormat="1" ht="48.75">
      <c r="A131" s="33"/>
      <c r="B131" s="34"/>
      <c r="C131" s="35"/>
      <c r="D131" s="199" t="s">
        <v>145</v>
      </c>
      <c r="E131" s="35"/>
      <c r="F131" s="200" t="s">
        <v>242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145</v>
      </c>
      <c r="AU131" s="16" t="s">
        <v>82</v>
      </c>
    </row>
    <row r="132" spans="1:65" s="2" customFormat="1" ht="21.75" customHeight="1">
      <c r="A132" s="33"/>
      <c r="B132" s="34"/>
      <c r="C132" s="186" t="s">
        <v>7</v>
      </c>
      <c r="D132" s="186" t="s">
        <v>135</v>
      </c>
      <c r="E132" s="187" t="s">
        <v>243</v>
      </c>
      <c r="F132" s="188" t="s">
        <v>244</v>
      </c>
      <c r="G132" s="189" t="s">
        <v>239</v>
      </c>
      <c r="H132" s="190">
        <v>64</v>
      </c>
      <c r="I132" s="191"/>
      <c r="J132" s="192">
        <f>ROUND(I132*H132,2)</f>
        <v>0</v>
      </c>
      <c r="K132" s="188" t="s">
        <v>139</v>
      </c>
      <c r="L132" s="38"/>
      <c r="M132" s="193" t="s">
        <v>28</v>
      </c>
      <c r="N132" s="194" t="s">
        <v>45</v>
      </c>
      <c r="O132" s="63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240</v>
      </c>
      <c r="AT132" s="197" t="s">
        <v>135</v>
      </c>
      <c r="AU132" s="197" t="s">
        <v>82</v>
      </c>
      <c r="AY132" s="16" t="s">
        <v>132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82</v>
      </c>
      <c r="BK132" s="198">
        <f>ROUND(I132*H132,2)</f>
        <v>0</v>
      </c>
      <c r="BL132" s="16" t="s">
        <v>240</v>
      </c>
      <c r="BM132" s="197" t="s">
        <v>245</v>
      </c>
    </row>
    <row r="133" spans="1:65" s="2" customFormat="1" ht="39">
      <c r="A133" s="33"/>
      <c r="B133" s="34"/>
      <c r="C133" s="35"/>
      <c r="D133" s="199" t="s">
        <v>145</v>
      </c>
      <c r="E133" s="35"/>
      <c r="F133" s="200" t="s">
        <v>246</v>
      </c>
      <c r="G133" s="35"/>
      <c r="H133" s="35"/>
      <c r="I133" s="107"/>
      <c r="J133" s="35"/>
      <c r="K133" s="35"/>
      <c r="L133" s="38"/>
      <c r="M133" s="201"/>
      <c r="N133" s="20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145</v>
      </c>
      <c r="AU133" s="16" t="s">
        <v>82</v>
      </c>
    </row>
    <row r="134" spans="1:65" s="12" customFormat="1" ht="25.9" customHeight="1">
      <c r="B134" s="170"/>
      <c r="C134" s="171"/>
      <c r="D134" s="172" t="s">
        <v>73</v>
      </c>
      <c r="E134" s="173" t="s">
        <v>247</v>
      </c>
      <c r="F134" s="173" t="s">
        <v>248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P135+P140+P143</f>
        <v>0</v>
      </c>
      <c r="Q134" s="178"/>
      <c r="R134" s="179">
        <f>R135+R140+R143</f>
        <v>0</v>
      </c>
      <c r="S134" s="178"/>
      <c r="T134" s="180">
        <f>T135+T140+T143</f>
        <v>0</v>
      </c>
      <c r="AR134" s="181" t="s">
        <v>156</v>
      </c>
      <c r="AT134" s="182" t="s">
        <v>73</v>
      </c>
      <c r="AU134" s="182" t="s">
        <v>74</v>
      </c>
      <c r="AY134" s="181" t="s">
        <v>132</v>
      </c>
      <c r="BK134" s="183">
        <f>BK135+BK140+BK143</f>
        <v>0</v>
      </c>
    </row>
    <row r="135" spans="1:65" s="12" customFormat="1" ht="22.9" customHeight="1">
      <c r="B135" s="170"/>
      <c r="C135" s="171"/>
      <c r="D135" s="172" t="s">
        <v>73</v>
      </c>
      <c r="E135" s="184" t="s">
        <v>249</v>
      </c>
      <c r="F135" s="184" t="s">
        <v>250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156</v>
      </c>
      <c r="AT135" s="182" t="s">
        <v>73</v>
      </c>
      <c r="AU135" s="182" t="s">
        <v>82</v>
      </c>
      <c r="AY135" s="181" t="s">
        <v>132</v>
      </c>
      <c r="BK135" s="183">
        <f>SUM(BK136:BK139)</f>
        <v>0</v>
      </c>
    </row>
    <row r="136" spans="1:65" s="2" customFormat="1" ht="16.5" customHeight="1">
      <c r="A136" s="33"/>
      <c r="B136" s="34"/>
      <c r="C136" s="186" t="s">
        <v>251</v>
      </c>
      <c r="D136" s="186" t="s">
        <v>135</v>
      </c>
      <c r="E136" s="187" t="s">
        <v>252</v>
      </c>
      <c r="F136" s="188" t="s">
        <v>253</v>
      </c>
      <c r="G136" s="189" t="s">
        <v>254</v>
      </c>
      <c r="H136" s="190">
        <v>1</v>
      </c>
      <c r="I136" s="191"/>
      <c r="J136" s="192">
        <f>ROUND(I136*H136,2)</f>
        <v>0</v>
      </c>
      <c r="K136" s="188" t="s">
        <v>139</v>
      </c>
      <c r="L136" s="38"/>
      <c r="M136" s="193" t="s">
        <v>28</v>
      </c>
      <c r="N136" s="194" t="s">
        <v>45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255</v>
      </c>
      <c r="AT136" s="197" t="s">
        <v>135</v>
      </c>
      <c r="AU136" s="197" t="s">
        <v>84</v>
      </c>
      <c r="AY136" s="16" t="s">
        <v>132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82</v>
      </c>
      <c r="BK136" s="198">
        <f>ROUND(I136*H136,2)</f>
        <v>0</v>
      </c>
      <c r="BL136" s="16" t="s">
        <v>255</v>
      </c>
      <c r="BM136" s="197" t="s">
        <v>256</v>
      </c>
    </row>
    <row r="137" spans="1:65" s="2" customFormat="1" ht="29.25">
      <c r="A137" s="33"/>
      <c r="B137" s="34"/>
      <c r="C137" s="35"/>
      <c r="D137" s="199" t="s">
        <v>145</v>
      </c>
      <c r="E137" s="35"/>
      <c r="F137" s="200" t="s">
        <v>257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145</v>
      </c>
      <c r="AU137" s="16" t="s">
        <v>84</v>
      </c>
    </row>
    <row r="138" spans="1:65" s="2" customFormat="1" ht="16.5" customHeight="1">
      <c r="A138" s="33"/>
      <c r="B138" s="34"/>
      <c r="C138" s="186" t="s">
        <v>258</v>
      </c>
      <c r="D138" s="186" t="s">
        <v>135</v>
      </c>
      <c r="E138" s="187" t="s">
        <v>259</v>
      </c>
      <c r="F138" s="188" t="s">
        <v>260</v>
      </c>
      <c r="G138" s="189" t="s">
        <v>254</v>
      </c>
      <c r="H138" s="190">
        <v>1</v>
      </c>
      <c r="I138" s="191"/>
      <c r="J138" s="192">
        <f>ROUND(I138*H138,2)</f>
        <v>0</v>
      </c>
      <c r="K138" s="188" t="s">
        <v>139</v>
      </c>
      <c r="L138" s="38"/>
      <c r="M138" s="193" t="s">
        <v>28</v>
      </c>
      <c r="N138" s="194" t="s">
        <v>45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255</v>
      </c>
      <c r="AT138" s="197" t="s">
        <v>135</v>
      </c>
      <c r="AU138" s="197" t="s">
        <v>84</v>
      </c>
      <c r="AY138" s="16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82</v>
      </c>
      <c r="BK138" s="198">
        <f>ROUND(I138*H138,2)</f>
        <v>0</v>
      </c>
      <c r="BL138" s="16" t="s">
        <v>255</v>
      </c>
      <c r="BM138" s="197" t="s">
        <v>261</v>
      </c>
    </row>
    <row r="139" spans="1:65" s="2" customFormat="1" ht="29.25">
      <c r="A139" s="33"/>
      <c r="B139" s="34"/>
      <c r="C139" s="35"/>
      <c r="D139" s="199" t="s">
        <v>145</v>
      </c>
      <c r="E139" s="35"/>
      <c r="F139" s="200" t="s">
        <v>262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145</v>
      </c>
      <c r="AU139" s="16" t="s">
        <v>84</v>
      </c>
    </row>
    <row r="140" spans="1:65" s="12" customFormat="1" ht="22.9" customHeight="1">
      <c r="B140" s="170"/>
      <c r="C140" s="171"/>
      <c r="D140" s="172" t="s">
        <v>73</v>
      </c>
      <c r="E140" s="184" t="s">
        <v>263</v>
      </c>
      <c r="F140" s="184" t="s">
        <v>264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156</v>
      </c>
      <c r="AT140" s="182" t="s">
        <v>73</v>
      </c>
      <c r="AU140" s="182" t="s">
        <v>82</v>
      </c>
      <c r="AY140" s="181" t="s">
        <v>132</v>
      </c>
      <c r="BK140" s="183">
        <f>SUM(BK141:BK142)</f>
        <v>0</v>
      </c>
    </row>
    <row r="141" spans="1:65" s="2" customFormat="1" ht="16.5" customHeight="1">
      <c r="A141" s="33"/>
      <c r="B141" s="34"/>
      <c r="C141" s="186" t="s">
        <v>265</v>
      </c>
      <c r="D141" s="186" t="s">
        <v>135</v>
      </c>
      <c r="E141" s="187" t="s">
        <v>266</v>
      </c>
      <c r="F141" s="188" t="s">
        <v>264</v>
      </c>
      <c r="G141" s="189" t="s">
        <v>254</v>
      </c>
      <c r="H141" s="190">
        <v>1</v>
      </c>
      <c r="I141" s="191"/>
      <c r="J141" s="192">
        <f>ROUND(I141*H141,2)</f>
        <v>0</v>
      </c>
      <c r="K141" s="188" t="s">
        <v>139</v>
      </c>
      <c r="L141" s="38"/>
      <c r="M141" s="193" t="s">
        <v>28</v>
      </c>
      <c r="N141" s="194" t="s">
        <v>45</v>
      </c>
      <c r="O141" s="63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255</v>
      </c>
      <c r="AT141" s="197" t="s">
        <v>135</v>
      </c>
      <c r="AU141" s="197" t="s">
        <v>84</v>
      </c>
      <c r="AY141" s="16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82</v>
      </c>
      <c r="BK141" s="198">
        <f>ROUND(I141*H141,2)</f>
        <v>0</v>
      </c>
      <c r="BL141" s="16" t="s">
        <v>255</v>
      </c>
      <c r="BM141" s="197" t="s">
        <v>267</v>
      </c>
    </row>
    <row r="142" spans="1:65" s="2" customFormat="1" ht="97.5">
      <c r="A142" s="33"/>
      <c r="B142" s="34"/>
      <c r="C142" s="35"/>
      <c r="D142" s="199" t="s">
        <v>145</v>
      </c>
      <c r="E142" s="35"/>
      <c r="F142" s="200" t="s">
        <v>268</v>
      </c>
      <c r="G142" s="35"/>
      <c r="H142" s="35"/>
      <c r="I142" s="107"/>
      <c r="J142" s="35"/>
      <c r="K142" s="35"/>
      <c r="L142" s="38"/>
      <c r="M142" s="201"/>
      <c r="N142" s="202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145</v>
      </c>
      <c r="AU142" s="16" t="s">
        <v>84</v>
      </c>
    </row>
    <row r="143" spans="1:65" s="12" customFormat="1" ht="22.9" customHeight="1">
      <c r="B143" s="170"/>
      <c r="C143" s="171"/>
      <c r="D143" s="172" t="s">
        <v>73</v>
      </c>
      <c r="E143" s="184" t="s">
        <v>269</v>
      </c>
      <c r="F143" s="184" t="s">
        <v>270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0</v>
      </c>
      <c r="S143" s="178"/>
      <c r="T143" s="180">
        <f>SUM(T144:T148)</f>
        <v>0</v>
      </c>
      <c r="AR143" s="181" t="s">
        <v>156</v>
      </c>
      <c r="AT143" s="182" t="s">
        <v>73</v>
      </c>
      <c r="AU143" s="182" t="s">
        <v>82</v>
      </c>
      <c r="AY143" s="181" t="s">
        <v>132</v>
      </c>
      <c r="BK143" s="183">
        <f>SUM(BK144:BK148)</f>
        <v>0</v>
      </c>
    </row>
    <row r="144" spans="1:65" s="2" customFormat="1" ht="16.5" customHeight="1">
      <c r="A144" s="33"/>
      <c r="B144" s="34"/>
      <c r="C144" s="186" t="s">
        <v>271</v>
      </c>
      <c r="D144" s="186" t="s">
        <v>135</v>
      </c>
      <c r="E144" s="187" t="s">
        <v>272</v>
      </c>
      <c r="F144" s="188" t="s">
        <v>273</v>
      </c>
      <c r="G144" s="189" t="s">
        <v>254</v>
      </c>
      <c r="H144" s="190">
        <v>1</v>
      </c>
      <c r="I144" s="191"/>
      <c r="J144" s="192">
        <f>ROUND(I144*H144,2)</f>
        <v>0</v>
      </c>
      <c r="K144" s="188" t="s">
        <v>139</v>
      </c>
      <c r="L144" s="38"/>
      <c r="M144" s="193" t="s">
        <v>28</v>
      </c>
      <c r="N144" s="194" t="s">
        <v>45</v>
      </c>
      <c r="O144" s="63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255</v>
      </c>
      <c r="AT144" s="197" t="s">
        <v>135</v>
      </c>
      <c r="AU144" s="197" t="s">
        <v>84</v>
      </c>
      <c r="AY144" s="16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82</v>
      </c>
      <c r="BK144" s="198">
        <f>ROUND(I144*H144,2)</f>
        <v>0</v>
      </c>
      <c r="BL144" s="16" t="s">
        <v>255</v>
      </c>
      <c r="BM144" s="197" t="s">
        <v>274</v>
      </c>
    </row>
    <row r="145" spans="1:65" s="2" customFormat="1" ht="16.5" customHeight="1">
      <c r="A145" s="33"/>
      <c r="B145" s="34"/>
      <c r="C145" s="186" t="s">
        <v>275</v>
      </c>
      <c r="D145" s="186" t="s">
        <v>135</v>
      </c>
      <c r="E145" s="187" t="s">
        <v>276</v>
      </c>
      <c r="F145" s="188" t="s">
        <v>277</v>
      </c>
      <c r="G145" s="189" t="s">
        <v>254</v>
      </c>
      <c r="H145" s="190">
        <v>1</v>
      </c>
      <c r="I145" s="191"/>
      <c r="J145" s="192">
        <f>ROUND(I145*H145,2)</f>
        <v>0</v>
      </c>
      <c r="K145" s="188" t="s">
        <v>139</v>
      </c>
      <c r="L145" s="38"/>
      <c r="M145" s="193" t="s">
        <v>28</v>
      </c>
      <c r="N145" s="194" t="s">
        <v>45</v>
      </c>
      <c r="O145" s="63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255</v>
      </c>
      <c r="AT145" s="197" t="s">
        <v>135</v>
      </c>
      <c r="AU145" s="197" t="s">
        <v>84</v>
      </c>
      <c r="AY145" s="16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82</v>
      </c>
      <c r="BK145" s="198">
        <f>ROUND(I145*H145,2)</f>
        <v>0</v>
      </c>
      <c r="BL145" s="16" t="s">
        <v>255</v>
      </c>
      <c r="BM145" s="197" t="s">
        <v>278</v>
      </c>
    </row>
    <row r="146" spans="1:65" s="2" customFormat="1" ht="39">
      <c r="A146" s="33"/>
      <c r="B146" s="34"/>
      <c r="C146" s="35"/>
      <c r="D146" s="199" t="s">
        <v>145</v>
      </c>
      <c r="E146" s="35"/>
      <c r="F146" s="200" t="s">
        <v>279</v>
      </c>
      <c r="G146" s="35"/>
      <c r="H146" s="35"/>
      <c r="I146" s="107"/>
      <c r="J146" s="35"/>
      <c r="K146" s="35"/>
      <c r="L146" s="38"/>
      <c r="M146" s="201"/>
      <c r="N146" s="20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145</v>
      </c>
      <c r="AU146" s="16" t="s">
        <v>84</v>
      </c>
    </row>
    <row r="147" spans="1:65" s="2" customFormat="1" ht="16.5" customHeight="1">
      <c r="A147" s="33"/>
      <c r="B147" s="34"/>
      <c r="C147" s="186" t="s">
        <v>280</v>
      </c>
      <c r="D147" s="186" t="s">
        <v>135</v>
      </c>
      <c r="E147" s="187" t="s">
        <v>281</v>
      </c>
      <c r="F147" s="188" t="s">
        <v>282</v>
      </c>
      <c r="G147" s="189" t="s">
        <v>254</v>
      </c>
      <c r="H147" s="190">
        <v>1</v>
      </c>
      <c r="I147" s="191"/>
      <c r="J147" s="192">
        <f>ROUND(I147*H147,2)</f>
        <v>0</v>
      </c>
      <c r="K147" s="188" t="s">
        <v>139</v>
      </c>
      <c r="L147" s="38"/>
      <c r="M147" s="193" t="s">
        <v>28</v>
      </c>
      <c r="N147" s="194" t="s">
        <v>45</v>
      </c>
      <c r="O147" s="63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255</v>
      </c>
      <c r="AT147" s="197" t="s">
        <v>135</v>
      </c>
      <c r="AU147" s="197" t="s">
        <v>84</v>
      </c>
      <c r="AY147" s="16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82</v>
      </c>
      <c r="BK147" s="198">
        <f>ROUND(I147*H147,2)</f>
        <v>0</v>
      </c>
      <c r="BL147" s="16" t="s">
        <v>255</v>
      </c>
      <c r="BM147" s="197" t="s">
        <v>283</v>
      </c>
    </row>
    <row r="148" spans="1:65" s="2" customFormat="1" ht="29.25">
      <c r="A148" s="33"/>
      <c r="B148" s="34"/>
      <c r="C148" s="35"/>
      <c r="D148" s="199" t="s">
        <v>145</v>
      </c>
      <c r="E148" s="35"/>
      <c r="F148" s="200" t="s">
        <v>284</v>
      </c>
      <c r="G148" s="35"/>
      <c r="H148" s="35"/>
      <c r="I148" s="107"/>
      <c r="J148" s="35"/>
      <c r="K148" s="35"/>
      <c r="L148" s="38"/>
      <c r="M148" s="224"/>
      <c r="N148" s="225"/>
      <c r="O148" s="226"/>
      <c r="P148" s="226"/>
      <c r="Q148" s="226"/>
      <c r="R148" s="226"/>
      <c r="S148" s="226"/>
      <c r="T148" s="227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145</v>
      </c>
      <c r="AU148" s="16" t="s">
        <v>84</v>
      </c>
    </row>
    <row r="149" spans="1:65" s="2" customFormat="1" ht="6.95" customHeight="1">
      <c r="A149" s="33"/>
      <c r="B149" s="46"/>
      <c r="C149" s="47"/>
      <c r="D149" s="47"/>
      <c r="E149" s="47"/>
      <c r="F149" s="47"/>
      <c r="G149" s="47"/>
      <c r="H149" s="47"/>
      <c r="I149" s="135"/>
      <c r="J149" s="47"/>
      <c r="K149" s="47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DMLByhgKEbPGSBTKPv52XTtfIKRPxtopytBaFuEYLHt4TUpBSXq6c1jpe+eGVSJ2lJIyHrT9oXVP/+5Ehmq0Dg==" saltValue="agw1fIzcSSq4mt6VybcnV77g1l7y4csuKeQSKTCAqGGWdEf4bBXjH0QmY0h4PLdbUVxBFrMEarasLsGA+P3qtw==" spinCount="100000" sheet="1" objects="1" scenarios="1" formatColumns="0" formatRows="0" autoFilter="0"/>
  <autoFilter ref="C87:K14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87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100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LVC, obnova nátěrů svodidel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101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285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28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22</v>
      </c>
      <c r="E12" s="33"/>
      <c r="F12" s="109" t="s">
        <v>286</v>
      </c>
      <c r="G12" s="33"/>
      <c r="H12" s="33"/>
      <c r="I12" s="110" t="s">
        <v>24</v>
      </c>
      <c r="J12" s="111" t="str">
        <f>'Rekapitulace stavby'!AN8</f>
        <v>7. 11. 2019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26</v>
      </c>
      <c r="E14" s="33"/>
      <c r="F14" s="33"/>
      <c r="G14" s="33"/>
      <c r="H14" s="33"/>
      <c r="I14" s="110" t="s">
        <v>27</v>
      </c>
      <c r="J14" s="109" t="s">
        <v>28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29</v>
      </c>
      <c r="F15" s="33"/>
      <c r="G15" s="33"/>
      <c r="H15" s="33"/>
      <c r="I15" s="110" t="s">
        <v>30</v>
      </c>
      <c r="J15" s="109" t="s">
        <v>28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27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30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27</v>
      </c>
      <c r="J20" s="109" t="s">
        <v>28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30</v>
      </c>
      <c r="J21" s="109" t="s">
        <v>28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36</v>
      </c>
      <c r="E23" s="33"/>
      <c r="F23" s="33"/>
      <c r="G23" s="33"/>
      <c r="H23" s="33"/>
      <c r="I23" s="110" t="s">
        <v>27</v>
      </c>
      <c r="J23" s="109" t="s">
        <v>28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30</v>
      </c>
      <c r="J24" s="109" t="s">
        <v>28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38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28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40</v>
      </c>
      <c r="E30" s="33"/>
      <c r="F30" s="33"/>
      <c r="G30" s="33"/>
      <c r="H30" s="33"/>
      <c r="I30" s="107"/>
      <c r="J30" s="119">
        <f>ROUND(J88,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42</v>
      </c>
      <c r="G32" s="33"/>
      <c r="H32" s="33"/>
      <c r="I32" s="121" t="s">
        <v>41</v>
      </c>
      <c r="J32" s="120" t="s">
        <v>43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44</v>
      </c>
      <c r="E33" s="106" t="s">
        <v>45</v>
      </c>
      <c r="F33" s="123">
        <f>ROUND((SUM(BE88:BE148)),  2)</f>
        <v>0</v>
      </c>
      <c r="G33" s="33"/>
      <c r="H33" s="33"/>
      <c r="I33" s="124">
        <v>0.21</v>
      </c>
      <c r="J33" s="123">
        <f>ROUND(((SUM(BE88:BE148))*I33),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46</v>
      </c>
      <c r="F34" s="123">
        <f>ROUND((SUM(BF88:BF148)),  2)</f>
        <v>0</v>
      </c>
      <c r="G34" s="33"/>
      <c r="H34" s="33"/>
      <c r="I34" s="124">
        <v>0.15</v>
      </c>
      <c r="J34" s="123">
        <f>ROUND(((SUM(BF88:BF148))*I34),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23">
        <f>ROUND((SUM(BG88:BG148)),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48</v>
      </c>
      <c r="F36" s="123">
        <f>ROUND((SUM(BH88:BH148)),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49</v>
      </c>
      <c r="F37" s="123">
        <f>ROUND((SUM(BI88:BI148)),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104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LVC, obnova nátěrů svodidel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101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6" t="str">
        <f>E9</f>
        <v>VDObříství - LVC, obnova nátěrů svodidel - PK Obříství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VD Obříství (Kly)</v>
      </c>
      <c r="G52" s="35"/>
      <c r="H52" s="35"/>
      <c r="I52" s="110" t="s">
        <v>24</v>
      </c>
      <c r="J52" s="58" t="str">
        <f>IF(J12="","",J12)</f>
        <v>7. 11. 2019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s.p.</v>
      </c>
      <c r="G54" s="35"/>
      <c r="H54" s="35"/>
      <c r="I54" s="110" t="s">
        <v>33</v>
      </c>
      <c r="J54" s="31" t="str">
        <f>E21</f>
        <v>AW-DAD, s.r.o.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36</v>
      </c>
      <c r="J55" s="31" t="str">
        <f>E24</f>
        <v>Dadejík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105</v>
      </c>
      <c r="D57" s="140"/>
      <c r="E57" s="140"/>
      <c r="F57" s="140"/>
      <c r="G57" s="140"/>
      <c r="H57" s="140"/>
      <c r="I57" s="141"/>
      <c r="J57" s="142" t="s">
        <v>106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72</v>
      </c>
      <c r="D59" s="35"/>
      <c r="E59" s="35"/>
      <c r="F59" s="35"/>
      <c r="G59" s="35"/>
      <c r="H59" s="35"/>
      <c r="I59" s="107"/>
      <c r="J59" s="76">
        <f>J88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107</v>
      </c>
    </row>
    <row r="60" spans="1:47" s="9" customFormat="1" ht="24.95" customHeight="1">
      <c r="B60" s="144"/>
      <c r="C60" s="145"/>
      <c r="D60" s="146" t="s">
        <v>108</v>
      </c>
      <c r="E60" s="147"/>
      <c r="F60" s="147"/>
      <c r="G60" s="147"/>
      <c r="H60" s="147"/>
      <c r="I60" s="148"/>
      <c r="J60" s="149">
        <f>J89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109</v>
      </c>
      <c r="E61" s="154"/>
      <c r="F61" s="154"/>
      <c r="G61" s="154"/>
      <c r="H61" s="154"/>
      <c r="I61" s="155"/>
      <c r="J61" s="156">
        <f>J90</f>
        <v>0</v>
      </c>
      <c r="K61" s="152"/>
      <c r="L61" s="157"/>
    </row>
    <row r="62" spans="1:47" s="9" customFormat="1" ht="24.95" customHeight="1">
      <c r="B62" s="144"/>
      <c r="C62" s="145"/>
      <c r="D62" s="146" t="s">
        <v>110</v>
      </c>
      <c r="E62" s="147"/>
      <c r="F62" s="147"/>
      <c r="G62" s="147"/>
      <c r="H62" s="147"/>
      <c r="I62" s="148"/>
      <c r="J62" s="149">
        <f>J99</f>
        <v>0</v>
      </c>
      <c r="K62" s="145"/>
      <c r="L62" s="150"/>
    </row>
    <row r="63" spans="1:47" s="10" customFormat="1" ht="19.899999999999999" customHeight="1">
      <c r="B63" s="151"/>
      <c r="C63" s="152"/>
      <c r="D63" s="153" t="s">
        <v>111</v>
      </c>
      <c r="E63" s="154"/>
      <c r="F63" s="154"/>
      <c r="G63" s="154"/>
      <c r="H63" s="154"/>
      <c r="I63" s="155"/>
      <c r="J63" s="156">
        <f>J100</f>
        <v>0</v>
      </c>
      <c r="K63" s="152"/>
      <c r="L63" s="157"/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8"/>
      <c r="J64" s="149">
        <f>J129</f>
        <v>0</v>
      </c>
      <c r="K64" s="145"/>
      <c r="L64" s="150"/>
    </row>
    <row r="65" spans="1:31" s="9" customFormat="1" ht="24.95" customHeight="1">
      <c r="B65" s="144"/>
      <c r="C65" s="145"/>
      <c r="D65" s="146" t="s">
        <v>113</v>
      </c>
      <c r="E65" s="147"/>
      <c r="F65" s="147"/>
      <c r="G65" s="147"/>
      <c r="H65" s="147"/>
      <c r="I65" s="148"/>
      <c r="J65" s="149">
        <f>J134</f>
        <v>0</v>
      </c>
      <c r="K65" s="145"/>
      <c r="L65" s="150"/>
    </row>
    <row r="66" spans="1:31" s="10" customFormat="1" ht="19.899999999999999" customHeight="1">
      <c r="B66" s="151"/>
      <c r="C66" s="152"/>
      <c r="D66" s="153" t="s">
        <v>114</v>
      </c>
      <c r="E66" s="154"/>
      <c r="F66" s="154"/>
      <c r="G66" s="154"/>
      <c r="H66" s="154"/>
      <c r="I66" s="155"/>
      <c r="J66" s="156">
        <f>J135</f>
        <v>0</v>
      </c>
      <c r="K66" s="152"/>
      <c r="L66" s="157"/>
    </row>
    <row r="67" spans="1:31" s="10" customFormat="1" ht="19.899999999999999" customHeight="1">
      <c r="B67" s="151"/>
      <c r="C67" s="152"/>
      <c r="D67" s="153" t="s">
        <v>115</v>
      </c>
      <c r="E67" s="154"/>
      <c r="F67" s="154"/>
      <c r="G67" s="154"/>
      <c r="H67" s="154"/>
      <c r="I67" s="155"/>
      <c r="J67" s="156">
        <f>J140</f>
        <v>0</v>
      </c>
      <c r="K67" s="152"/>
      <c r="L67" s="157"/>
    </row>
    <row r="68" spans="1:31" s="10" customFormat="1" ht="19.899999999999999" customHeight="1">
      <c r="B68" s="151"/>
      <c r="C68" s="152"/>
      <c r="D68" s="153" t="s">
        <v>116</v>
      </c>
      <c r="E68" s="154"/>
      <c r="F68" s="154"/>
      <c r="G68" s="154"/>
      <c r="H68" s="154"/>
      <c r="I68" s="155"/>
      <c r="J68" s="156">
        <f>J143</f>
        <v>0</v>
      </c>
      <c r="K68" s="152"/>
      <c r="L68" s="157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135"/>
      <c r="J70" s="47"/>
      <c r="K70" s="47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138"/>
      <c r="J74" s="49"/>
      <c r="K74" s="49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117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3" t="str">
        <f>E7</f>
        <v>LVC, obnova nátěrů svodidel</v>
      </c>
      <c r="F78" s="354"/>
      <c r="G78" s="354"/>
      <c r="H78" s="354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101</v>
      </c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6" t="str">
        <f>E9</f>
        <v>VDObříství - LVC, obnova nátěrů svodidel - PK Obříství</v>
      </c>
      <c r="F80" s="355"/>
      <c r="G80" s="355"/>
      <c r="H80" s="35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22</v>
      </c>
      <c r="D82" s="35"/>
      <c r="E82" s="35"/>
      <c r="F82" s="26" t="str">
        <f>F12</f>
        <v>VD Obříství (Kly)</v>
      </c>
      <c r="G82" s="35"/>
      <c r="H82" s="35"/>
      <c r="I82" s="110" t="s">
        <v>24</v>
      </c>
      <c r="J82" s="58" t="str">
        <f>IF(J12="","",J12)</f>
        <v>7. 11. 2019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7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26</v>
      </c>
      <c r="D84" s="35"/>
      <c r="E84" s="35"/>
      <c r="F84" s="26" t="str">
        <f>E15</f>
        <v>Povodí Labe, s.p.</v>
      </c>
      <c r="G84" s="35"/>
      <c r="H84" s="35"/>
      <c r="I84" s="110" t="s">
        <v>33</v>
      </c>
      <c r="J84" s="31" t="str">
        <f>E21</f>
        <v>AW-DAD, s.r.o.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31</v>
      </c>
      <c r="D85" s="35"/>
      <c r="E85" s="35"/>
      <c r="F85" s="26" t="str">
        <f>IF(E18="","",E18)</f>
        <v>Vyplň údaj</v>
      </c>
      <c r="G85" s="35"/>
      <c r="H85" s="35"/>
      <c r="I85" s="110" t="s">
        <v>36</v>
      </c>
      <c r="J85" s="31" t="str">
        <f>E24</f>
        <v>Dadejík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07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58"/>
      <c r="B87" s="159"/>
      <c r="C87" s="160" t="s">
        <v>118</v>
      </c>
      <c r="D87" s="161" t="s">
        <v>59</v>
      </c>
      <c r="E87" s="161" t="s">
        <v>55</v>
      </c>
      <c r="F87" s="161" t="s">
        <v>56</v>
      </c>
      <c r="G87" s="161" t="s">
        <v>119</v>
      </c>
      <c r="H87" s="161" t="s">
        <v>120</v>
      </c>
      <c r="I87" s="162" t="s">
        <v>121</v>
      </c>
      <c r="J87" s="161" t="s">
        <v>106</v>
      </c>
      <c r="K87" s="163" t="s">
        <v>122</v>
      </c>
      <c r="L87" s="164"/>
      <c r="M87" s="67" t="s">
        <v>28</v>
      </c>
      <c r="N87" s="68" t="s">
        <v>44</v>
      </c>
      <c r="O87" s="68" t="s">
        <v>123</v>
      </c>
      <c r="P87" s="68" t="s">
        <v>124</v>
      </c>
      <c r="Q87" s="68" t="s">
        <v>125</v>
      </c>
      <c r="R87" s="68" t="s">
        <v>126</v>
      </c>
      <c r="S87" s="68" t="s">
        <v>127</v>
      </c>
      <c r="T87" s="69" t="s">
        <v>128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</row>
    <row r="88" spans="1:65" s="2" customFormat="1" ht="22.9" customHeight="1">
      <c r="A88" s="33"/>
      <c r="B88" s="34"/>
      <c r="C88" s="74" t="s">
        <v>129</v>
      </c>
      <c r="D88" s="35"/>
      <c r="E88" s="35"/>
      <c r="F88" s="35"/>
      <c r="G88" s="35"/>
      <c r="H88" s="35"/>
      <c r="I88" s="107"/>
      <c r="J88" s="165">
        <f>BK88</f>
        <v>0</v>
      </c>
      <c r="K88" s="35"/>
      <c r="L88" s="38"/>
      <c r="M88" s="70"/>
      <c r="N88" s="166"/>
      <c r="O88" s="71"/>
      <c r="P88" s="167">
        <f>P89+P99+P129+P134</f>
        <v>0</v>
      </c>
      <c r="Q88" s="71"/>
      <c r="R88" s="167">
        <f>R89+R99+R129+R134</f>
        <v>34.603049999999996</v>
      </c>
      <c r="S88" s="71"/>
      <c r="T88" s="168">
        <f>T89+T99+T129+T134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73</v>
      </c>
      <c r="AU88" s="16" t="s">
        <v>107</v>
      </c>
      <c r="BK88" s="169">
        <f>BK89+BK99+BK129+BK134</f>
        <v>0</v>
      </c>
    </row>
    <row r="89" spans="1:65" s="12" customFormat="1" ht="25.9" customHeight="1">
      <c r="B89" s="170"/>
      <c r="C89" s="171"/>
      <c r="D89" s="172" t="s">
        <v>73</v>
      </c>
      <c r="E89" s="173" t="s">
        <v>130</v>
      </c>
      <c r="F89" s="173" t="s">
        <v>131</v>
      </c>
      <c r="G89" s="171"/>
      <c r="H89" s="171"/>
      <c r="I89" s="174"/>
      <c r="J89" s="175">
        <f>BK89</f>
        <v>0</v>
      </c>
      <c r="K89" s="171"/>
      <c r="L89" s="176"/>
      <c r="M89" s="177"/>
      <c r="N89" s="178"/>
      <c r="O89" s="178"/>
      <c r="P89" s="179">
        <f>P90</f>
        <v>0</v>
      </c>
      <c r="Q89" s="178"/>
      <c r="R89" s="179">
        <f>R90</f>
        <v>0</v>
      </c>
      <c r="S89" s="178"/>
      <c r="T89" s="180">
        <f>T90</f>
        <v>0</v>
      </c>
      <c r="AR89" s="181" t="s">
        <v>82</v>
      </c>
      <c r="AT89" s="182" t="s">
        <v>73</v>
      </c>
      <c r="AU89" s="182" t="s">
        <v>74</v>
      </c>
      <c r="AY89" s="181" t="s">
        <v>132</v>
      </c>
      <c r="BK89" s="183">
        <f>BK90</f>
        <v>0</v>
      </c>
    </row>
    <row r="90" spans="1:65" s="12" customFormat="1" ht="22.9" customHeight="1">
      <c r="B90" s="170"/>
      <c r="C90" s="171"/>
      <c r="D90" s="172" t="s">
        <v>73</v>
      </c>
      <c r="E90" s="184" t="s">
        <v>133</v>
      </c>
      <c r="F90" s="184" t="s">
        <v>134</v>
      </c>
      <c r="G90" s="171"/>
      <c r="H90" s="171"/>
      <c r="I90" s="174"/>
      <c r="J90" s="185">
        <f>BK90</f>
        <v>0</v>
      </c>
      <c r="K90" s="171"/>
      <c r="L90" s="176"/>
      <c r="M90" s="177"/>
      <c r="N90" s="178"/>
      <c r="O90" s="178"/>
      <c r="P90" s="179">
        <f>SUM(P91:P98)</f>
        <v>0</v>
      </c>
      <c r="Q90" s="178"/>
      <c r="R90" s="179">
        <f>SUM(R91:R98)</f>
        <v>0</v>
      </c>
      <c r="S90" s="178"/>
      <c r="T90" s="180">
        <f>SUM(T91:T98)</f>
        <v>0</v>
      </c>
      <c r="AR90" s="181" t="s">
        <v>82</v>
      </c>
      <c r="AT90" s="182" t="s">
        <v>73</v>
      </c>
      <c r="AU90" s="182" t="s">
        <v>82</v>
      </c>
      <c r="AY90" s="181" t="s">
        <v>132</v>
      </c>
      <c r="BK90" s="183">
        <f>SUM(BK91:BK98)</f>
        <v>0</v>
      </c>
    </row>
    <row r="91" spans="1:65" s="2" customFormat="1" ht="21.75" customHeight="1">
      <c r="A91" s="33"/>
      <c r="B91" s="34"/>
      <c r="C91" s="186" t="s">
        <v>82</v>
      </c>
      <c r="D91" s="186" t="s">
        <v>135</v>
      </c>
      <c r="E91" s="187" t="s">
        <v>136</v>
      </c>
      <c r="F91" s="188" t="s">
        <v>137</v>
      </c>
      <c r="G91" s="189" t="s">
        <v>138</v>
      </c>
      <c r="H91" s="190">
        <v>43</v>
      </c>
      <c r="I91" s="191"/>
      <c r="J91" s="192">
        <f>ROUND(I91*H91,2)</f>
        <v>0</v>
      </c>
      <c r="K91" s="188" t="s">
        <v>139</v>
      </c>
      <c r="L91" s="38"/>
      <c r="M91" s="193" t="s">
        <v>28</v>
      </c>
      <c r="N91" s="194" t="s">
        <v>45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140</v>
      </c>
      <c r="AT91" s="197" t="s">
        <v>135</v>
      </c>
      <c r="AU91" s="197" t="s">
        <v>84</v>
      </c>
      <c r="AY91" s="16" t="s">
        <v>132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82</v>
      </c>
      <c r="BK91" s="198">
        <f>ROUND(I91*H91,2)</f>
        <v>0</v>
      </c>
      <c r="BL91" s="16" t="s">
        <v>140</v>
      </c>
      <c r="BM91" s="197" t="s">
        <v>141</v>
      </c>
    </row>
    <row r="92" spans="1:65" s="2" customFormat="1" ht="21.75" customHeight="1">
      <c r="A92" s="33"/>
      <c r="B92" s="34"/>
      <c r="C92" s="186" t="s">
        <v>84</v>
      </c>
      <c r="D92" s="186" t="s">
        <v>135</v>
      </c>
      <c r="E92" s="187" t="s">
        <v>142</v>
      </c>
      <c r="F92" s="188" t="s">
        <v>143</v>
      </c>
      <c r="G92" s="189" t="s">
        <v>138</v>
      </c>
      <c r="H92" s="190">
        <v>387</v>
      </c>
      <c r="I92" s="191"/>
      <c r="J92" s="192">
        <f>ROUND(I92*H92,2)</f>
        <v>0</v>
      </c>
      <c r="K92" s="188" t="s">
        <v>139</v>
      </c>
      <c r="L92" s="38"/>
      <c r="M92" s="193" t="s">
        <v>28</v>
      </c>
      <c r="N92" s="194" t="s">
        <v>45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140</v>
      </c>
      <c r="AT92" s="197" t="s">
        <v>135</v>
      </c>
      <c r="AU92" s="197" t="s">
        <v>84</v>
      </c>
      <c r="AY92" s="16" t="s">
        <v>132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82</v>
      </c>
      <c r="BK92" s="198">
        <f>ROUND(I92*H92,2)</f>
        <v>0</v>
      </c>
      <c r="BL92" s="16" t="s">
        <v>140</v>
      </c>
      <c r="BM92" s="197" t="s">
        <v>144</v>
      </c>
    </row>
    <row r="93" spans="1:65" s="2" customFormat="1" ht="19.5">
      <c r="A93" s="33"/>
      <c r="B93" s="34"/>
      <c r="C93" s="35"/>
      <c r="D93" s="199" t="s">
        <v>145</v>
      </c>
      <c r="E93" s="35"/>
      <c r="F93" s="200" t="s">
        <v>146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145</v>
      </c>
      <c r="AU93" s="16" t="s">
        <v>84</v>
      </c>
    </row>
    <row r="94" spans="1:65" s="13" customFormat="1" ht="11.25">
      <c r="B94" s="203"/>
      <c r="C94" s="204"/>
      <c r="D94" s="199" t="s">
        <v>147</v>
      </c>
      <c r="E94" s="205" t="s">
        <v>28</v>
      </c>
      <c r="F94" s="206" t="s">
        <v>287</v>
      </c>
      <c r="G94" s="204"/>
      <c r="H94" s="207">
        <v>387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147</v>
      </c>
      <c r="AU94" s="213" t="s">
        <v>84</v>
      </c>
      <c r="AV94" s="13" t="s">
        <v>84</v>
      </c>
      <c r="AW94" s="13" t="s">
        <v>35</v>
      </c>
      <c r="AX94" s="13" t="s">
        <v>82</v>
      </c>
      <c r="AY94" s="213" t="s">
        <v>132</v>
      </c>
    </row>
    <row r="95" spans="1:65" s="2" customFormat="1" ht="16.5" customHeight="1">
      <c r="A95" s="33"/>
      <c r="B95" s="34"/>
      <c r="C95" s="186" t="s">
        <v>149</v>
      </c>
      <c r="D95" s="186" t="s">
        <v>135</v>
      </c>
      <c r="E95" s="187" t="s">
        <v>150</v>
      </c>
      <c r="F95" s="188" t="s">
        <v>151</v>
      </c>
      <c r="G95" s="189" t="s">
        <v>138</v>
      </c>
      <c r="H95" s="190">
        <v>43</v>
      </c>
      <c r="I95" s="191"/>
      <c r="J95" s="192">
        <f>ROUND(I95*H95,2)</f>
        <v>0</v>
      </c>
      <c r="K95" s="188" t="s">
        <v>139</v>
      </c>
      <c r="L95" s="38"/>
      <c r="M95" s="193" t="s">
        <v>28</v>
      </c>
      <c r="N95" s="194" t="s">
        <v>45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140</v>
      </c>
      <c r="AT95" s="197" t="s">
        <v>135</v>
      </c>
      <c r="AU95" s="197" t="s">
        <v>84</v>
      </c>
      <c r="AY95" s="16" t="s">
        <v>132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82</v>
      </c>
      <c r="BK95" s="198">
        <f>ROUND(I95*H95,2)</f>
        <v>0</v>
      </c>
      <c r="BL95" s="16" t="s">
        <v>140</v>
      </c>
      <c r="BM95" s="197" t="s">
        <v>152</v>
      </c>
    </row>
    <row r="96" spans="1:65" s="2" customFormat="1" ht="21.75" customHeight="1">
      <c r="A96" s="33"/>
      <c r="B96" s="34"/>
      <c r="C96" s="186" t="s">
        <v>140</v>
      </c>
      <c r="D96" s="186" t="s">
        <v>135</v>
      </c>
      <c r="E96" s="187" t="s">
        <v>153</v>
      </c>
      <c r="F96" s="188" t="s">
        <v>154</v>
      </c>
      <c r="G96" s="189" t="s">
        <v>138</v>
      </c>
      <c r="H96" s="190">
        <v>43</v>
      </c>
      <c r="I96" s="191"/>
      <c r="J96" s="192">
        <f>ROUND(I96*H96,2)</f>
        <v>0</v>
      </c>
      <c r="K96" s="188" t="s">
        <v>139</v>
      </c>
      <c r="L96" s="38"/>
      <c r="M96" s="193" t="s">
        <v>28</v>
      </c>
      <c r="N96" s="194" t="s">
        <v>45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140</v>
      </c>
      <c r="AT96" s="197" t="s">
        <v>135</v>
      </c>
      <c r="AU96" s="197" t="s">
        <v>84</v>
      </c>
      <c r="AY96" s="16" t="s">
        <v>132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82</v>
      </c>
      <c r="BK96" s="198">
        <f>ROUND(I96*H96,2)</f>
        <v>0</v>
      </c>
      <c r="BL96" s="16" t="s">
        <v>140</v>
      </c>
      <c r="BM96" s="197" t="s">
        <v>155</v>
      </c>
    </row>
    <row r="97" spans="1:65" s="2" customFormat="1" ht="21.75" customHeight="1">
      <c r="A97" s="33"/>
      <c r="B97" s="34"/>
      <c r="C97" s="186" t="s">
        <v>156</v>
      </c>
      <c r="D97" s="186" t="s">
        <v>135</v>
      </c>
      <c r="E97" s="187" t="s">
        <v>157</v>
      </c>
      <c r="F97" s="188" t="s">
        <v>158</v>
      </c>
      <c r="G97" s="189" t="s">
        <v>138</v>
      </c>
      <c r="H97" s="190">
        <v>43</v>
      </c>
      <c r="I97" s="191"/>
      <c r="J97" s="192">
        <f>ROUND(I97*H97,2)</f>
        <v>0</v>
      </c>
      <c r="K97" s="188" t="s">
        <v>139</v>
      </c>
      <c r="L97" s="38"/>
      <c r="M97" s="193" t="s">
        <v>28</v>
      </c>
      <c r="N97" s="194" t="s">
        <v>45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140</v>
      </c>
      <c r="AT97" s="197" t="s">
        <v>135</v>
      </c>
      <c r="AU97" s="197" t="s">
        <v>84</v>
      </c>
      <c r="AY97" s="16" t="s">
        <v>132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82</v>
      </c>
      <c r="BK97" s="198">
        <f>ROUND(I97*H97,2)</f>
        <v>0</v>
      </c>
      <c r="BL97" s="16" t="s">
        <v>140</v>
      </c>
      <c r="BM97" s="197" t="s">
        <v>159</v>
      </c>
    </row>
    <row r="98" spans="1:65" s="2" customFormat="1" ht="21.75" customHeight="1">
      <c r="A98" s="33"/>
      <c r="B98" s="34"/>
      <c r="C98" s="186" t="s">
        <v>160</v>
      </c>
      <c r="D98" s="186" t="s">
        <v>135</v>
      </c>
      <c r="E98" s="187" t="s">
        <v>161</v>
      </c>
      <c r="F98" s="188" t="s">
        <v>162</v>
      </c>
      <c r="G98" s="189" t="s">
        <v>138</v>
      </c>
      <c r="H98" s="190">
        <v>43</v>
      </c>
      <c r="I98" s="191"/>
      <c r="J98" s="192">
        <f>ROUND(I98*H98,2)</f>
        <v>0</v>
      </c>
      <c r="K98" s="188" t="s">
        <v>139</v>
      </c>
      <c r="L98" s="38"/>
      <c r="M98" s="193" t="s">
        <v>28</v>
      </c>
      <c r="N98" s="194" t="s">
        <v>45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140</v>
      </c>
      <c r="AT98" s="197" t="s">
        <v>135</v>
      </c>
      <c r="AU98" s="197" t="s">
        <v>84</v>
      </c>
      <c r="AY98" s="16" t="s">
        <v>132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82</v>
      </c>
      <c r="BK98" s="198">
        <f>ROUND(I98*H98,2)</f>
        <v>0</v>
      </c>
      <c r="BL98" s="16" t="s">
        <v>140</v>
      </c>
      <c r="BM98" s="197" t="s">
        <v>163</v>
      </c>
    </row>
    <row r="99" spans="1:65" s="12" customFormat="1" ht="25.9" customHeight="1">
      <c r="B99" s="170"/>
      <c r="C99" s="171"/>
      <c r="D99" s="172" t="s">
        <v>73</v>
      </c>
      <c r="E99" s="173" t="s">
        <v>164</v>
      </c>
      <c r="F99" s="173" t="s">
        <v>165</v>
      </c>
      <c r="G99" s="171"/>
      <c r="H99" s="171"/>
      <c r="I99" s="174"/>
      <c r="J99" s="175">
        <f>BK99</f>
        <v>0</v>
      </c>
      <c r="K99" s="171"/>
      <c r="L99" s="176"/>
      <c r="M99" s="177"/>
      <c r="N99" s="178"/>
      <c r="O99" s="178"/>
      <c r="P99" s="179">
        <f>P100</f>
        <v>0</v>
      </c>
      <c r="Q99" s="178"/>
      <c r="R99" s="179">
        <f>R100</f>
        <v>34.603049999999996</v>
      </c>
      <c r="S99" s="178"/>
      <c r="T99" s="180">
        <f>T100</f>
        <v>0</v>
      </c>
      <c r="AR99" s="181" t="s">
        <v>84</v>
      </c>
      <c r="AT99" s="182" t="s">
        <v>73</v>
      </c>
      <c r="AU99" s="182" t="s">
        <v>74</v>
      </c>
      <c r="AY99" s="181" t="s">
        <v>132</v>
      </c>
      <c r="BK99" s="183">
        <f>BK100</f>
        <v>0</v>
      </c>
    </row>
    <row r="100" spans="1:65" s="12" customFormat="1" ht="22.9" customHeight="1">
      <c r="B100" s="170"/>
      <c r="C100" s="171"/>
      <c r="D100" s="172" t="s">
        <v>73</v>
      </c>
      <c r="E100" s="184" t="s">
        <v>166</v>
      </c>
      <c r="F100" s="184" t="s">
        <v>167</v>
      </c>
      <c r="G100" s="171"/>
      <c r="H100" s="171"/>
      <c r="I100" s="174"/>
      <c r="J100" s="185">
        <f>BK100</f>
        <v>0</v>
      </c>
      <c r="K100" s="171"/>
      <c r="L100" s="176"/>
      <c r="M100" s="177"/>
      <c r="N100" s="178"/>
      <c r="O100" s="178"/>
      <c r="P100" s="179">
        <f>SUM(P101:P128)</f>
        <v>0</v>
      </c>
      <c r="Q100" s="178"/>
      <c r="R100" s="179">
        <f>SUM(R101:R128)</f>
        <v>34.603049999999996</v>
      </c>
      <c r="S100" s="178"/>
      <c r="T100" s="180">
        <f>SUM(T101:T128)</f>
        <v>0</v>
      </c>
      <c r="AR100" s="181" t="s">
        <v>84</v>
      </c>
      <c r="AT100" s="182" t="s">
        <v>73</v>
      </c>
      <c r="AU100" s="182" t="s">
        <v>82</v>
      </c>
      <c r="AY100" s="181" t="s">
        <v>132</v>
      </c>
      <c r="BK100" s="183">
        <f>SUM(BK101:BK128)</f>
        <v>0</v>
      </c>
    </row>
    <row r="101" spans="1:65" s="2" customFormat="1" ht="21.75" customHeight="1">
      <c r="A101" s="33"/>
      <c r="B101" s="34"/>
      <c r="C101" s="186" t="s">
        <v>168</v>
      </c>
      <c r="D101" s="186" t="s">
        <v>135</v>
      </c>
      <c r="E101" s="187" t="s">
        <v>169</v>
      </c>
      <c r="F101" s="188" t="s">
        <v>170</v>
      </c>
      <c r="G101" s="189" t="s">
        <v>171</v>
      </c>
      <c r="H101" s="190">
        <v>40.85</v>
      </c>
      <c r="I101" s="191"/>
      <c r="J101" s="192">
        <f>ROUND(I101*H101,2)</f>
        <v>0</v>
      </c>
      <c r="K101" s="188" t="s">
        <v>139</v>
      </c>
      <c r="L101" s="38"/>
      <c r="M101" s="193" t="s">
        <v>28</v>
      </c>
      <c r="N101" s="194" t="s">
        <v>45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172</v>
      </c>
      <c r="AT101" s="197" t="s">
        <v>135</v>
      </c>
      <c r="AU101" s="197" t="s">
        <v>84</v>
      </c>
      <c r="AY101" s="16" t="s">
        <v>132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82</v>
      </c>
      <c r="BK101" s="198">
        <f>ROUND(I101*H101,2)</f>
        <v>0</v>
      </c>
      <c r="BL101" s="16" t="s">
        <v>172</v>
      </c>
      <c r="BM101" s="197" t="s">
        <v>173</v>
      </c>
    </row>
    <row r="102" spans="1:65" s="2" customFormat="1" ht="29.25">
      <c r="A102" s="33"/>
      <c r="B102" s="34"/>
      <c r="C102" s="35"/>
      <c r="D102" s="199" t="s">
        <v>145</v>
      </c>
      <c r="E102" s="35"/>
      <c r="F102" s="200" t="s">
        <v>288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145</v>
      </c>
      <c r="AU102" s="16" t="s">
        <v>84</v>
      </c>
    </row>
    <row r="103" spans="1:65" s="2" customFormat="1" ht="21.75" customHeight="1">
      <c r="A103" s="33"/>
      <c r="B103" s="34"/>
      <c r="C103" s="186" t="s">
        <v>175</v>
      </c>
      <c r="D103" s="186" t="s">
        <v>135</v>
      </c>
      <c r="E103" s="187" t="s">
        <v>176</v>
      </c>
      <c r="F103" s="188" t="s">
        <v>177</v>
      </c>
      <c r="G103" s="189" t="s">
        <v>171</v>
      </c>
      <c r="H103" s="190">
        <v>4044.15</v>
      </c>
      <c r="I103" s="191"/>
      <c r="J103" s="192">
        <f>ROUND(I103*H103,2)</f>
        <v>0</v>
      </c>
      <c r="K103" s="188" t="s">
        <v>139</v>
      </c>
      <c r="L103" s="38"/>
      <c r="M103" s="193" t="s">
        <v>28</v>
      </c>
      <c r="N103" s="194" t="s">
        <v>45</v>
      </c>
      <c r="O103" s="63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7" t="s">
        <v>172</v>
      </c>
      <c r="AT103" s="197" t="s">
        <v>135</v>
      </c>
      <c r="AU103" s="197" t="s">
        <v>84</v>
      </c>
      <c r="AY103" s="16" t="s">
        <v>132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6" t="s">
        <v>82</v>
      </c>
      <c r="BK103" s="198">
        <f>ROUND(I103*H103,2)</f>
        <v>0</v>
      </c>
      <c r="BL103" s="16" t="s">
        <v>172</v>
      </c>
      <c r="BM103" s="197" t="s">
        <v>178</v>
      </c>
    </row>
    <row r="104" spans="1:65" s="2" customFormat="1" ht="29.25">
      <c r="A104" s="33"/>
      <c r="B104" s="34"/>
      <c r="C104" s="35"/>
      <c r="D104" s="199" t="s">
        <v>145</v>
      </c>
      <c r="E104" s="35"/>
      <c r="F104" s="200" t="s">
        <v>179</v>
      </c>
      <c r="G104" s="35"/>
      <c r="H104" s="35"/>
      <c r="I104" s="107"/>
      <c r="J104" s="35"/>
      <c r="K104" s="35"/>
      <c r="L104" s="38"/>
      <c r="M104" s="201"/>
      <c r="N104" s="202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145</v>
      </c>
      <c r="AU104" s="16" t="s">
        <v>84</v>
      </c>
    </row>
    <row r="105" spans="1:65" s="2" customFormat="1" ht="16.5" customHeight="1">
      <c r="A105" s="33"/>
      <c r="B105" s="34"/>
      <c r="C105" s="214" t="s">
        <v>180</v>
      </c>
      <c r="D105" s="214" t="s">
        <v>181</v>
      </c>
      <c r="E105" s="215" t="s">
        <v>182</v>
      </c>
      <c r="F105" s="216" t="s">
        <v>183</v>
      </c>
      <c r="G105" s="217" t="s">
        <v>138</v>
      </c>
      <c r="H105" s="218">
        <v>32.353000000000002</v>
      </c>
      <c r="I105" s="219"/>
      <c r="J105" s="220">
        <f>ROUND(I105*H105,2)</f>
        <v>0</v>
      </c>
      <c r="K105" s="216" t="s">
        <v>139</v>
      </c>
      <c r="L105" s="221"/>
      <c r="M105" s="222" t="s">
        <v>28</v>
      </c>
      <c r="N105" s="223" t="s">
        <v>45</v>
      </c>
      <c r="O105" s="63"/>
      <c r="P105" s="195">
        <f>O105*H105</f>
        <v>0</v>
      </c>
      <c r="Q105" s="195">
        <v>1</v>
      </c>
      <c r="R105" s="195">
        <f>Q105*H105</f>
        <v>32.353000000000002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184</v>
      </c>
      <c r="AT105" s="197" t="s">
        <v>181</v>
      </c>
      <c r="AU105" s="197" t="s">
        <v>84</v>
      </c>
      <c r="AY105" s="16" t="s">
        <v>132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82</v>
      </c>
      <c r="BK105" s="198">
        <f>ROUND(I105*H105,2)</f>
        <v>0</v>
      </c>
      <c r="BL105" s="16" t="s">
        <v>172</v>
      </c>
      <c r="BM105" s="197" t="s">
        <v>185</v>
      </c>
    </row>
    <row r="106" spans="1:65" s="2" customFormat="1" ht="39">
      <c r="A106" s="33"/>
      <c r="B106" s="34"/>
      <c r="C106" s="35"/>
      <c r="D106" s="199" t="s">
        <v>145</v>
      </c>
      <c r="E106" s="35"/>
      <c r="F106" s="200" t="s">
        <v>186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145</v>
      </c>
      <c r="AU106" s="16" t="s">
        <v>84</v>
      </c>
    </row>
    <row r="107" spans="1:65" s="13" customFormat="1" ht="11.25">
      <c r="B107" s="203"/>
      <c r="C107" s="204"/>
      <c r="D107" s="199" t="s">
        <v>147</v>
      </c>
      <c r="E107" s="204"/>
      <c r="F107" s="206" t="s">
        <v>289</v>
      </c>
      <c r="G107" s="204"/>
      <c r="H107" s="207">
        <v>32.353000000000002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147</v>
      </c>
      <c r="AU107" s="213" t="s">
        <v>84</v>
      </c>
      <c r="AV107" s="13" t="s">
        <v>84</v>
      </c>
      <c r="AW107" s="13" t="s">
        <v>4</v>
      </c>
      <c r="AX107" s="13" t="s">
        <v>82</v>
      </c>
      <c r="AY107" s="213" t="s">
        <v>132</v>
      </c>
    </row>
    <row r="108" spans="1:65" s="2" customFormat="1" ht="16.5" customHeight="1">
      <c r="A108" s="33"/>
      <c r="B108" s="34"/>
      <c r="C108" s="186" t="s">
        <v>188</v>
      </c>
      <c r="D108" s="186" t="s">
        <v>135</v>
      </c>
      <c r="E108" s="187" t="s">
        <v>189</v>
      </c>
      <c r="F108" s="188" t="s">
        <v>190</v>
      </c>
      <c r="G108" s="189" t="s">
        <v>171</v>
      </c>
      <c r="H108" s="190">
        <v>4085</v>
      </c>
      <c r="I108" s="191"/>
      <c r="J108" s="192">
        <f>ROUND(I108*H108,2)</f>
        <v>0</v>
      </c>
      <c r="K108" s="188" t="s">
        <v>139</v>
      </c>
      <c r="L108" s="38"/>
      <c r="M108" s="193" t="s">
        <v>28</v>
      </c>
      <c r="N108" s="194" t="s">
        <v>45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172</v>
      </c>
      <c r="AT108" s="197" t="s">
        <v>135</v>
      </c>
      <c r="AU108" s="197" t="s">
        <v>84</v>
      </c>
      <c r="AY108" s="16" t="s">
        <v>132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82</v>
      </c>
      <c r="BK108" s="198">
        <f>ROUND(I108*H108,2)</f>
        <v>0</v>
      </c>
      <c r="BL108" s="16" t="s">
        <v>172</v>
      </c>
      <c r="BM108" s="197" t="s">
        <v>191</v>
      </c>
    </row>
    <row r="109" spans="1:65" s="2" customFormat="1" ht="16.5" customHeight="1">
      <c r="A109" s="33"/>
      <c r="B109" s="34"/>
      <c r="C109" s="214" t="s">
        <v>192</v>
      </c>
      <c r="D109" s="214" t="s">
        <v>181</v>
      </c>
      <c r="E109" s="215" t="s">
        <v>193</v>
      </c>
      <c r="F109" s="216" t="s">
        <v>194</v>
      </c>
      <c r="G109" s="217" t="s">
        <v>195</v>
      </c>
      <c r="H109" s="218">
        <v>81.7</v>
      </c>
      <c r="I109" s="219"/>
      <c r="J109" s="220">
        <f>ROUND(I109*H109,2)</f>
        <v>0</v>
      </c>
      <c r="K109" s="216" t="s">
        <v>139</v>
      </c>
      <c r="L109" s="221"/>
      <c r="M109" s="222" t="s">
        <v>28</v>
      </c>
      <c r="N109" s="223" t="s">
        <v>45</v>
      </c>
      <c r="O109" s="63"/>
      <c r="P109" s="195">
        <f>O109*H109</f>
        <v>0</v>
      </c>
      <c r="Q109" s="195">
        <v>1E-3</v>
      </c>
      <c r="R109" s="195">
        <f>Q109*H109</f>
        <v>8.1700000000000009E-2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184</v>
      </c>
      <c r="AT109" s="197" t="s">
        <v>181</v>
      </c>
      <c r="AU109" s="197" t="s">
        <v>84</v>
      </c>
      <c r="AY109" s="16" t="s">
        <v>132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82</v>
      </c>
      <c r="BK109" s="198">
        <f>ROUND(I109*H109,2)</f>
        <v>0</v>
      </c>
      <c r="BL109" s="16" t="s">
        <v>172</v>
      </c>
      <c r="BM109" s="197" t="s">
        <v>196</v>
      </c>
    </row>
    <row r="110" spans="1:65" s="13" customFormat="1" ht="11.25">
      <c r="B110" s="203"/>
      <c r="C110" s="204"/>
      <c r="D110" s="199" t="s">
        <v>147</v>
      </c>
      <c r="E110" s="204"/>
      <c r="F110" s="206" t="s">
        <v>290</v>
      </c>
      <c r="G110" s="204"/>
      <c r="H110" s="207">
        <v>81.7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147</v>
      </c>
      <c r="AU110" s="213" t="s">
        <v>84</v>
      </c>
      <c r="AV110" s="13" t="s">
        <v>84</v>
      </c>
      <c r="AW110" s="13" t="s">
        <v>4</v>
      </c>
      <c r="AX110" s="13" t="s">
        <v>82</v>
      </c>
      <c r="AY110" s="213" t="s">
        <v>132</v>
      </c>
    </row>
    <row r="111" spans="1:65" s="2" customFormat="1" ht="16.5" customHeight="1">
      <c r="A111" s="33"/>
      <c r="B111" s="34"/>
      <c r="C111" s="214" t="s">
        <v>198</v>
      </c>
      <c r="D111" s="214" t="s">
        <v>181</v>
      </c>
      <c r="E111" s="215" t="s">
        <v>199</v>
      </c>
      <c r="F111" s="216" t="s">
        <v>200</v>
      </c>
      <c r="G111" s="217" t="s">
        <v>195</v>
      </c>
      <c r="H111" s="218">
        <v>817</v>
      </c>
      <c r="I111" s="219"/>
      <c r="J111" s="220">
        <f>ROUND(I111*H111,2)</f>
        <v>0</v>
      </c>
      <c r="K111" s="216" t="s">
        <v>28</v>
      </c>
      <c r="L111" s="221"/>
      <c r="M111" s="222" t="s">
        <v>28</v>
      </c>
      <c r="N111" s="223" t="s">
        <v>45</v>
      </c>
      <c r="O111" s="63"/>
      <c r="P111" s="195">
        <f>O111*H111</f>
        <v>0</v>
      </c>
      <c r="Q111" s="195">
        <v>1E-3</v>
      </c>
      <c r="R111" s="195">
        <f>Q111*H111</f>
        <v>0.81700000000000006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184</v>
      </c>
      <c r="AT111" s="197" t="s">
        <v>181</v>
      </c>
      <c r="AU111" s="197" t="s">
        <v>84</v>
      </c>
      <c r="AY111" s="16" t="s">
        <v>132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82</v>
      </c>
      <c r="BK111" s="198">
        <f>ROUND(I111*H111,2)</f>
        <v>0</v>
      </c>
      <c r="BL111" s="16" t="s">
        <v>172</v>
      </c>
      <c r="BM111" s="197" t="s">
        <v>201</v>
      </c>
    </row>
    <row r="112" spans="1:65" s="2" customFormat="1" ht="19.5">
      <c r="A112" s="33"/>
      <c r="B112" s="34"/>
      <c r="C112" s="35"/>
      <c r="D112" s="199" t="s">
        <v>145</v>
      </c>
      <c r="E112" s="35"/>
      <c r="F112" s="200" t="s">
        <v>202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145</v>
      </c>
      <c r="AU112" s="16" t="s">
        <v>84</v>
      </c>
    </row>
    <row r="113" spans="1:65" s="13" customFormat="1" ht="11.25">
      <c r="B113" s="203"/>
      <c r="C113" s="204"/>
      <c r="D113" s="199" t="s">
        <v>147</v>
      </c>
      <c r="E113" s="204"/>
      <c r="F113" s="206" t="s">
        <v>291</v>
      </c>
      <c r="G113" s="204"/>
      <c r="H113" s="207">
        <v>817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147</v>
      </c>
      <c r="AU113" s="213" t="s">
        <v>84</v>
      </c>
      <c r="AV113" s="13" t="s">
        <v>84</v>
      </c>
      <c r="AW113" s="13" t="s">
        <v>4</v>
      </c>
      <c r="AX113" s="13" t="s">
        <v>82</v>
      </c>
      <c r="AY113" s="213" t="s">
        <v>132</v>
      </c>
    </row>
    <row r="114" spans="1:65" s="2" customFormat="1" ht="16.5" customHeight="1">
      <c r="A114" s="33"/>
      <c r="B114" s="34"/>
      <c r="C114" s="186" t="s">
        <v>204</v>
      </c>
      <c r="D114" s="186" t="s">
        <v>135</v>
      </c>
      <c r="E114" s="187" t="s">
        <v>205</v>
      </c>
      <c r="F114" s="188" t="s">
        <v>206</v>
      </c>
      <c r="G114" s="189" t="s">
        <v>171</v>
      </c>
      <c r="H114" s="190">
        <v>4085</v>
      </c>
      <c r="I114" s="191"/>
      <c r="J114" s="192">
        <f>ROUND(I114*H114,2)</f>
        <v>0</v>
      </c>
      <c r="K114" s="188" t="s">
        <v>139</v>
      </c>
      <c r="L114" s="38"/>
      <c r="M114" s="193" t="s">
        <v>28</v>
      </c>
      <c r="N114" s="194" t="s">
        <v>45</v>
      </c>
      <c r="O114" s="63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172</v>
      </c>
      <c r="AT114" s="197" t="s">
        <v>135</v>
      </c>
      <c r="AU114" s="197" t="s">
        <v>84</v>
      </c>
      <c r="AY114" s="16" t="s">
        <v>132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82</v>
      </c>
      <c r="BK114" s="198">
        <f>ROUND(I114*H114,2)</f>
        <v>0</v>
      </c>
      <c r="BL114" s="16" t="s">
        <v>172</v>
      </c>
      <c r="BM114" s="197" t="s">
        <v>207</v>
      </c>
    </row>
    <row r="115" spans="1:65" s="2" customFormat="1" ht="16.5" customHeight="1">
      <c r="A115" s="33"/>
      <c r="B115" s="34"/>
      <c r="C115" s="214" t="s">
        <v>208</v>
      </c>
      <c r="D115" s="214" t="s">
        <v>181</v>
      </c>
      <c r="E115" s="215" t="s">
        <v>209</v>
      </c>
      <c r="F115" s="216" t="s">
        <v>210</v>
      </c>
      <c r="G115" s="217" t="s">
        <v>195</v>
      </c>
      <c r="H115" s="218">
        <v>612.75</v>
      </c>
      <c r="I115" s="219"/>
      <c r="J115" s="220">
        <f>ROUND(I115*H115,2)</f>
        <v>0</v>
      </c>
      <c r="K115" s="216" t="s">
        <v>28</v>
      </c>
      <c r="L115" s="221"/>
      <c r="M115" s="222" t="s">
        <v>28</v>
      </c>
      <c r="N115" s="223" t="s">
        <v>45</v>
      </c>
      <c r="O115" s="63"/>
      <c r="P115" s="195">
        <f>O115*H115</f>
        <v>0</v>
      </c>
      <c r="Q115" s="195">
        <v>1E-3</v>
      </c>
      <c r="R115" s="195">
        <f>Q115*H115</f>
        <v>0.61275000000000002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184</v>
      </c>
      <c r="AT115" s="197" t="s">
        <v>181</v>
      </c>
      <c r="AU115" s="197" t="s">
        <v>84</v>
      </c>
      <c r="AY115" s="16" t="s">
        <v>132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82</v>
      </c>
      <c r="BK115" s="198">
        <f>ROUND(I115*H115,2)</f>
        <v>0</v>
      </c>
      <c r="BL115" s="16" t="s">
        <v>172</v>
      </c>
      <c r="BM115" s="197" t="s">
        <v>211</v>
      </c>
    </row>
    <row r="116" spans="1:65" s="2" customFormat="1" ht="29.25">
      <c r="A116" s="33"/>
      <c r="B116" s="34"/>
      <c r="C116" s="35"/>
      <c r="D116" s="199" t="s">
        <v>145</v>
      </c>
      <c r="E116" s="35"/>
      <c r="F116" s="200" t="s">
        <v>212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145</v>
      </c>
      <c r="AU116" s="16" t="s">
        <v>84</v>
      </c>
    </row>
    <row r="117" spans="1:65" s="13" customFormat="1" ht="11.25">
      <c r="B117" s="203"/>
      <c r="C117" s="204"/>
      <c r="D117" s="199" t="s">
        <v>147</v>
      </c>
      <c r="E117" s="204"/>
      <c r="F117" s="206" t="s">
        <v>292</v>
      </c>
      <c r="G117" s="204"/>
      <c r="H117" s="207">
        <v>612.75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147</v>
      </c>
      <c r="AU117" s="213" t="s">
        <v>84</v>
      </c>
      <c r="AV117" s="13" t="s">
        <v>84</v>
      </c>
      <c r="AW117" s="13" t="s">
        <v>4</v>
      </c>
      <c r="AX117" s="13" t="s">
        <v>82</v>
      </c>
      <c r="AY117" s="213" t="s">
        <v>132</v>
      </c>
    </row>
    <row r="118" spans="1:65" s="2" customFormat="1" ht="16.5" customHeight="1">
      <c r="A118" s="33"/>
      <c r="B118" s="34"/>
      <c r="C118" s="214" t="s">
        <v>8</v>
      </c>
      <c r="D118" s="214" t="s">
        <v>181</v>
      </c>
      <c r="E118" s="215" t="s">
        <v>193</v>
      </c>
      <c r="F118" s="216" t="s">
        <v>194</v>
      </c>
      <c r="G118" s="217" t="s">
        <v>195</v>
      </c>
      <c r="H118" s="218">
        <v>61.274999999999999</v>
      </c>
      <c r="I118" s="219"/>
      <c r="J118" s="220">
        <f>ROUND(I118*H118,2)</f>
        <v>0</v>
      </c>
      <c r="K118" s="216" t="s">
        <v>139</v>
      </c>
      <c r="L118" s="221"/>
      <c r="M118" s="222" t="s">
        <v>28</v>
      </c>
      <c r="N118" s="223" t="s">
        <v>45</v>
      </c>
      <c r="O118" s="63"/>
      <c r="P118" s="195">
        <f>O118*H118</f>
        <v>0</v>
      </c>
      <c r="Q118" s="195">
        <v>1E-3</v>
      </c>
      <c r="R118" s="195">
        <f>Q118*H118</f>
        <v>6.1275000000000003E-2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184</v>
      </c>
      <c r="AT118" s="197" t="s">
        <v>181</v>
      </c>
      <c r="AU118" s="197" t="s">
        <v>84</v>
      </c>
      <c r="AY118" s="16" t="s">
        <v>132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82</v>
      </c>
      <c r="BK118" s="198">
        <f>ROUND(I118*H118,2)</f>
        <v>0</v>
      </c>
      <c r="BL118" s="16" t="s">
        <v>172</v>
      </c>
      <c r="BM118" s="197" t="s">
        <v>214</v>
      </c>
    </row>
    <row r="119" spans="1:65" s="13" customFormat="1" ht="11.25">
      <c r="B119" s="203"/>
      <c r="C119" s="204"/>
      <c r="D119" s="199" t="s">
        <v>147</v>
      </c>
      <c r="E119" s="204"/>
      <c r="F119" s="206" t="s">
        <v>293</v>
      </c>
      <c r="G119" s="204"/>
      <c r="H119" s="207">
        <v>61.274999999999999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147</v>
      </c>
      <c r="AU119" s="213" t="s">
        <v>84</v>
      </c>
      <c r="AV119" s="13" t="s">
        <v>84</v>
      </c>
      <c r="AW119" s="13" t="s">
        <v>4</v>
      </c>
      <c r="AX119" s="13" t="s">
        <v>82</v>
      </c>
      <c r="AY119" s="213" t="s">
        <v>132</v>
      </c>
    </row>
    <row r="120" spans="1:65" s="2" customFormat="1" ht="16.5" customHeight="1">
      <c r="A120" s="33"/>
      <c r="B120" s="34"/>
      <c r="C120" s="186" t="s">
        <v>172</v>
      </c>
      <c r="D120" s="186" t="s">
        <v>135</v>
      </c>
      <c r="E120" s="187" t="s">
        <v>216</v>
      </c>
      <c r="F120" s="188" t="s">
        <v>217</v>
      </c>
      <c r="G120" s="189" t="s">
        <v>171</v>
      </c>
      <c r="H120" s="190">
        <v>4105</v>
      </c>
      <c r="I120" s="191"/>
      <c r="J120" s="192">
        <f>ROUND(I120*H120,2)</f>
        <v>0</v>
      </c>
      <c r="K120" s="188" t="s">
        <v>139</v>
      </c>
      <c r="L120" s="38"/>
      <c r="M120" s="193" t="s">
        <v>28</v>
      </c>
      <c r="N120" s="194" t="s">
        <v>45</v>
      </c>
      <c r="O120" s="63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172</v>
      </c>
      <c r="AT120" s="197" t="s">
        <v>135</v>
      </c>
      <c r="AU120" s="197" t="s">
        <v>84</v>
      </c>
      <c r="AY120" s="16" t="s">
        <v>132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82</v>
      </c>
      <c r="BK120" s="198">
        <f>ROUND(I120*H120,2)</f>
        <v>0</v>
      </c>
      <c r="BL120" s="16" t="s">
        <v>172</v>
      </c>
      <c r="BM120" s="197" t="s">
        <v>218</v>
      </c>
    </row>
    <row r="121" spans="1:65" s="2" customFormat="1" ht="29.25">
      <c r="A121" s="33"/>
      <c r="B121" s="34"/>
      <c r="C121" s="35"/>
      <c r="D121" s="199" t="s">
        <v>145</v>
      </c>
      <c r="E121" s="35"/>
      <c r="F121" s="200" t="s">
        <v>219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145</v>
      </c>
      <c r="AU121" s="16" t="s">
        <v>84</v>
      </c>
    </row>
    <row r="122" spans="1:65" s="13" customFormat="1" ht="11.25">
      <c r="B122" s="203"/>
      <c r="C122" s="204"/>
      <c r="D122" s="199" t="s">
        <v>147</v>
      </c>
      <c r="E122" s="205" t="s">
        <v>28</v>
      </c>
      <c r="F122" s="206" t="s">
        <v>294</v>
      </c>
      <c r="G122" s="204"/>
      <c r="H122" s="207">
        <v>4105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147</v>
      </c>
      <c r="AU122" s="213" t="s">
        <v>84</v>
      </c>
      <c r="AV122" s="13" t="s">
        <v>84</v>
      </c>
      <c r="AW122" s="13" t="s">
        <v>35</v>
      </c>
      <c r="AX122" s="13" t="s">
        <v>82</v>
      </c>
      <c r="AY122" s="213" t="s">
        <v>132</v>
      </c>
    </row>
    <row r="123" spans="1:65" s="2" customFormat="1" ht="16.5" customHeight="1">
      <c r="A123" s="33"/>
      <c r="B123" s="34"/>
      <c r="C123" s="214" t="s">
        <v>221</v>
      </c>
      <c r="D123" s="214" t="s">
        <v>181</v>
      </c>
      <c r="E123" s="215" t="s">
        <v>222</v>
      </c>
      <c r="F123" s="216" t="s">
        <v>223</v>
      </c>
      <c r="G123" s="217" t="s">
        <v>195</v>
      </c>
      <c r="H123" s="218">
        <v>615.75</v>
      </c>
      <c r="I123" s="219"/>
      <c r="J123" s="220">
        <f>ROUND(I123*H123,2)</f>
        <v>0</v>
      </c>
      <c r="K123" s="216" t="s">
        <v>28</v>
      </c>
      <c r="L123" s="221"/>
      <c r="M123" s="222" t="s">
        <v>28</v>
      </c>
      <c r="N123" s="223" t="s">
        <v>45</v>
      </c>
      <c r="O123" s="63"/>
      <c r="P123" s="195">
        <f>O123*H123</f>
        <v>0</v>
      </c>
      <c r="Q123" s="195">
        <v>1E-3</v>
      </c>
      <c r="R123" s="195">
        <f>Q123*H123</f>
        <v>0.61575000000000002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184</v>
      </c>
      <c r="AT123" s="197" t="s">
        <v>181</v>
      </c>
      <c r="AU123" s="197" t="s">
        <v>84</v>
      </c>
      <c r="AY123" s="16" t="s">
        <v>132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82</v>
      </c>
      <c r="BK123" s="198">
        <f>ROUND(I123*H123,2)</f>
        <v>0</v>
      </c>
      <c r="BL123" s="16" t="s">
        <v>172</v>
      </c>
      <c r="BM123" s="197" t="s">
        <v>224</v>
      </c>
    </row>
    <row r="124" spans="1:65" s="2" customFormat="1" ht="29.25">
      <c r="A124" s="33"/>
      <c r="B124" s="34"/>
      <c r="C124" s="35"/>
      <c r="D124" s="199" t="s">
        <v>145</v>
      </c>
      <c r="E124" s="35"/>
      <c r="F124" s="200" t="s">
        <v>225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145</v>
      </c>
      <c r="AU124" s="16" t="s">
        <v>84</v>
      </c>
    </row>
    <row r="125" spans="1:65" s="13" customFormat="1" ht="11.25">
      <c r="B125" s="203"/>
      <c r="C125" s="204"/>
      <c r="D125" s="199" t="s">
        <v>147</v>
      </c>
      <c r="E125" s="204"/>
      <c r="F125" s="206" t="s">
        <v>295</v>
      </c>
      <c r="G125" s="204"/>
      <c r="H125" s="207">
        <v>615.75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147</v>
      </c>
      <c r="AU125" s="213" t="s">
        <v>84</v>
      </c>
      <c r="AV125" s="13" t="s">
        <v>84</v>
      </c>
      <c r="AW125" s="13" t="s">
        <v>4</v>
      </c>
      <c r="AX125" s="13" t="s">
        <v>82</v>
      </c>
      <c r="AY125" s="213" t="s">
        <v>132</v>
      </c>
    </row>
    <row r="126" spans="1:65" s="2" customFormat="1" ht="16.5" customHeight="1">
      <c r="A126" s="33"/>
      <c r="B126" s="34"/>
      <c r="C126" s="214" t="s">
        <v>227</v>
      </c>
      <c r="D126" s="214" t="s">
        <v>181</v>
      </c>
      <c r="E126" s="215" t="s">
        <v>193</v>
      </c>
      <c r="F126" s="216" t="s">
        <v>194</v>
      </c>
      <c r="G126" s="217" t="s">
        <v>195</v>
      </c>
      <c r="H126" s="218">
        <v>61.575000000000003</v>
      </c>
      <c r="I126" s="219"/>
      <c r="J126" s="220">
        <f>ROUND(I126*H126,2)</f>
        <v>0</v>
      </c>
      <c r="K126" s="216" t="s">
        <v>139</v>
      </c>
      <c r="L126" s="221"/>
      <c r="M126" s="222" t="s">
        <v>28</v>
      </c>
      <c r="N126" s="223" t="s">
        <v>45</v>
      </c>
      <c r="O126" s="63"/>
      <c r="P126" s="195">
        <f>O126*H126</f>
        <v>0</v>
      </c>
      <c r="Q126" s="195">
        <v>1E-3</v>
      </c>
      <c r="R126" s="195">
        <f>Q126*H126</f>
        <v>6.1575000000000005E-2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184</v>
      </c>
      <c r="AT126" s="197" t="s">
        <v>181</v>
      </c>
      <c r="AU126" s="197" t="s">
        <v>84</v>
      </c>
      <c r="AY126" s="16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82</v>
      </c>
      <c r="BK126" s="198">
        <f>ROUND(I126*H126,2)</f>
        <v>0</v>
      </c>
      <c r="BL126" s="16" t="s">
        <v>172</v>
      </c>
      <c r="BM126" s="197" t="s">
        <v>228</v>
      </c>
    </row>
    <row r="127" spans="1:65" s="13" customFormat="1" ht="11.25">
      <c r="B127" s="203"/>
      <c r="C127" s="204"/>
      <c r="D127" s="199" t="s">
        <v>147</v>
      </c>
      <c r="E127" s="204"/>
      <c r="F127" s="206" t="s">
        <v>296</v>
      </c>
      <c r="G127" s="204"/>
      <c r="H127" s="207">
        <v>61.575000000000003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147</v>
      </c>
      <c r="AU127" s="213" t="s">
        <v>84</v>
      </c>
      <c r="AV127" s="13" t="s">
        <v>84</v>
      </c>
      <c r="AW127" s="13" t="s">
        <v>4</v>
      </c>
      <c r="AX127" s="13" t="s">
        <v>82</v>
      </c>
      <c r="AY127" s="213" t="s">
        <v>132</v>
      </c>
    </row>
    <row r="128" spans="1:65" s="2" customFormat="1" ht="21.75" customHeight="1">
      <c r="A128" s="33"/>
      <c r="B128" s="34"/>
      <c r="C128" s="186" t="s">
        <v>230</v>
      </c>
      <c r="D128" s="186" t="s">
        <v>135</v>
      </c>
      <c r="E128" s="187" t="s">
        <v>231</v>
      </c>
      <c r="F128" s="188" t="s">
        <v>232</v>
      </c>
      <c r="G128" s="189" t="s">
        <v>138</v>
      </c>
      <c r="H128" s="190">
        <v>34.6</v>
      </c>
      <c r="I128" s="191"/>
      <c r="J128" s="192">
        <f>ROUND(I128*H128,2)</f>
        <v>0</v>
      </c>
      <c r="K128" s="188" t="s">
        <v>28</v>
      </c>
      <c r="L128" s="38"/>
      <c r="M128" s="193" t="s">
        <v>28</v>
      </c>
      <c r="N128" s="194" t="s">
        <v>45</v>
      </c>
      <c r="O128" s="63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172</v>
      </c>
      <c r="AT128" s="197" t="s">
        <v>135</v>
      </c>
      <c r="AU128" s="197" t="s">
        <v>84</v>
      </c>
      <c r="AY128" s="16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82</v>
      </c>
      <c r="BK128" s="198">
        <f>ROUND(I128*H128,2)</f>
        <v>0</v>
      </c>
      <c r="BL128" s="16" t="s">
        <v>172</v>
      </c>
      <c r="BM128" s="197" t="s">
        <v>233</v>
      </c>
    </row>
    <row r="129" spans="1:65" s="12" customFormat="1" ht="25.9" customHeight="1">
      <c r="B129" s="170"/>
      <c r="C129" s="171"/>
      <c r="D129" s="172" t="s">
        <v>73</v>
      </c>
      <c r="E129" s="173" t="s">
        <v>234</v>
      </c>
      <c r="F129" s="173" t="s">
        <v>235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SUM(P130:P133)</f>
        <v>0</v>
      </c>
      <c r="Q129" s="178"/>
      <c r="R129" s="179">
        <f>SUM(R130:R133)</f>
        <v>0</v>
      </c>
      <c r="S129" s="178"/>
      <c r="T129" s="180">
        <f>SUM(T130:T133)</f>
        <v>0</v>
      </c>
      <c r="AR129" s="181" t="s">
        <v>140</v>
      </c>
      <c r="AT129" s="182" t="s">
        <v>73</v>
      </c>
      <c r="AU129" s="182" t="s">
        <v>74</v>
      </c>
      <c r="AY129" s="181" t="s">
        <v>132</v>
      </c>
      <c r="BK129" s="183">
        <f>SUM(BK130:BK133)</f>
        <v>0</v>
      </c>
    </row>
    <row r="130" spans="1:65" s="2" customFormat="1" ht="21.75" customHeight="1">
      <c r="A130" s="33"/>
      <c r="B130" s="34"/>
      <c r="C130" s="186" t="s">
        <v>236</v>
      </c>
      <c r="D130" s="186" t="s">
        <v>135</v>
      </c>
      <c r="E130" s="187" t="s">
        <v>237</v>
      </c>
      <c r="F130" s="188" t="s">
        <v>238</v>
      </c>
      <c r="G130" s="189" t="s">
        <v>239</v>
      </c>
      <c r="H130" s="190">
        <v>32</v>
      </c>
      <c r="I130" s="191"/>
      <c r="J130" s="192">
        <f>ROUND(I130*H130,2)</f>
        <v>0</v>
      </c>
      <c r="K130" s="188" t="s">
        <v>139</v>
      </c>
      <c r="L130" s="38"/>
      <c r="M130" s="193" t="s">
        <v>28</v>
      </c>
      <c r="N130" s="194" t="s">
        <v>45</v>
      </c>
      <c r="O130" s="63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240</v>
      </c>
      <c r="AT130" s="197" t="s">
        <v>135</v>
      </c>
      <c r="AU130" s="197" t="s">
        <v>82</v>
      </c>
      <c r="AY130" s="16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82</v>
      </c>
      <c r="BK130" s="198">
        <f>ROUND(I130*H130,2)</f>
        <v>0</v>
      </c>
      <c r="BL130" s="16" t="s">
        <v>240</v>
      </c>
      <c r="BM130" s="197" t="s">
        <v>241</v>
      </c>
    </row>
    <row r="131" spans="1:65" s="2" customFormat="1" ht="29.25">
      <c r="A131" s="33"/>
      <c r="B131" s="34"/>
      <c r="C131" s="35"/>
      <c r="D131" s="199" t="s">
        <v>145</v>
      </c>
      <c r="E131" s="35"/>
      <c r="F131" s="200" t="s">
        <v>297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145</v>
      </c>
      <c r="AU131" s="16" t="s">
        <v>82</v>
      </c>
    </row>
    <row r="132" spans="1:65" s="2" customFormat="1" ht="21.75" customHeight="1">
      <c r="A132" s="33"/>
      <c r="B132" s="34"/>
      <c r="C132" s="186" t="s">
        <v>7</v>
      </c>
      <c r="D132" s="186" t="s">
        <v>135</v>
      </c>
      <c r="E132" s="187" t="s">
        <v>243</v>
      </c>
      <c r="F132" s="188" t="s">
        <v>244</v>
      </c>
      <c r="G132" s="189" t="s">
        <v>239</v>
      </c>
      <c r="H132" s="190">
        <v>32</v>
      </c>
      <c r="I132" s="191"/>
      <c r="J132" s="192">
        <f>ROUND(I132*H132,2)</f>
        <v>0</v>
      </c>
      <c r="K132" s="188" t="s">
        <v>139</v>
      </c>
      <c r="L132" s="38"/>
      <c r="M132" s="193" t="s">
        <v>28</v>
      </c>
      <c r="N132" s="194" t="s">
        <v>45</v>
      </c>
      <c r="O132" s="63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240</v>
      </c>
      <c r="AT132" s="197" t="s">
        <v>135</v>
      </c>
      <c r="AU132" s="197" t="s">
        <v>82</v>
      </c>
      <c r="AY132" s="16" t="s">
        <v>132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82</v>
      </c>
      <c r="BK132" s="198">
        <f>ROUND(I132*H132,2)</f>
        <v>0</v>
      </c>
      <c r="BL132" s="16" t="s">
        <v>240</v>
      </c>
      <c r="BM132" s="197" t="s">
        <v>245</v>
      </c>
    </row>
    <row r="133" spans="1:65" s="2" customFormat="1" ht="39">
      <c r="A133" s="33"/>
      <c r="B133" s="34"/>
      <c r="C133" s="35"/>
      <c r="D133" s="199" t="s">
        <v>145</v>
      </c>
      <c r="E133" s="35"/>
      <c r="F133" s="200" t="s">
        <v>246</v>
      </c>
      <c r="G133" s="35"/>
      <c r="H133" s="35"/>
      <c r="I133" s="107"/>
      <c r="J133" s="35"/>
      <c r="K133" s="35"/>
      <c r="L133" s="38"/>
      <c r="M133" s="201"/>
      <c r="N133" s="20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145</v>
      </c>
      <c r="AU133" s="16" t="s">
        <v>82</v>
      </c>
    </row>
    <row r="134" spans="1:65" s="12" customFormat="1" ht="25.9" customHeight="1">
      <c r="B134" s="170"/>
      <c r="C134" s="171"/>
      <c r="D134" s="172" t="s">
        <v>73</v>
      </c>
      <c r="E134" s="173" t="s">
        <v>247</v>
      </c>
      <c r="F134" s="173" t="s">
        <v>248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P135+P140+P143</f>
        <v>0</v>
      </c>
      <c r="Q134" s="178"/>
      <c r="R134" s="179">
        <f>R135+R140+R143</f>
        <v>0</v>
      </c>
      <c r="S134" s="178"/>
      <c r="T134" s="180">
        <f>T135+T140+T143</f>
        <v>0</v>
      </c>
      <c r="AR134" s="181" t="s">
        <v>156</v>
      </c>
      <c r="AT134" s="182" t="s">
        <v>73</v>
      </c>
      <c r="AU134" s="182" t="s">
        <v>74</v>
      </c>
      <c r="AY134" s="181" t="s">
        <v>132</v>
      </c>
      <c r="BK134" s="183">
        <f>BK135+BK140+BK143</f>
        <v>0</v>
      </c>
    </row>
    <row r="135" spans="1:65" s="12" customFormat="1" ht="22.9" customHeight="1">
      <c r="B135" s="170"/>
      <c r="C135" s="171"/>
      <c r="D135" s="172" t="s">
        <v>73</v>
      </c>
      <c r="E135" s="184" t="s">
        <v>249</v>
      </c>
      <c r="F135" s="184" t="s">
        <v>250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156</v>
      </c>
      <c r="AT135" s="182" t="s">
        <v>73</v>
      </c>
      <c r="AU135" s="182" t="s">
        <v>82</v>
      </c>
      <c r="AY135" s="181" t="s">
        <v>132</v>
      </c>
      <c r="BK135" s="183">
        <f>SUM(BK136:BK139)</f>
        <v>0</v>
      </c>
    </row>
    <row r="136" spans="1:65" s="2" customFormat="1" ht="16.5" customHeight="1">
      <c r="A136" s="33"/>
      <c r="B136" s="34"/>
      <c r="C136" s="186" t="s">
        <v>251</v>
      </c>
      <c r="D136" s="186" t="s">
        <v>135</v>
      </c>
      <c r="E136" s="187" t="s">
        <v>252</v>
      </c>
      <c r="F136" s="188" t="s">
        <v>253</v>
      </c>
      <c r="G136" s="189" t="s">
        <v>254</v>
      </c>
      <c r="H136" s="190">
        <v>1</v>
      </c>
      <c r="I136" s="191"/>
      <c r="J136" s="192">
        <f>ROUND(I136*H136,2)</f>
        <v>0</v>
      </c>
      <c r="K136" s="188" t="s">
        <v>139</v>
      </c>
      <c r="L136" s="38"/>
      <c r="M136" s="193" t="s">
        <v>28</v>
      </c>
      <c r="N136" s="194" t="s">
        <v>45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255</v>
      </c>
      <c r="AT136" s="197" t="s">
        <v>135</v>
      </c>
      <c r="AU136" s="197" t="s">
        <v>84</v>
      </c>
      <c r="AY136" s="16" t="s">
        <v>132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82</v>
      </c>
      <c r="BK136" s="198">
        <f>ROUND(I136*H136,2)</f>
        <v>0</v>
      </c>
      <c r="BL136" s="16" t="s">
        <v>255</v>
      </c>
      <c r="BM136" s="197" t="s">
        <v>256</v>
      </c>
    </row>
    <row r="137" spans="1:65" s="2" customFormat="1" ht="29.25">
      <c r="A137" s="33"/>
      <c r="B137" s="34"/>
      <c r="C137" s="35"/>
      <c r="D137" s="199" t="s">
        <v>145</v>
      </c>
      <c r="E137" s="35"/>
      <c r="F137" s="200" t="s">
        <v>257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145</v>
      </c>
      <c r="AU137" s="16" t="s">
        <v>84</v>
      </c>
    </row>
    <row r="138" spans="1:65" s="2" customFormat="1" ht="16.5" customHeight="1">
      <c r="A138" s="33"/>
      <c r="B138" s="34"/>
      <c r="C138" s="186" t="s">
        <v>258</v>
      </c>
      <c r="D138" s="186" t="s">
        <v>135</v>
      </c>
      <c r="E138" s="187" t="s">
        <v>259</v>
      </c>
      <c r="F138" s="188" t="s">
        <v>260</v>
      </c>
      <c r="G138" s="189" t="s">
        <v>254</v>
      </c>
      <c r="H138" s="190">
        <v>1</v>
      </c>
      <c r="I138" s="191"/>
      <c r="J138" s="192">
        <f>ROUND(I138*H138,2)</f>
        <v>0</v>
      </c>
      <c r="K138" s="188" t="s">
        <v>139</v>
      </c>
      <c r="L138" s="38"/>
      <c r="M138" s="193" t="s">
        <v>28</v>
      </c>
      <c r="N138" s="194" t="s">
        <v>45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255</v>
      </c>
      <c r="AT138" s="197" t="s">
        <v>135</v>
      </c>
      <c r="AU138" s="197" t="s">
        <v>84</v>
      </c>
      <c r="AY138" s="16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82</v>
      </c>
      <c r="BK138" s="198">
        <f>ROUND(I138*H138,2)</f>
        <v>0</v>
      </c>
      <c r="BL138" s="16" t="s">
        <v>255</v>
      </c>
      <c r="BM138" s="197" t="s">
        <v>261</v>
      </c>
    </row>
    <row r="139" spans="1:65" s="2" customFormat="1" ht="29.25">
      <c r="A139" s="33"/>
      <c r="B139" s="34"/>
      <c r="C139" s="35"/>
      <c r="D139" s="199" t="s">
        <v>145</v>
      </c>
      <c r="E139" s="35"/>
      <c r="F139" s="200" t="s">
        <v>262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145</v>
      </c>
      <c r="AU139" s="16" t="s">
        <v>84</v>
      </c>
    </row>
    <row r="140" spans="1:65" s="12" customFormat="1" ht="22.9" customHeight="1">
      <c r="B140" s="170"/>
      <c r="C140" s="171"/>
      <c r="D140" s="172" t="s">
        <v>73</v>
      </c>
      <c r="E140" s="184" t="s">
        <v>263</v>
      </c>
      <c r="F140" s="184" t="s">
        <v>264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156</v>
      </c>
      <c r="AT140" s="182" t="s">
        <v>73</v>
      </c>
      <c r="AU140" s="182" t="s">
        <v>82</v>
      </c>
      <c r="AY140" s="181" t="s">
        <v>132</v>
      </c>
      <c r="BK140" s="183">
        <f>SUM(BK141:BK142)</f>
        <v>0</v>
      </c>
    </row>
    <row r="141" spans="1:65" s="2" customFormat="1" ht="16.5" customHeight="1">
      <c r="A141" s="33"/>
      <c r="B141" s="34"/>
      <c r="C141" s="186" t="s">
        <v>265</v>
      </c>
      <c r="D141" s="186" t="s">
        <v>135</v>
      </c>
      <c r="E141" s="187" t="s">
        <v>266</v>
      </c>
      <c r="F141" s="188" t="s">
        <v>264</v>
      </c>
      <c r="G141" s="189" t="s">
        <v>254</v>
      </c>
      <c r="H141" s="190">
        <v>1</v>
      </c>
      <c r="I141" s="191"/>
      <c r="J141" s="192">
        <f>ROUND(I141*H141,2)</f>
        <v>0</v>
      </c>
      <c r="K141" s="188" t="s">
        <v>139</v>
      </c>
      <c r="L141" s="38"/>
      <c r="M141" s="193" t="s">
        <v>28</v>
      </c>
      <c r="N141" s="194" t="s">
        <v>45</v>
      </c>
      <c r="O141" s="63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255</v>
      </c>
      <c r="AT141" s="197" t="s">
        <v>135</v>
      </c>
      <c r="AU141" s="197" t="s">
        <v>84</v>
      </c>
      <c r="AY141" s="16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82</v>
      </c>
      <c r="BK141" s="198">
        <f>ROUND(I141*H141,2)</f>
        <v>0</v>
      </c>
      <c r="BL141" s="16" t="s">
        <v>255</v>
      </c>
      <c r="BM141" s="197" t="s">
        <v>267</v>
      </c>
    </row>
    <row r="142" spans="1:65" s="2" customFormat="1" ht="97.5">
      <c r="A142" s="33"/>
      <c r="B142" s="34"/>
      <c r="C142" s="35"/>
      <c r="D142" s="199" t="s">
        <v>145</v>
      </c>
      <c r="E142" s="35"/>
      <c r="F142" s="200" t="s">
        <v>268</v>
      </c>
      <c r="G142" s="35"/>
      <c r="H142" s="35"/>
      <c r="I142" s="107"/>
      <c r="J142" s="35"/>
      <c r="K142" s="35"/>
      <c r="L142" s="38"/>
      <c r="M142" s="201"/>
      <c r="N142" s="202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145</v>
      </c>
      <c r="AU142" s="16" t="s">
        <v>84</v>
      </c>
    </row>
    <row r="143" spans="1:65" s="12" customFormat="1" ht="22.9" customHeight="1">
      <c r="B143" s="170"/>
      <c r="C143" s="171"/>
      <c r="D143" s="172" t="s">
        <v>73</v>
      </c>
      <c r="E143" s="184" t="s">
        <v>269</v>
      </c>
      <c r="F143" s="184" t="s">
        <v>270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0</v>
      </c>
      <c r="S143" s="178"/>
      <c r="T143" s="180">
        <f>SUM(T144:T148)</f>
        <v>0</v>
      </c>
      <c r="AR143" s="181" t="s">
        <v>156</v>
      </c>
      <c r="AT143" s="182" t="s">
        <v>73</v>
      </c>
      <c r="AU143" s="182" t="s">
        <v>82</v>
      </c>
      <c r="AY143" s="181" t="s">
        <v>132</v>
      </c>
      <c r="BK143" s="183">
        <f>SUM(BK144:BK148)</f>
        <v>0</v>
      </c>
    </row>
    <row r="144" spans="1:65" s="2" customFormat="1" ht="16.5" customHeight="1">
      <c r="A144" s="33"/>
      <c r="B144" s="34"/>
      <c r="C144" s="186" t="s">
        <v>271</v>
      </c>
      <c r="D144" s="186" t="s">
        <v>135</v>
      </c>
      <c r="E144" s="187" t="s">
        <v>272</v>
      </c>
      <c r="F144" s="188" t="s">
        <v>273</v>
      </c>
      <c r="G144" s="189" t="s">
        <v>254</v>
      </c>
      <c r="H144" s="190">
        <v>1</v>
      </c>
      <c r="I144" s="191"/>
      <c r="J144" s="192">
        <f>ROUND(I144*H144,2)</f>
        <v>0</v>
      </c>
      <c r="K144" s="188" t="s">
        <v>139</v>
      </c>
      <c r="L144" s="38"/>
      <c r="M144" s="193" t="s">
        <v>28</v>
      </c>
      <c r="N144" s="194" t="s">
        <v>45</v>
      </c>
      <c r="O144" s="63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255</v>
      </c>
      <c r="AT144" s="197" t="s">
        <v>135</v>
      </c>
      <c r="AU144" s="197" t="s">
        <v>84</v>
      </c>
      <c r="AY144" s="16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82</v>
      </c>
      <c r="BK144" s="198">
        <f>ROUND(I144*H144,2)</f>
        <v>0</v>
      </c>
      <c r="BL144" s="16" t="s">
        <v>255</v>
      </c>
      <c r="BM144" s="197" t="s">
        <v>274</v>
      </c>
    </row>
    <row r="145" spans="1:65" s="2" customFormat="1" ht="16.5" customHeight="1">
      <c r="A145" s="33"/>
      <c r="B145" s="34"/>
      <c r="C145" s="186" t="s">
        <v>275</v>
      </c>
      <c r="D145" s="186" t="s">
        <v>135</v>
      </c>
      <c r="E145" s="187" t="s">
        <v>276</v>
      </c>
      <c r="F145" s="188" t="s">
        <v>277</v>
      </c>
      <c r="G145" s="189" t="s">
        <v>254</v>
      </c>
      <c r="H145" s="190">
        <v>1</v>
      </c>
      <c r="I145" s="191"/>
      <c r="J145" s="192">
        <f>ROUND(I145*H145,2)</f>
        <v>0</v>
      </c>
      <c r="K145" s="188" t="s">
        <v>139</v>
      </c>
      <c r="L145" s="38"/>
      <c r="M145" s="193" t="s">
        <v>28</v>
      </c>
      <c r="N145" s="194" t="s">
        <v>45</v>
      </c>
      <c r="O145" s="63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255</v>
      </c>
      <c r="AT145" s="197" t="s">
        <v>135</v>
      </c>
      <c r="AU145" s="197" t="s">
        <v>84</v>
      </c>
      <c r="AY145" s="16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82</v>
      </c>
      <c r="BK145" s="198">
        <f>ROUND(I145*H145,2)</f>
        <v>0</v>
      </c>
      <c r="BL145" s="16" t="s">
        <v>255</v>
      </c>
      <c r="BM145" s="197" t="s">
        <v>278</v>
      </c>
    </row>
    <row r="146" spans="1:65" s="2" customFormat="1" ht="39">
      <c r="A146" s="33"/>
      <c r="B146" s="34"/>
      <c r="C146" s="35"/>
      <c r="D146" s="199" t="s">
        <v>145</v>
      </c>
      <c r="E146" s="35"/>
      <c r="F146" s="200" t="s">
        <v>279</v>
      </c>
      <c r="G146" s="35"/>
      <c r="H146" s="35"/>
      <c r="I146" s="107"/>
      <c r="J146" s="35"/>
      <c r="K146" s="35"/>
      <c r="L146" s="38"/>
      <c r="M146" s="201"/>
      <c r="N146" s="20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145</v>
      </c>
      <c r="AU146" s="16" t="s">
        <v>84</v>
      </c>
    </row>
    <row r="147" spans="1:65" s="2" customFormat="1" ht="16.5" customHeight="1">
      <c r="A147" s="33"/>
      <c r="B147" s="34"/>
      <c r="C147" s="186" t="s">
        <v>280</v>
      </c>
      <c r="D147" s="186" t="s">
        <v>135</v>
      </c>
      <c r="E147" s="187" t="s">
        <v>281</v>
      </c>
      <c r="F147" s="188" t="s">
        <v>282</v>
      </c>
      <c r="G147" s="189" t="s">
        <v>254</v>
      </c>
      <c r="H147" s="190">
        <v>1</v>
      </c>
      <c r="I147" s="191"/>
      <c r="J147" s="192">
        <f>ROUND(I147*H147,2)</f>
        <v>0</v>
      </c>
      <c r="K147" s="188" t="s">
        <v>139</v>
      </c>
      <c r="L147" s="38"/>
      <c r="M147" s="193" t="s">
        <v>28</v>
      </c>
      <c r="N147" s="194" t="s">
        <v>45</v>
      </c>
      <c r="O147" s="63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255</v>
      </c>
      <c r="AT147" s="197" t="s">
        <v>135</v>
      </c>
      <c r="AU147" s="197" t="s">
        <v>84</v>
      </c>
      <c r="AY147" s="16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82</v>
      </c>
      <c r="BK147" s="198">
        <f>ROUND(I147*H147,2)</f>
        <v>0</v>
      </c>
      <c r="BL147" s="16" t="s">
        <v>255</v>
      </c>
      <c r="BM147" s="197" t="s">
        <v>283</v>
      </c>
    </row>
    <row r="148" spans="1:65" s="2" customFormat="1" ht="29.25">
      <c r="A148" s="33"/>
      <c r="B148" s="34"/>
      <c r="C148" s="35"/>
      <c r="D148" s="199" t="s">
        <v>145</v>
      </c>
      <c r="E148" s="35"/>
      <c r="F148" s="200" t="s">
        <v>284</v>
      </c>
      <c r="G148" s="35"/>
      <c r="H148" s="35"/>
      <c r="I148" s="107"/>
      <c r="J148" s="35"/>
      <c r="K148" s="35"/>
      <c r="L148" s="38"/>
      <c r="M148" s="224"/>
      <c r="N148" s="225"/>
      <c r="O148" s="226"/>
      <c r="P148" s="226"/>
      <c r="Q148" s="226"/>
      <c r="R148" s="226"/>
      <c r="S148" s="226"/>
      <c r="T148" s="227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145</v>
      </c>
      <c r="AU148" s="16" t="s">
        <v>84</v>
      </c>
    </row>
    <row r="149" spans="1:65" s="2" customFormat="1" ht="6.95" customHeight="1">
      <c r="A149" s="33"/>
      <c r="B149" s="46"/>
      <c r="C149" s="47"/>
      <c r="D149" s="47"/>
      <c r="E149" s="47"/>
      <c r="F149" s="47"/>
      <c r="G149" s="47"/>
      <c r="H149" s="47"/>
      <c r="I149" s="135"/>
      <c r="J149" s="47"/>
      <c r="K149" s="47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0TSSFnDPNN7lutpO5IesLjhPv4fNPj6mxhfMMMxg6ObNdTnu6wJvAb5BzWSEV3P93roNg+aAVAqI5CLWqtajXQ==" saltValue="SrhQRGZjOkphPMvhdDw/FpqO/29cT0OZFMJ0u2lRfm9QopMydCJpRayFR7hS7bR/2K+ApHl75ygVk8adW2GPLg==" spinCount="100000" sheet="1" objects="1" scenarios="1" formatColumns="0" formatRows="0" autoFilter="0"/>
  <autoFilter ref="C87:K14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90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100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LVC, obnova nátěrů svodidel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101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298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28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22</v>
      </c>
      <c r="E12" s="33"/>
      <c r="F12" s="109" t="s">
        <v>299</v>
      </c>
      <c r="G12" s="33"/>
      <c r="H12" s="33"/>
      <c r="I12" s="110" t="s">
        <v>24</v>
      </c>
      <c r="J12" s="111" t="str">
        <f>'Rekapitulace stavby'!AN8</f>
        <v>7. 11. 2019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26</v>
      </c>
      <c r="E14" s="33"/>
      <c r="F14" s="33"/>
      <c r="G14" s="33"/>
      <c r="H14" s="33"/>
      <c r="I14" s="110" t="s">
        <v>27</v>
      </c>
      <c r="J14" s="109" t="s">
        <v>28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29</v>
      </c>
      <c r="F15" s="33"/>
      <c r="G15" s="33"/>
      <c r="H15" s="33"/>
      <c r="I15" s="110" t="s">
        <v>30</v>
      </c>
      <c r="J15" s="109" t="s">
        <v>28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27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30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27</v>
      </c>
      <c r="J20" s="109" t="s">
        <v>28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30</v>
      </c>
      <c r="J21" s="109" t="s">
        <v>28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36</v>
      </c>
      <c r="E23" s="33"/>
      <c r="F23" s="33"/>
      <c r="G23" s="33"/>
      <c r="H23" s="33"/>
      <c r="I23" s="110" t="s">
        <v>27</v>
      </c>
      <c r="J23" s="109" t="s">
        <v>28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30</v>
      </c>
      <c r="J24" s="109" t="s">
        <v>28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38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28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40</v>
      </c>
      <c r="E30" s="33"/>
      <c r="F30" s="33"/>
      <c r="G30" s="33"/>
      <c r="H30" s="33"/>
      <c r="I30" s="107"/>
      <c r="J30" s="119">
        <f>ROUND(J88,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42</v>
      </c>
      <c r="G32" s="33"/>
      <c r="H32" s="33"/>
      <c r="I32" s="121" t="s">
        <v>41</v>
      </c>
      <c r="J32" s="120" t="s">
        <v>43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44</v>
      </c>
      <c r="E33" s="106" t="s">
        <v>45</v>
      </c>
      <c r="F33" s="123">
        <f>ROUND((SUM(BE88:BE147)),  2)</f>
        <v>0</v>
      </c>
      <c r="G33" s="33"/>
      <c r="H33" s="33"/>
      <c r="I33" s="124">
        <v>0.21</v>
      </c>
      <c r="J33" s="123">
        <f>ROUND(((SUM(BE88:BE147))*I33),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46</v>
      </c>
      <c r="F34" s="123">
        <f>ROUND((SUM(BF88:BF147)),  2)</f>
        <v>0</v>
      </c>
      <c r="G34" s="33"/>
      <c r="H34" s="33"/>
      <c r="I34" s="124">
        <v>0.15</v>
      </c>
      <c r="J34" s="123">
        <f>ROUND(((SUM(BF88:BF147))*I34),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23">
        <f>ROUND((SUM(BG88:BG147)),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48</v>
      </c>
      <c r="F36" s="123">
        <f>ROUND((SUM(BH88:BH147)),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49</v>
      </c>
      <c r="F37" s="123">
        <f>ROUND((SUM(BI88:BI147)),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104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LVC, obnova nátěrů svodidel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101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6" t="str">
        <f>E9</f>
        <v>VDStrekov_svod - LVC, obnova nátěrů svodidel - PK Střekov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Střekov</v>
      </c>
      <c r="G52" s="35"/>
      <c r="H52" s="35"/>
      <c r="I52" s="110" t="s">
        <v>24</v>
      </c>
      <c r="J52" s="58" t="str">
        <f>IF(J12="","",J12)</f>
        <v>7. 11. 2019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s.p.</v>
      </c>
      <c r="G54" s="35"/>
      <c r="H54" s="35"/>
      <c r="I54" s="110" t="s">
        <v>33</v>
      </c>
      <c r="J54" s="31" t="str">
        <f>E21</f>
        <v>AW-DAD, s.r.o.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36</v>
      </c>
      <c r="J55" s="31" t="str">
        <f>E24</f>
        <v>Dadejík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105</v>
      </c>
      <c r="D57" s="140"/>
      <c r="E57" s="140"/>
      <c r="F57" s="140"/>
      <c r="G57" s="140"/>
      <c r="H57" s="140"/>
      <c r="I57" s="141"/>
      <c r="J57" s="142" t="s">
        <v>106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72</v>
      </c>
      <c r="D59" s="35"/>
      <c r="E59" s="35"/>
      <c r="F59" s="35"/>
      <c r="G59" s="35"/>
      <c r="H59" s="35"/>
      <c r="I59" s="107"/>
      <c r="J59" s="76">
        <f>J88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107</v>
      </c>
    </row>
    <row r="60" spans="1:47" s="9" customFormat="1" ht="24.95" customHeight="1">
      <c r="B60" s="144"/>
      <c r="C60" s="145"/>
      <c r="D60" s="146" t="s">
        <v>108</v>
      </c>
      <c r="E60" s="147"/>
      <c r="F60" s="147"/>
      <c r="G60" s="147"/>
      <c r="H60" s="147"/>
      <c r="I60" s="148"/>
      <c r="J60" s="149">
        <f>J89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109</v>
      </c>
      <c r="E61" s="154"/>
      <c r="F61" s="154"/>
      <c r="G61" s="154"/>
      <c r="H61" s="154"/>
      <c r="I61" s="155"/>
      <c r="J61" s="156">
        <f>J90</f>
        <v>0</v>
      </c>
      <c r="K61" s="152"/>
      <c r="L61" s="157"/>
    </row>
    <row r="62" spans="1:47" s="9" customFormat="1" ht="24.95" customHeight="1">
      <c r="B62" s="144"/>
      <c r="C62" s="145"/>
      <c r="D62" s="146" t="s">
        <v>110</v>
      </c>
      <c r="E62" s="147"/>
      <c r="F62" s="147"/>
      <c r="G62" s="147"/>
      <c r="H62" s="147"/>
      <c r="I62" s="148"/>
      <c r="J62" s="149">
        <f>J98</f>
        <v>0</v>
      </c>
      <c r="K62" s="145"/>
      <c r="L62" s="150"/>
    </row>
    <row r="63" spans="1:47" s="10" customFormat="1" ht="19.899999999999999" customHeight="1">
      <c r="B63" s="151"/>
      <c r="C63" s="152"/>
      <c r="D63" s="153" t="s">
        <v>111</v>
      </c>
      <c r="E63" s="154"/>
      <c r="F63" s="154"/>
      <c r="G63" s="154"/>
      <c r="H63" s="154"/>
      <c r="I63" s="155"/>
      <c r="J63" s="156">
        <f>J99</f>
        <v>0</v>
      </c>
      <c r="K63" s="152"/>
      <c r="L63" s="157"/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8"/>
      <c r="J64" s="149">
        <f>J128</f>
        <v>0</v>
      </c>
      <c r="K64" s="145"/>
      <c r="L64" s="150"/>
    </row>
    <row r="65" spans="1:31" s="9" customFormat="1" ht="24.95" customHeight="1">
      <c r="B65" s="144"/>
      <c r="C65" s="145"/>
      <c r="D65" s="146" t="s">
        <v>113</v>
      </c>
      <c r="E65" s="147"/>
      <c r="F65" s="147"/>
      <c r="G65" s="147"/>
      <c r="H65" s="147"/>
      <c r="I65" s="148"/>
      <c r="J65" s="149">
        <f>J133</f>
        <v>0</v>
      </c>
      <c r="K65" s="145"/>
      <c r="L65" s="150"/>
    </row>
    <row r="66" spans="1:31" s="10" customFormat="1" ht="19.899999999999999" customHeight="1">
      <c r="B66" s="151"/>
      <c r="C66" s="152"/>
      <c r="D66" s="153" t="s">
        <v>114</v>
      </c>
      <c r="E66" s="154"/>
      <c r="F66" s="154"/>
      <c r="G66" s="154"/>
      <c r="H66" s="154"/>
      <c r="I66" s="155"/>
      <c r="J66" s="156">
        <f>J134</f>
        <v>0</v>
      </c>
      <c r="K66" s="152"/>
      <c r="L66" s="157"/>
    </row>
    <row r="67" spans="1:31" s="10" customFormat="1" ht="19.899999999999999" customHeight="1">
      <c r="B67" s="151"/>
      <c r="C67" s="152"/>
      <c r="D67" s="153" t="s">
        <v>115</v>
      </c>
      <c r="E67" s="154"/>
      <c r="F67" s="154"/>
      <c r="G67" s="154"/>
      <c r="H67" s="154"/>
      <c r="I67" s="155"/>
      <c r="J67" s="156">
        <f>J139</f>
        <v>0</v>
      </c>
      <c r="K67" s="152"/>
      <c r="L67" s="157"/>
    </row>
    <row r="68" spans="1:31" s="10" customFormat="1" ht="19.899999999999999" customHeight="1">
      <c r="B68" s="151"/>
      <c r="C68" s="152"/>
      <c r="D68" s="153" t="s">
        <v>116</v>
      </c>
      <c r="E68" s="154"/>
      <c r="F68" s="154"/>
      <c r="G68" s="154"/>
      <c r="H68" s="154"/>
      <c r="I68" s="155"/>
      <c r="J68" s="156">
        <f>J142</f>
        <v>0</v>
      </c>
      <c r="K68" s="152"/>
      <c r="L68" s="157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135"/>
      <c r="J70" s="47"/>
      <c r="K70" s="47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138"/>
      <c r="J74" s="49"/>
      <c r="K74" s="49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117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3" t="str">
        <f>E7</f>
        <v>LVC, obnova nátěrů svodidel</v>
      </c>
      <c r="F78" s="354"/>
      <c r="G78" s="354"/>
      <c r="H78" s="354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101</v>
      </c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6" t="str">
        <f>E9</f>
        <v>VDStrekov_svod - LVC, obnova nátěrů svodidel - PK Střekov</v>
      </c>
      <c r="F80" s="355"/>
      <c r="G80" s="355"/>
      <c r="H80" s="35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22</v>
      </c>
      <c r="D82" s="35"/>
      <c r="E82" s="35"/>
      <c r="F82" s="26" t="str">
        <f>F12</f>
        <v>Střekov</v>
      </c>
      <c r="G82" s="35"/>
      <c r="H82" s="35"/>
      <c r="I82" s="110" t="s">
        <v>24</v>
      </c>
      <c r="J82" s="58" t="str">
        <f>IF(J12="","",J12)</f>
        <v>7. 11. 2019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7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26</v>
      </c>
      <c r="D84" s="35"/>
      <c r="E84" s="35"/>
      <c r="F84" s="26" t="str">
        <f>E15</f>
        <v>Povodí Labe, s.p.</v>
      </c>
      <c r="G84" s="35"/>
      <c r="H84" s="35"/>
      <c r="I84" s="110" t="s">
        <v>33</v>
      </c>
      <c r="J84" s="31" t="str">
        <f>E21</f>
        <v>AW-DAD, s.r.o.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31</v>
      </c>
      <c r="D85" s="35"/>
      <c r="E85" s="35"/>
      <c r="F85" s="26" t="str">
        <f>IF(E18="","",E18)</f>
        <v>Vyplň údaj</v>
      </c>
      <c r="G85" s="35"/>
      <c r="H85" s="35"/>
      <c r="I85" s="110" t="s">
        <v>36</v>
      </c>
      <c r="J85" s="31" t="str">
        <f>E24</f>
        <v>Dadejík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07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58"/>
      <c r="B87" s="159"/>
      <c r="C87" s="160" t="s">
        <v>118</v>
      </c>
      <c r="D87" s="161" t="s">
        <v>59</v>
      </c>
      <c r="E87" s="161" t="s">
        <v>55</v>
      </c>
      <c r="F87" s="161" t="s">
        <v>56</v>
      </c>
      <c r="G87" s="161" t="s">
        <v>119</v>
      </c>
      <c r="H87" s="161" t="s">
        <v>120</v>
      </c>
      <c r="I87" s="162" t="s">
        <v>121</v>
      </c>
      <c r="J87" s="161" t="s">
        <v>106</v>
      </c>
      <c r="K87" s="163" t="s">
        <v>122</v>
      </c>
      <c r="L87" s="164"/>
      <c r="M87" s="67" t="s">
        <v>28</v>
      </c>
      <c r="N87" s="68" t="s">
        <v>44</v>
      </c>
      <c r="O87" s="68" t="s">
        <v>123</v>
      </c>
      <c r="P87" s="68" t="s">
        <v>124</v>
      </c>
      <c r="Q87" s="68" t="s">
        <v>125</v>
      </c>
      <c r="R87" s="68" t="s">
        <v>126</v>
      </c>
      <c r="S87" s="68" t="s">
        <v>127</v>
      </c>
      <c r="T87" s="69" t="s">
        <v>128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</row>
    <row r="88" spans="1:65" s="2" customFormat="1" ht="22.9" customHeight="1">
      <c r="A88" s="33"/>
      <c r="B88" s="34"/>
      <c r="C88" s="74" t="s">
        <v>129</v>
      </c>
      <c r="D88" s="35"/>
      <c r="E88" s="35"/>
      <c r="F88" s="35"/>
      <c r="G88" s="35"/>
      <c r="H88" s="35"/>
      <c r="I88" s="107"/>
      <c r="J88" s="165">
        <f>BK88</f>
        <v>0</v>
      </c>
      <c r="K88" s="35"/>
      <c r="L88" s="38"/>
      <c r="M88" s="70"/>
      <c r="N88" s="166"/>
      <c r="O88" s="71"/>
      <c r="P88" s="167">
        <f>P89+P98+P128+P133</f>
        <v>0</v>
      </c>
      <c r="Q88" s="71"/>
      <c r="R88" s="167">
        <f>R89+R98+R128+R133</f>
        <v>3.6819100000000002</v>
      </c>
      <c r="S88" s="71"/>
      <c r="T88" s="168">
        <f>T89+T98+T128+T133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73</v>
      </c>
      <c r="AU88" s="16" t="s">
        <v>107</v>
      </c>
      <c r="BK88" s="169">
        <f>BK89+BK98+BK128+BK133</f>
        <v>0</v>
      </c>
    </row>
    <row r="89" spans="1:65" s="12" customFormat="1" ht="25.9" customHeight="1">
      <c r="B89" s="170"/>
      <c r="C89" s="171"/>
      <c r="D89" s="172" t="s">
        <v>73</v>
      </c>
      <c r="E89" s="173" t="s">
        <v>130</v>
      </c>
      <c r="F89" s="173" t="s">
        <v>131</v>
      </c>
      <c r="G89" s="171"/>
      <c r="H89" s="171"/>
      <c r="I89" s="174"/>
      <c r="J89" s="175">
        <f>BK89</f>
        <v>0</v>
      </c>
      <c r="K89" s="171"/>
      <c r="L89" s="176"/>
      <c r="M89" s="177"/>
      <c r="N89" s="178"/>
      <c r="O89" s="178"/>
      <c r="P89" s="179">
        <f>P90</f>
        <v>0</v>
      </c>
      <c r="Q89" s="178"/>
      <c r="R89" s="179">
        <f>R90</f>
        <v>0</v>
      </c>
      <c r="S89" s="178"/>
      <c r="T89" s="180">
        <f>T90</f>
        <v>0</v>
      </c>
      <c r="AR89" s="181" t="s">
        <v>82</v>
      </c>
      <c r="AT89" s="182" t="s">
        <v>73</v>
      </c>
      <c r="AU89" s="182" t="s">
        <v>74</v>
      </c>
      <c r="AY89" s="181" t="s">
        <v>132</v>
      </c>
      <c r="BK89" s="183">
        <f>BK90</f>
        <v>0</v>
      </c>
    </row>
    <row r="90" spans="1:65" s="12" customFormat="1" ht="22.9" customHeight="1">
      <c r="B90" s="170"/>
      <c r="C90" s="171"/>
      <c r="D90" s="172" t="s">
        <v>73</v>
      </c>
      <c r="E90" s="184" t="s">
        <v>133</v>
      </c>
      <c r="F90" s="184" t="s">
        <v>134</v>
      </c>
      <c r="G90" s="171"/>
      <c r="H90" s="171"/>
      <c r="I90" s="174"/>
      <c r="J90" s="185">
        <f>BK90</f>
        <v>0</v>
      </c>
      <c r="K90" s="171"/>
      <c r="L90" s="176"/>
      <c r="M90" s="177"/>
      <c r="N90" s="178"/>
      <c r="O90" s="178"/>
      <c r="P90" s="179">
        <f>SUM(P91:P97)</f>
        <v>0</v>
      </c>
      <c r="Q90" s="178"/>
      <c r="R90" s="179">
        <f>SUM(R91:R97)</f>
        <v>0</v>
      </c>
      <c r="S90" s="178"/>
      <c r="T90" s="180">
        <f>SUM(T91:T97)</f>
        <v>0</v>
      </c>
      <c r="AR90" s="181" t="s">
        <v>82</v>
      </c>
      <c r="AT90" s="182" t="s">
        <v>73</v>
      </c>
      <c r="AU90" s="182" t="s">
        <v>82</v>
      </c>
      <c r="AY90" s="181" t="s">
        <v>132</v>
      </c>
      <c r="BK90" s="183">
        <f>SUM(BK91:BK97)</f>
        <v>0</v>
      </c>
    </row>
    <row r="91" spans="1:65" s="2" customFormat="1" ht="21.75" customHeight="1">
      <c r="A91" s="33"/>
      <c r="B91" s="34"/>
      <c r="C91" s="186" t="s">
        <v>82</v>
      </c>
      <c r="D91" s="186" t="s">
        <v>135</v>
      </c>
      <c r="E91" s="187" t="s">
        <v>136</v>
      </c>
      <c r="F91" s="188" t="s">
        <v>137</v>
      </c>
      <c r="G91" s="189" t="s">
        <v>138</v>
      </c>
      <c r="H91" s="190">
        <v>5</v>
      </c>
      <c r="I91" s="191"/>
      <c r="J91" s="192">
        <f>ROUND(I91*H91,2)</f>
        <v>0</v>
      </c>
      <c r="K91" s="188" t="s">
        <v>139</v>
      </c>
      <c r="L91" s="38"/>
      <c r="M91" s="193" t="s">
        <v>28</v>
      </c>
      <c r="N91" s="194" t="s">
        <v>45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140</v>
      </c>
      <c r="AT91" s="197" t="s">
        <v>135</v>
      </c>
      <c r="AU91" s="197" t="s">
        <v>84</v>
      </c>
      <c r="AY91" s="16" t="s">
        <v>132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82</v>
      </c>
      <c r="BK91" s="198">
        <f>ROUND(I91*H91,2)</f>
        <v>0</v>
      </c>
      <c r="BL91" s="16" t="s">
        <v>140</v>
      </c>
      <c r="BM91" s="197" t="s">
        <v>300</v>
      </c>
    </row>
    <row r="92" spans="1:65" s="2" customFormat="1" ht="21.75" customHeight="1">
      <c r="A92" s="33"/>
      <c r="B92" s="34"/>
      <c r="C92" s="186" t="s">
        <v>84</v>
      </c>
      <c r="D92" s="186" t="s">
        <v>135</v>
      </c>
      <c r="E92" s="187" t="s">
        <v>142</v>
      </c>
      <c r="F92" s="188" t="s">
        <v>143</v>
      </c>
      <c r="G92" s="189" t="s">
        <v>138</v>
      </c>
      <c r="H92" s="190">
        <v>75</v>
      </c>
      <c r="I92" s="191"/>
      <c r="J92" s="192">
        <f>ROUND(I92*H92,2)</f>
        <v>0</v>
      </c>
      <c r="K92" s="188" t="s">
        <v>139</v>
      </c>
      <c r="L92" s="38"/>
      <c r="M92" s="193" t="s">
        <v>28</v>
      </c>
      <c r="N92" s="194" t="s">
        <v>45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140</v>
      </c>
      <c r="AT92" s="197" t="s">
        <v>135</v>
      </c>
      <c r="AU92" s="197" t="s">
        <v>84</v>
      </c>
      <c r="AY92" s="16" t="s">
        <v>132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82</v>
      </c>
      <c r="BK92" s="198">
        <f>ROUND(I92*H92,2)</f>
        <v>0</v>
      </c>
      <c r="BL92" s="16" t="s">
        <v>140</v>
      </c>
      <c r="BM92" s="197" t="s">
        <v>301</v>
      </c>
    </row>
    <row r="93" spans="1:65" s="13" customFormat="1" ht="11.25">
      <c r="B93" s="203"/>
      <c r="C93" s="204"/>
      <c r="D93" s="199" t="s">
        <v>147</v>
      </c>
      <c r="E93" s="205" t="s">
        <v>28</v>
      </c>
      <c r="F93" s="206" t="s">
        <v>302</v>
      </c>
      <c r="G93" s="204"/>
      <c r="H93" s="207">
        <v>75</v>
      </c>
      <c r="I93" s="208"/>
      <c r="J93" s="204"/>
      <c r="K93" s="204"/>
      <c r="L93" s="209"/>
      <c r="M93" s="210"/>
      <c r="N93" s="211"/>
      <c r="O93" s="211"/>
      <c r="P93" s="211"/>
      <c r="Q93" s="211"/>
      <c r="R93" s="211"/>
      <c r="S93" s="211"/>
      <c r="T93" s="212"/>
      <c r="AT93" s="213" t="s">
        <v>147</v>
      </c>
      <c r="AU93" s="213" t="s">
        <v>84</v>
      </c>
      <c r="AV93" s="13" t="s">
        <v>84</v>
      </c>
      <c r="AW93" s="13" t="s">
        <v>35</v>
      </c>
      <c r="AX93" s="13" t="s">
        <v>82</v>
      </c>
      <c r="AY93" s="213" t="s">
        <v>132</v>
      </c>
    </row>
    <row r="94" spans="1:65" s="2" customFormat="1" ht="16.5" customHeight="1">
      <c r="A94" s="33"/>
      <c r="B94" s="34"/>
      <c r="C94" s="186" t="s">
        <v>149</v>
      </c>
      <c r="D94" s="186" t="s">
        <v>135</v>
      </c>
      <c r="E94" s="187" t="s">
        <v>150</v>
      </c>
      <c r="F94" s="188" t="s">
        <v>151</v>
      </c>
      <c r="G94" s="189" t="s">
        <v>138</v>
      </c>
      <c r="H94" s="190">
        <v>5</v>
      </c>
      <c r="I94" s="191"/>
      <c r="J94" s="192">
        <f>ROUND(I94*H94,2)</f>
        <v>0</v>
      </c>
      <c r="K94" s="188" t="s">
        <v>139</v>
      </c>
      <c r="L94" s="38"/>
      <c r="M94" s="193" t="s">
        <v>28</v>
      </c>
      <c r="N94" s="194" t="s">
        <v>45</v>
      </c>
      <c r="O94" s="63"/>
      <c r="P94" s="195">
        <f>O94*H94</f>
        <v>0</v>
      </c>
      <c r="Q94" s="195">
        <v>0</v>
      </c>
      <c r="R94" s="195">
        <f>Q94*H94</f>
        <v>0</v>
      </c>
      <c r="S94" s="195">
        <v>0</v>
      </c>
      <c r="T94" s="196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97" t="s">
        <v>140</v>
      </c>
      <c r="AT94" s="197" t="s">
        <v>135</v>
      </c>
      <c r="AU94" s="197" t="s">
        <v>84</v>
      </c>
      <c r="AY94" s="16" t="s">
        <v>132</v>
      </c>
      <c r="BE94" s="198">
        <f>IF(N94="základní",J94,0)</f>
        <v>0</v>
      </c>
      <c r="BF94" s="198">
        <f>IF(N94="snížená",J94,0)</f>
        <v>0</v>
      </c>
      <c r="BG94" s="198">
        <f>IF(N94="zákl. přenesená",J94,0)</f>
        <v>0</v>
      </c>
      <c r="BH94" s="198">
        <f>IF(N94="sníž. přenesená",J94,0)</f>
        <v>0</v>
      </c>
      <c r="BI94" s="198">
        <f>IF(N94="nulová",J94,0)</f>
        <v>0</v>
      </c>
      <c r="BJ94" s="16" t="s">
        <v>82</v>
      </c>
      <c r="BK94" s="198">
        <f>ROUND(I94*H94,2)</f>
        <v>0</v>
      </c>
      <c r="BL94" s="16" t="s">
        <v>140</v>
      </c>
      <c r="BM94" s="197" t="s">
        <v>303</v>
      </c>
    </row>
    <row r="95" spans="1:65" s="2" customFormat="1" ht="21.75" customHeight="1">
      <c r="A95" s="33"/>
      <c r="B95" s="34"/>
      <c r="C95" s="186" t="s">
        <v>140</v>
      </c>
      <c r="D95" s="186" t="s">
        <v>135</v>
      </c>
      <c r="E95" s="187" t="s">
        <v>153</v>
      </c>
      <c r="F95" s="188" t="s">
        <v>154</v>
      </c>
      <c r="G95" s="189" t="s">
        <v>138</v>
      </c>
      <c r="H95" s="190">
        <v>5</v>
      </c>
      <c r="I95" s="191"/>
      <c r="J95" s="192">
        <f>ROUND(I95*H95,2)</f>
        <v>0</v>
      </c>
      <c r="K95" s="188" t="s">
        <v>139</v>
      </c>
      <c r="L95" s="38"/>
      <c r="M95" s="193" t="s">
        <v>28</v>
      </c>
      <c r="N95" s="194" t="s">
        <v>45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140</v>
      </c>
      <c r="AT95" s="197" t="s">
        <v>135</v>
      </c>
      <c r="AU95" s="197" t="s">
        <v>84</v>
      </c>
      <c r="AY95" s="16" t="s">
        <v>132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82</v>
      </c>
      <c r="BK95" s="198">
        <f>ROUND(I95*H95,2)</f>
        <v>0</v>
      </c>
      <c r="BL95" s="16" t="s">
        <v>140</v>
      </c>
      <c r="BM95" s="197" t="s">
        <v>304</v>
      </c>
    </row>
    <row r="96" spans="1:65" s="2" customFormat="1" ht="21.75" customHeight="1">
      <c r="A96" s="33"/>
      <c r="B96" s="34"/>
      <c r="C96" s="186" t="s">
        <v>156</v>
      </c>
      <c r="D96" s="186" t="s">
        <v>135</v>
      </c>
      <c r="E96" s="187" t="s">
        <v>157</v>
      </c>
      <c r="F96" s="188" t="s">
        <v>158</v>
      </c>
      <c r="G96" s="189" t="s">
        <v>138</v>
      </c>
      <c r="H96" s="190">
        <v>5</v>
      </c>
      <c r="I96" s="191"/>
      <c r="J96" s="192">
        <f>ROUND(I96*H96,2)</f>
        <v>0</v>
      </c>
      <c r="K96" s="188" t="s">
        <v>139</v>
      </c>
      <c r="L96" s="38"/>
      <c r="M96" s="193" t="s">
        <v>28</v>
      </c>
      <c r="N96" s="194" t="s">
        <v>45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140</v>
      </c>
      <c r="AT96" s="197" t="s">
        <v>135</v>
      </c>
      <c r="AU96" s="197" t="s">
        <v>84</v>
      </c>
      <c r="AY96" s="16" t="s">
        <v>132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82</v>
      </c>
      <c r="BK96" s="198">
        <f>ROUND(I96*H96,2)</f>
        <v>0</v>
      </c>
      <c r="BL96" s="16" t="s">
        <v>140</v>
      </c>
      <c r="BM96" s="197" t="s">
        <v>305</v>
      </c>
    </row>
    <row r="97" spans="1:65" s="2" customFormat="1" ht="21.75" customHeight="1">
      <c r="A97" s="33"/>
      <c r="B97" s="34"/>
      <c r="C97" s="186" t="s">
        <v>160</v>
      </c>
      <c r="D97" s="186" t="s">
        <v>135</v>
      </c>
      <c r="E97" s="187" t="s">
        <v>161</v>
      </c>
      <c r="F97" s="188" t="s">
        <v>162</v>
      </c>
      <c r="G97" s="189" t="s">
        <v>138</v>
      </c>
      <c r="H97" s="190">
        <v>5</v>
      </c>
      <c r="I97" s="191"/>
      <c r="J97" s="192">
        <f>ROUND(I97*H97,2)</f>
        <v>0</v>
      </c>
      <c r="K97" s="188" t="s">
        <v>139</v>
      </c>
      <c r="L97" s="38"/>
      <c r="M97" s="193" t="s">
        <v>28</v>
      </c>
      <c r="N97" s="194" t="s">
        <v>45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140</v>
      </c>
      <c r="AT97" s="197" t="s">
        <v>135</v>
      </c>
      <c r="AU97" s="197" t="s">
        <v>84</v>
      </c>
      <c r="AY97" s="16" t="s">
        <v>132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82</v>
      </c>
      <c r="BK97" s="198">
        <f>ROUND(I97*H97,2)</f>
        <v>0</v>
      </c>
      <c r="BL97" s="16" t="s">
        <v>140</v>
      </c>
      <c r="BM97" s="197" t="s">
        <v>306</v>
      </c>
    </row>
    <row r="98" spans="1:65" s="12" customFormat="1" ht="25.9" customHeight="1">
      <c r="B98" s="170"/>
      <c r="C98" s="171"/>
      <c r="D98" s="172" t="s">
        <v>73</v>
      </c>
      <c r="E98" s="173" t="s">
        <v>164</v>
      </c>
      <c r="F98" s="173" t="s">
        <v>165</v>
      </c>
      <c r="G98" s="171"/>
      <c r="H98" s="171"/>
      <c r="I98" s="174"/>
      <c r="J98" s="175">
        <f>BK98</f>
        <v>0</v>
      </c>
      <c r="K98" s="171"/>
      <c r="L98" s="176"/>
      <c r="M98" s="177"/>
      <c r="N98" s="178"/>
      <c r="O98" s="178"/>
      <c r="P98" s="179">
        <f>P99</f>
        <v>0</v>
      </c>
      <c r="Q98" s="178"/>
      <c r="R98" s="179">
        <f>R99</f>
        <v>3.6819100000000002</v>
      </c>
      <c r="S98" s="178"/>
      <c r="T98" s="180">
        <f>T99</f>
        <v>0</v>
      </c>
      <c r="AR98" s="181" t="s">
        <v>84</v>
      </c>
      <c r="AT98" s="182" t="s">
        <v>73</v>
      </c>
      <c r="AU98" s="182" t="s">
        <v>74</v>
      </c>
      <c r="AY98" s="181" t="s">
        <v>132</v>
      </c>
      <c r="BK98" s="183">
        <f>BK99</f>
        <v>0</v>
      </c>
    </row>
    <row r="99" spans="1:65" s="12" customFormat="1" ht="22.9" customHeight="1">
      <c r="B99" s="170"/>
      <c r="C99" s="171"/>
      <c r="D99" s="172" t="s">
        <v>73</v>
      </c>
      <c r="E99" s="184" t="s">
        <v>166</v>
      </c>
      <c r="F99" s="184" t="s">
        <v>167</v>
      </c>
      <c r="G99" s="171"/>
      <c r="H99" s="171"/>
      <c r="I99" s="174"/>
      <c r="J99" s="185">
        <f>BK99</f>
        <v>0</v>
      </c>
      <c r="K99" s="171"/>
      <c r="L99" s="176"/>
      <c r="M99" s="177"/>
      <c r="N99" s="178"/>
      <c r="O99" s="178"/>
      <c r="P99" s="179">
        <f>SUM(P100:P127)</f>
        <v>0</v>
      </c>
      <c r="Q99" s="178"/>
      <c r="R99" s="179">
        <f>SUM(R100:R127)</f>
        <v>3.6819100000000002</v>
      </c>
      <c r="S99" s="178"/>
      <c r="T99" s="180">
        <f>SUM(T100:T127)</f>
        <v>0</v>
      </c>
      <c r="AR99" s="181" t="s">
        <v>84</v>
      </c>
      <c r="AT99" s="182" t="s">
        <v>73</v>
      </c>
      <c r="AU99" s="182" t="s">
        <v>82</v>
      </c>
      <c r="AY99" s="181" t="s">
        <v>132</v>
      </c>
      <c r="BK99" s="183">
        <f>SUM(BK100:BK127)</f>
        <v>0</v>
      </c>
    </row>
    <row r="100" spans="1:65" s="2" customFormat="1" ht="21.75" customHeight="1">
      <c r="A100" s="33"/>
      <c r="B100" s="34"/>
      <c r="C100" s="186" t="s">
        <v>168</v>
      </c>
      <c r="D100" s="186" t="s">
        <v>135</v>
      </c>
      <c r="E100" s="187" t="s">
        <v>169</v>
      </c>
      <c r="F100" s="188" t="s">
        <v>170</v>
      </c>
      <c r="G100" s="189" t="s">
        <v>171</v>
      </c>
      <c r="H100" s="190">
        <v>47.5</v>
      </c>
      <c r="I100" s="191"/>
      <c r="J100" s="192">
        <f>ROUND(I100*H100,2)</f>
        <v>0</v>
      </c>
      <c r="K100" s="188" t="s">
        <v>139</v>
      </c>
      <c r="L100" s="38"/>
      <c r="M100" s="193" t="s">
        <v>28</v>
      </c>
      <c r="N100" s="194" t="s">
        <v>45</v>
      </c>
      <c r="O100" s="63"/>
      <c r="P100" s="195">
        <f>O100*H100</f>
        <v>0</v>
      </c>
      <c r="Q100" s="195">
        <v>0</v>
      </c>
      <c r="R100" s="195">
        <f>Q100*H100</f>
        <v>0</v>
      </c>
      <c r="S100" s="195">
        <v>0</v>
      </c>
      <c r="T100" s="196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97" t="s">
        <v>172</v>
      </c>
      <c r="AT100" s="197" t="s">
        <v>135</v>
      </c>
      <c r="AU100" s="197" t="s">
        <v>84</v>
      </c>
      <c r="AY100" s="16" t="s">
        <v>132</v>
      </c>
      <c r="BE100" s="198">
        <f>IF(N100="základní",J100,0)</f>
        <v>0</v>
      </c>
      <c r="BF100" s="198">
        <f>IF(N100="snížená",J100,0)</f>
        <v>0</v>
      </c>
      <c r="BG100" s="198">
        <f>IF(N100="zákl. přenesená",J100,0)</f>
        <v>0</v>
      </c>
      <c r="BH100" s="198">
        <f>IF(N100="sníž. přenesená",J100,0)</f>
        <v>0</v>
      </c>
      <c r="BI100" s="198">
        <f>IF(N100="nulová",J100,0)</f>
        <v>0</v>
      </c>
      <c r="BJ100" s="16" t="s">
        <v>82</v>
      </c>
      <c r="BK100" s="198">
        <f>ROUND(I100*H100,2)</f>
        <v>0</v>
      </c>
      <c r="BL100" s="16" t="s">
        <v>172</v>
      </c>
      <c r="BM100" s="197" t="s">
        <v>307</v>
      </c>
    </row>
    <row r="101" spans="1:65" s="2" customFormat="1" ht="29.25">
      <c r="A101" s="33"/>
      <c r="B101" s="34"/>
      <c r="C101" s="35"/>
      <c r="D101" s="199" t="s">
        <v>145</v>
      </c>
      <c r="E101" s="35"/>
      <c r="F101" s="200" t="s">
        <v>308</v>
      </c>
      <c r="G101" s="35"/>
      <c r="H101" s="35"/>
      <c r="I101" s="107"/>
      <c r="J101" s="35"/>
      <c r="K101" s="35"/>
      <c r="L101" s="38"/>
      <c r="M101" s="201"/>
      <c r="N101" s="202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145</v>
      </c>
      <c r="AU101" s="16" t="s">
        <v>84</v>
      </c>
    </row>
    <row r="102" spans="1:65" s="2" customFormat="1" ht="21.75" customHeight="1">
      <c r="A102" s="33"/>
      <c r="B102" s="34"/>
      <c r="C102" s="186" t="s">
        <v>175</v>
      </c>
      <c r="D102" s="186" t="s">
        <v>135</v>
      </c>
      <c r="E102" s="187" t="s">
        <v>176</v>
      </c>
      <c r="F102" s="188" t="s">
        <v>177</v>
      </c>
      <c r="G102" s="189" t="s">
        <v>171</v>
      </c>
      <c r="H102" s="190">
        <v>427.5</v>
      </c>
      <c r="I102" s="191"/>
      <c r="J102" s="192">
        <f>ROUND(I102*H102,2)</f>
        <v>0</v>
      </c>
      <c r="K102" s="188" t="s">
        <v>139</v>
      </c>
      <c r="L102" s="38"/>
      <c r="M102" s="193" t="s">
        <v>28</v>
      </c>
      <c r="N102" s="194" t="s">
        <v>45</v>
      </c>
      <c r="O102" s="63"/>
      <c r="P102" s="195">
        <f>O102*H102</f>
        <v>0</v>
      </c>
      <c r="Q102" s="195">
        <v>0</v>
      </c>
      <c r="R102" s="195">
        <f>Q102*H102</f>
        <v>0</v>
      </c>
      <c r="S102" s="195">
        <v>0</v>
      </c>
      <c r="T102" s="196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97" t="s">
        <v>172</v>
      </c>
      <c r="AT102" s="197" t="s">
        <v>135</v>
      </c>
      <c r="AU102" s="197" t="s">
        <v>84</v>
      </c>
      <c r="AY102" s="16" t="s">
        <v>132</v>
      </c>
      <c r="BE102" s="198">
        <f>IF(N102="základní",J102,0)</f>
        <v>0</v>
      </c>
      <c r="BF102" s="198">
        <f>IF(N102="snížená",J102,0)</f>
        <v>0</v>
      </c>
      <c r="BG102" s="198">
        <f>IF(N102="zákl. přenesená",J102,0)</f>
        <v>0</v>
      </c>
      <c r="BH102" s="198">
        <f>IF(N102="sníž. přenesená",J102,0)</f>
        <v>0</v>
      </c>
      <c r="BI102" s="198">
        <f>IF(N102="nulová",J102,0)</f>
        <v>0</v>
      </c>
      <c r="BJ102" s="16" t="s">
        <v>82</v>
      </c>
      <c r="BK102" s="198">
        <f>ROUND(I102*H102,2)</f>
        <v>0</v>
      </c>
      <c r="BL102" s="16" t="s">
        <v>172</v>
      </c>
      <c r="BM102" s="197" t="s">
        <v>309</v>
      </c>
    </row>
    <row r="103" spans="1:65" s="2" customFormat="1" ht="29.25">
      <c r="A103" s="33"/>
      <c r="B103" s="34"/>
      <c r="C103" s="35"/>
      <c r="D103" s="199" t="s">
        <v>145</v>
      </c>
      <c r="E103" s="35"/>
      <c r="F103" s="200" t="s">
        <v>179</v>
      </c>
      <c r="G103" s="35"/>
      <c r="H103" s="35"/>
      <c r="I103" s="107"/>
      <c r="J103" s="35"/>
      <c r="K103" s="35"/>
      <c r="L103" s="38"/>
      <c r="M103" s="201"/>
      <c r="N103" s="202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145</v>
      </c>
      <c r="AU103" s="16" t="s">
        <v>84</v>
      </c>
    </row>
    <row r="104" spans="1:65" s="2" customFormat="1" ht="16.5" customHeight="1">
      <c r="A104" s="33"/>
      <c r="B104" s="34"/>
      <c r="C104" s="214" t="s">
        <v>180</v>
      </c>
      <c r="D104" s="214" t="s">
        <v>181</v>
      </c>
      <c r="E104" s="215" t="s">
        <v>182</v>
      </c>
      <c r="F104" s="216" t="s">
        <v>183</v>
      </c>
      <c r="G104" s="217" t="s">
        <v>138</v>
      </c>
      <c r="H104" s="218">
        <v>3.42</v>
      </c>
      <c r="I104" s="219"/>
      <c r="J104" s="220">
        <f>ROUND(I104*H104,2)</f>
        <v>0</v>
      </c>
      <c r="K104" s="216" t="s">
        <v>139</v>
      </c>
      <c r="L104" s="221"/>
      <c r="M104" s="222" t="s">
        <v>28</v>
      </c>
      <c r="N104" s="223" t="s">
        <v>45</v>
      </c>
      <c r="O104" s="63"/>
      <c r="P104" s="195">
        <f>O104*H104</f>
        <v>0</v>
      </c>
      <c r="Q104" s="195">
        <v>1</v>
      </c>
      <c r="R104" s="195">
        <f>Q104*H104</f>
        <v>3.42</v>
      </c>
      <c r="S104" s="195">
        <v>0</v>
      </c>
      <c r="T104" s="196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97" t="s">
        <v>184</v>
      </c>
      <c r="AT104" s="197" t="s">
        <v>181</v>
      </c>
      <c r="AU104" s="197" t="s">
        <v>84</v>
      </c>
      <c r="AY104" s="16" t="s">
        <v>132</v>
      </c>
      <c r="BE104" s="198">
        <f>IF(N104="základní",J104,0)</f>
        <v>0</v>
      </c>
      <c r="BF104" s="198">
        <f>IF(N104="snížená",J104,0)</f>
        <v>0</v>
      </c>
      <c r="BG104" s="198">
        <f>IF(N104="zákl. přenesená",J104,0)</f>
        <v>0</v>
      </c>
      <c r="BH104" s="198">
        <f>IF(N104="sníž. přenesená",J104,0)</f>
        <v>0</v>
      </c>
      <c r="BI104" s="198">
        <f>IF(N104="nulová",J104,0)</f>
        <v>0</v>
      </c>
      <c r="BJ104" s="16" t="s">
        <v>82</v>
      </c>
      <c r="BK104" s="198">
        <f>ROUND(I104*H104,2)</f>
        <v>0</v>
      </c>
      <c r="BL104" s="16" t="s">
        <v>172</v>
      </c>
      <c r="BM104" s="197" t="s">
        <v>310</v>
      </c>
    </row>
    <row r="105" spans="1:65" s="2" customFormat="1" ht="39">
      <c r="A105" s="33"/>
      <c r="B105" s="34"/>
      <c r="C105" s="35"/>
      <c r="D105" s="199" t="s">
        <v>145</v>
      </c>
      <c r="E105" s="35"/>
      <c r="F105" s="200" t="s">
        <v>186</v>
      </c>
      <c r="G105" s="35"/>
      <c r="H105" s="35"/>
      <c r="I105" s="107"/>
      <c r="J105" s="35"/>
      <c r="K105" s="35"/>
      <c r="L105" s="38"/>
      <c r="M105" s="201"/>
      <c r="N105" s="202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145</v>
      </c>
      <c r="AU105" s="16" t="s">
        <v>84</v>
      </c>
    </row>
    <row r="106" spans="1:65" s="13" customFormat="1" ht="11.25">
      <c r="B106" s="203"/>
      <c r="C106" s="204"/>
      <c r="D106" s="199" t="s">
        <v>147</v>
      </c>
      <c r="E106" s="204"/>
      <c r="F106" s="206" t="s">
        <v>311</v>
      </c>
      <c r="G106" s="204"/>
      <c r="H106" s="207">
        <v>3.42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147</v>
      </c>
      <c r="AU106" s="213" t="s">
        <v>84</v>
      </c>
      <c r="AV106" s="13" t="s">
        <v>84</v>
      </c>
      <c r="AW106" s="13" t="s">
        <v>4</v>
      </c>
      <c r="AX106" s="13" t="s">
        <v>82</v>
      </c>
      <c r="AY106" s="213" t="s">
        <v>132</v>
      </c>
    </row>
    <row r="107" spans="1:65" s="2" customFormat="1" ht="16.5" customHeight="1">
      <c r="A107" s="33"/>
      <c r="B107" s="34"/>
      <c r="C107" s="186" t="s">
        <v>188</v>
      </c>
      <c r="D107" s="186" t="s">
        <v>135</v>
      </c>
      <c r="E107" s="187" t="s">
        <v>189</v>
      </c>
      <c r="F107" s="188" t="s">
        <v>190</v>
      </c>
      <c r="G107" s="189" t="s">
        <v>171</v>
      </c>
      <c r="H107" s="190">
        <v>475</v>
      </c>
      <c r="I107" s="191"/>
      <c r="J107" s="192">
        <f>ROUND(I107*H107,2)</f>
        <v>0</v>
      </c>
      <c r="K107" s="188" t="s">
        <v>139</v>
      </c>
      <c r="L107" s="38"/>
      <c r="M107" s="193" t="s">
        <v>28</v>
      </c>
      <c r="N107" s="194" t="s">
        <v>45</v>
      </c>
      <c r="O107" s="63"/>
      <c r="P107" s="195">
        <f>O107*H107</f>
        <v>0</v>
      </c>
      <c r="Q107" s="195">
        <v>0</v>
      </c>
      <c r="R107" s="195">
        <f>Q107*H107</f>
        <v>0</v>
      </c>
      <c r="S107" s="195">
        <v>0</v>
      </c>
      <c r="T107" s="196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97" t="s">
        <v>172</v>
      </c>
      <c r="AT107" s="197" t="s">
        <v>135</v>
      </c>
      <c r="AU107" s="197" t="s">
        <v>84</v>
      </c>
      <c r="AY107" s="16" t="s">
        <v>132</v>
      </c>
      <c r="BE107" s="198">
        <f>IF(N107="základní",J107,0)</f>
        <v>0</v>
      </c>
      <c r="BF107" s="198">
        <f>IF(N107="snížená",J107,0)</f>
        <v>0</v>
      </c>
      <c r="BG107" s="198">
        <f>IF(N107="zákl. přenesená",J107,0)</f>
        <v>0</v>
      </c>
      <c r="BH107" s="198">
        <f>IF(N107="sníž. přenesená",J107,0)</f>
        <v>0</v>
      </c>
      <c r="BI107" s="198">
        <f>IF(N107="nulová",J107,0)</f>
        <v>0</v>
      </c>
      <c r="BJ107" s="16" t="s">
        <v>82</v>
      </c>
      <c r="BK107" s="198">
        <f>ROUND(I107*H107,2)</f>
        <v>0</v>
      </c>
      <c r="BL107" s="16" t="s">
        <v>172</v>
      </c>
      <c r="BM107" s="197" t="s">
        <v>312</v>
      </c>
    </row>
    <row r="108" spans="1:65" s="2" customFormat="1" ht="16.5" customHeight="1">
      <c r="A108" s="33"/>
      <c r="B108" s="34"/>
      <c r="C108" s="214" t="s">
        <v>192</v>
      </c>
      <c r="D108" s="214" t="s">
        <v>181</v>
      </c>
      <c r="E108" s="215" t="s">
        <v>193</v>
      </c>
      <c r="F108" s="216" t="s">
        <v>194</v>
      </c>
      <c r="G108" s="217" t="s">
        <v>195</v>
      </c>
      <c r="H108" s="218">
        <v>9.5</v>
      </c>
      <c r="I108" s="219"/>
      <c r="J108" s="220">
        <f>ROUND(I108*H108,2)</f>
        <v>0</v>
      </c>
      <c r="K108" s="216" t="s">
        <v>139</v>
      </c>
      <c r="L108" s="221"/>
      <c r="M108" s="222" t="s">
        <v>28</v>
      </c>
      <c r="N108" s="223" t="s">
        <v>45</v>
      </c>
      <c r="O108" s="63"/>
      <c r="P108" s="195">
        <f>O108*H108</f>
        <v>0</v>
      </c>
      <c r="Q108" s="195">
        <v>1E-3</v>
      </c>
      <c r="R108" s="195">
        <f>Q108*H108</f>
        <v>9.4999999999999998E-3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184</v>
      </c>
      <c r="AT108" s="197" t="s">
        <v>181</v>
      </c>
      <c r="AU108" s="197" t="s">
        <v>84</v>
      </c>
      <c r="AY108" s="16" t="s">
        <v>132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82</v>
      </c>
      <c r="BK108" s="198">
        <f>ROUND(I108*H108,2)</f>
        <v>0</v>
      </c>
      <c r="BL108" s="16" t="s">
        <v>172</v>
      </c>
      <c r="BM108" s="197" t="s">
        <v>313</v>
      </c>
    </row>
    <row r="109" spans="1:65" s="13" customFormat="1" ht="11.25">
      <c r="B109" s="203"/>
      <c r="C109" s="204"/>
      <c r="D109" s="199" t="s">
        <v>147</v>
      </c>
      <c r="E109" s="204"/>
      <c r="F109" s="206" t="s">
        <v>314</v>
      </c>
      <c r="G109" s="204"/>
      <c r="H109" s="207">
        <v>9.5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147</v>
      </c>
      <c r="AU109" s="213" t="s">
        <v>84</v>
      </c>
      <c r="AV109" s="13" t="s">
        <v>84</v>
      </c>
      <c r="AW109" s="13" t="s">
        <v>4</v>
      </c>
      <c r="AX109" s="13" t="s">
        <v>82</v>
      </c>
      <c r="AY109" s="213" t="s">
        <v>132</v>
      </c>
    </row>
    <row r="110" spans="1:65" s="2" customFormat="1" ht="16.5" customHeight="1">
      <c r="A110" s="33"/>
      <c r="B110" s="34"/>
      <c r="C110" s="214" t="s">
        <v>198</v>
      </c>
      <c r="D110" s="214" t="s">
        <v>181</v>
      </c>
      <c r="E110" s="215" t="s">
        <v>199</v>
      </c>
      <c r="F110" s="216" t="s">
        <v>200</v>
      </c>
      <c r="G110" s="217" t="s">
        <v>195</v>
      </c>
      <c r="H110" s="218">
        <v>95</v>
      </c>
      <c r="I110" s="219"/>
      <c r="J110" s="220">
        <f>ROUND(I110*H110,2)</f>
        <v>0</v>
      </c>
      <c r="K110" s="216" t="s">
        <v>28</v>
      </c>
      <c r="L110" s="221"/>
      <c r="M110" s="222" t="s">
        <v>28</v>
      </c>
      <c r="N110" s="223" t="s">
        <v>45</v>
      </c>
      <c r="O110" s="63"/>
      <c r="P110" s="195">
        <f>O110*H110</f>
        <v>0</v>
      </c>
      <c r="Q110" s="195">
        <v>1E-3</v>
      </c>
      <c r="R110" s="195">
        <f>Q110*H110</f>
        <v>9.5000000000000001E-2</v>
      </c>
      <c r="S110" s="195">
        <v>0</v>
      </c>
      <c r="T110" s="196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97" t="s">
        <v>184</v>
      </c>
      <c r="AT110" s="197" t="s">
        <v>181</v>
      </c>
      <c r="AU110" s="197" t="s">
        <v>84</v>
      </c>
      <c r="AY110" s="16" t="s">
        <v>132</v>
      </c>
      <c r="BE110" s="198">
        <f>IF(N110="základní",J110,0)</f>
        <v>0</v>
      </c>
      <c r="BF110" s="198">
        <f>IF(N110="snížená",J110,0)</f>
        <v>0</v>
      </c>
      <c r="BG110" s="198">
        <f>IF(N110="zákl. přenesená",J110,0)</f>
        <v>0</v>
      </c>
      <c r="BH110" s="198">
        <f>IF(N110="sníž. přenesená",J110,0)</f>
        <v>0</v>
      </c>
      <c r="BI110" s="198">
        <f>IF(N110="nulová",J110,0)</f>
        <v>0</v>
      </c>
      <c r="BJ110" s="16" t="s">
        <v>82</v>
      </c>
      <c r="BK110" s="198">
        <f>ROUND(I110*H110,2)</f>
        <v>0</v>
      </c>
      <c r="BL110" s="16" t="s">
        <v>172</v>
      </c>
      <c r="BM110" s="197" t="s">
        <v>315</v>
      </c>
    </row>
    <row r="111" spans="1:65" s="2" customFormat="1" ht="19.5">
      <c r="A111" s="33"/>
      <c r="B111" s="34"/>
      <c r="C111" s="35"/>
      <c r="D111" s="199" t="s">
        <v>145</v>
      </c>
      <c r="E111" s="35"/>
      <c r="F111" s="200" t="s">
        <v>202</v>
      </c>
      <c r="G111" s="35"/>
      <c r="H111" s="35"/>
      <c r="I111" s="107"/>
      <c r="J111" s="35"/>
      <c r="K111" s="35"/>
      <c r="L111" s="38"/>
      <c r="M111" s="201"/>
      <c r="N111" s="202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145</v>
      </c>
      <c r="AU111" s="16" t="s">
        <v>84</v>
      </c>
    </row>
    <row r="112" spans="1:65" s="13" customFormat="1" ht="11.25">
      <c r="B112" s="203"/>
      <c r="C112" s="204"/>
      <c r="D112" s="199" t="s">
        <v>147</v>
      </c>
      <c r="E112" s="204"/>
      <c r="F112" s="206" t="s">
        <v>316</v>
      </c>
      <c r="G112" s="204"/>
      <c r="H112" s="207">
        <v>95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147</v>
      </c>
      <c r="AU112" s="213" t="s">
        <v>84</v>
      </c>
      <c r="AV112" s="13" t="s">
        <v>84</v>
      </c>
      <c r="AW112" s="13" t="s">
        <v>4</v>
      </c>
      <c r="AX112" s="13" t="s">
        <v>82</v>
      </c>
      <c r="AY112" s="213" t="s">
        <v>132</v>
      </c>
    </row>
    <row r="113" spans="1:65" s="2" customFormat="1" ht="16.5" customHeight="1">
      <c r="A113" s="33"/>
      <c r="B113" s="34"/>
      <c r="C113" s="186" t="s">
        <v>204</v>
      </c>
      <c r="D113" s="186" t="s">
        <v>135</v>
      </c>
      <c r="E113" s="187" t="s">
        <v>205</v>
      </c>
      <c r="F113" s="188" t="s">
        <v>206</v>
      </c>
      <c r="G113" s="189" t="s">
        <v>171</v>
      </c>
      <c r="H113" s="190">
        <v>475</v>
      </c>
      <c r="I113" s="191"/>
      <c r="J113" s="192">
        <f>ROUND(I113*H113,2)</f>
        <v>0</v>
      </c>
      <c r="K113" s="188" t="s">
        <v>139</v>
      </c>
      <c r="L113" s="38"/>
      <c r="M113" s="193" t="s">
        <v>28</v>
      </c>
      <c r="N113" s="194" t="s">
        <v>45</v>
      </c>
      <c r="O113" s="63"/>
      <c r="P113" s="195">
        <f>O113*H113</f>
        <v>0</v>
      </c>
      <c r="Q113" s="195">
        <v>0</v>
      </c>
      <c r="R113" s="195">
        <f>Q113*H113</f>
        <v>0</v>
      </c>
      <c r="S113" s="195">
        <v>0</v>
      </c>
      <c r="T113" s="196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97" t="s">
        <v>172</v>
      </c>
      <c r="AT113" s="197" t="s">
        <v>135</v>
      </c>
      <c r="AU113" s="197" t="s">
        <v>84</v>
      </c>
      <c r="AY113" s="16" t="s">
        <v>132</v>
      </c>
      <c r="BE113" s="198">
        <f>IF(N113="základní",J113,0)</f>
        <v>0</v>
      </c>
      <c r="BF113" s="198">
        <f>IF(N113="snížená",J113,0)</f>
        <v>0</v>
      </c>
      <c r="BG113" s="198">
        <f>IF(N113="zákl. přenesená",J113,0)</f>
        <v>0</v>
      </c>
      <c r="BH113" s="198">
        <f>IF(N113="sníž. přenesená",J113,0)</f>
        <v>0</v>
      </c>
      <c r="BI113" s="198">
        <f>IF(N113="nulová",J113,0)</f>
        <v>0</v>
      </c>
      <c r="BJ113" s="16" t="s">
        <v>82</v>
      </c>
      <c r="BK113" s="198">
        <f>ROUND(I113*H113,2)</f>
        <v>0</v>
      </c>
      <c r="BL113" s="16" t="s">
        <v>172</v>
      </c>
      <c r="BM113" s="197" t="s">
        <v>317</v>
      </c>
    </row>
    <row r="114" spans="1:65" s="2" customFormat="1" ht="16.5" customHeight="1">
      <c r="A114" s="33"/>
      <c r="B114" s="34"/>
      <c r="C114" s="214" t="s">
        <v>208</v>
      </c>
      <c r="D114" s="214" t="s">
        <v>181</v>
      </c>
      <c r="E114" s="215" t="s">
        <v>209</v>
      </c>
      <c r="F114" s="216" t="s">
        <v>210</v>
      </c>
      <c r="G114" s="217" t="s">
        <v>195</v>
      </c>
      <c r="H114" s="218">
        <v>71.25</v>
      </c>
      <c r="I114" s="219"/>
      <c r="J114" s="220">
        <f>ROUND(I114*H114,2)</f>
        <v>0</v>
      </c>
      <c r="K114" s="216" t="s">
        <v>28</v>
      </c>
      <c r="L114" s="221"/>
      <c r="M114" s="222" t="s">
        <v>28</v>
      </c>
      <c r="N114" s="223" t="s">
        <v>45</v>
      </c>
      <c r="O114" s="63"/>
      <c r="P114" s="195">
        <f>O114*H114</f>
        <v>0</v>
      </c>
      <c r="Q114" s="195">
        <v>1E-3</v>
      </c>
      <c r="R114" s="195">
        <f>Q114*H114</f>
        <v>7.1250000000000008E-2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184</v>
      </c>
      <c r="AT114" s="197" t="s">
        <v>181</v>
      </c>
      <c r="AU114" s="197" t="s">
        <v>84</v>
      </c>
      <c r="AY114" s="16" t="s">
        <v>132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82</v>
      </c>
      <c r="BK114" s="198">
        <f>ROUND(I114*H114,2)</f>
        <v>0</v>
      </c>
      <c r="BL114" s="16" t="s">
        <v>172</v>
      </c>
      <c r="BM114" s="197" t="s">
        <v>318</v>
      </c>
    </row>
    <row r="115" spans="1:65" s="2" customFormat="1" ht="29.25">
      <c r="A115" s="33"/>
      <c r="B115" s="34"/>
      <c r="C115" s="35"/>
      <c r="D115" s="199" t="s">
        <v>145</v>
      </c>
      <c r="E115" s="35"/>
      <c r="F115" s="200" t="s">
        <v>212</v>
      </c>
      <c r="G115" s="35"/>
      <c r="H115" s="35"/>
      <c r="I115" s="107"/>
      <c r="J115" s="35"/>
      <c r="K115" s="35"/>
      <c r="L115" s="38"/>
      <c r="M115" s="201"/>
      <c r="N115" s="202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145</v>
      </c>
      <c r="AU115" s="16" t="s">
        <v>84</v>
      </c>
    </row>
    <row r="116" spans="1:65" s="13" customFormat="1" ht="11.25">
      <c r="B116" s="203"/>
      <c r="C116" s="204"/>
      <c r="D116" s="199" t="s">
        <v>147</v>
      </c>
      <c r="E116" s="204"/>
      <c r="F116" s="206" t="s">
        <v>319</v>
      </c>
      <c r="G116" s="204"/>
      <c r="H116" s="207">
        <v>71.25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147</v>
      </c>
      <c r="AU116" s="213" t="s">
        <v>84</v>
      </c>
      <c r="AV116" s="13" t="s">
        <v>84</v>
      </c>
      <c r="AW116" s="13" t="s">
        <v>4</v>
      </c>
      <c r="AX116" s="13" t="s">
        <v>82</v>
      </c>
      <c r="AY116" s="213" t="s">
        <v>132</v>
      </c>
    </row>
    <row r="117" spans="1:65" s="2" customFormat="1" ht="16.5" customHeight="1">
      <c r="A117" s="33"/>
      <c r="B117" s="34"/>
      <c r="C117" s="214" t="s">
        <v>8</v>
      </c>
      <c r="D117" s="214" t="s">
        <v>181</v>
      </c>
      <c r="E117" s="215" t="s">
        <v>193</v>
      </c>
      <c r="F117" s="216" t="s">
        <v>194</v>
      </c>
      <c r="G117" s="217" t="s">
        <v>195</v>
      </c>
      <c r="H117" s="218">
        <v>7.125</v>
      </c>
      <c r="I117" s="219"/>
      <c r="J117" s="220">
        <f>ROUND(I117*H117,2)</f>
        <v>0</v>
      </c>
      <c r="K117" s="216" t="s">
        <v>139</v>
      </c>
      <c r="L117" s="221"/>
      <c r="M117" s="222" t="s">
        <v>28</v>
      </c>
      <c r="N117" s="223" t="s">
        <v>45</v>
      </c>
      <c r="O117" s="63"/>
      <c r="P117" s="195">
        <f>O117*H117</f>
        <v>0</v>
      </c>
      <c r="Q117" s="195">
        <v>1E-3</v>
      </c>
      <c r="R117" s="195">
        <f>Q117*H117</f>
        <v>7.1250000000000003E-3</v>
      </c>
      <c r="S117" s="195">
        <v>0</v>
      </c>
      <c r="T117" s="196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97" t="s">
        <v>184</v>
      </c>
      <c r="AT117" s="197" t="s">
        <v>181</v>
      </c>
      <c r="AU117" s="197" t="s">
        <v>84</v>
      </c>
      <c r="AY117" s="16" t="s">
        <v>132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16" t="s">
        <v>82</v>
      </c>
      <c r="BK117" s="198">
        <f>ROUND(I117*H117,2)</f>
        <v>0</v>
      </c>
      <c r="BL117" s="16" t="s">
        <v>172</v>
      </c>
      <c r="BM117" s="197" t="s">
        <v>320</v>
      </c>
    </row>
    <row r="118" spans="1:65" s="13" customFormat="1" ht="11.25">
      <c r="B118" s="203"/>
      <c r="C118" s="204"/>
      <c r="D118" s="199" t="s">
        <v>147</v>
      </c>
      <c r="E118" s="204"/>
      <c r="F118" s="206" t="s">
        <v>321</v>
      </c>
      <c r="G118" s="204"/>
      <c r="H118" s="207">
        <v>7.125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147</v>
      </c>
      <c r="AU118" s="213" t="s">
        <v>84</v>
      </c>
      <c r="AV118" s="13" t="s">
        <v>84</v>
      </c>
      <c r="AW118" s="13" t="s">
        <v>4</v>
      </c>
      <c r="AX118" s="13" t="s">
        <v>82</v>
      </c>
      <c r="AY118" s="213" t="s">
        <v>132</v>
      </c>
    </row>
    <row r="119" spans="1:65" s="2" customFormat="1" ht="16.5" customHeight="1">
      <c r="A119" s="33"/>
      <c r="B119" s="34"/>
      <c r="C119" s="186" t="s">
        <v>172</v>
      </c>
      <c r="D119" s="186" t="s">
        <v>135</v>
      </c>
      <c r="E119" s="187" t="s">
        <v>216</v>
      </c>
      <c r="F119" s="188" t="s">
        <v>217</v>
      </c>
      <c r="G119" s="189" t="s">
        <v>171</v>
      </c>
      <c r="H119" s="190">
        <v>479</v>
      </c>
      <c r="I119" s="191"/>
      <c r="J119" s="192">
        <f>ROUND(I119*H119,2)</f>
        <v>0</v>
      </c>
      <c r="K119" s="188" t="s">
        <v>139</v>
      </c>
      <c r="L119" s="38"/>
      <c r="M119" s="193" t="s">
        <v>28</v>
      </c>
      <c r="N119" s="194" t="s">
        <v>45</v>
      </c>
      <c r="O119" s="63"/>
      <c r="P119" s="195">
        <f>O119*H119</f>
        <v>0</v>
      </c>
      <c r="Q119" s="195">
        <v>0</v>
      </c>
      <c r="R119" s="195">
        <f>Q119*H119</f>
        <v>0</v>
      </c>
      <c r="S119" s="195">
        <v>0</v>
      </c>
      <c r="T119" s="196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97" t="s">
        <v>172</v>
      </c>
      <c r="AT119" s="197" t="s">
        <v>135</v>
      </c>
      <c r="AU119" s="197" t="s">
        <v>84</v>
      </c>
      <c r="AY119" s="16" t="s">
        <v>132</v>
      </c>
      <c r="BE119" s="198">
        <f>IF(N119="základní",J119,0)</f>
        <v>0</v>
      </c>
      <c r="BF119" s="198">
        <f>IF(N119="snížená",J119,0)</f>
        <v>0</v>
      </c>
      <c r="BG119" s="198">
        <f>IF(N119="zákl. přenesená",J119,0)</f>
        <v>0</v>
      </c>
      <c r="BH119" s="198">
        <f>IF(N119="sníž. přenesená",J119,0)</f>
        <v>0</v>
      </c>
      <c r="BI119" s="198">
        <f>IF(N119="nulová",J119,0)</f>
        <v>0</v>
      </c>
      <c r="BJ119" s="16" t="s">
        <v>82</v>
      </c>
      <c r="BK119" s="198">
        <f>ROUND(I119*H119,2)</f>
        <v>0</v>
      </c>
      <c r="BL119" s="16" t="s">
        <v>172</v>
      </c>
      <c r="BM119" s="197" t="s">
        <v>322</v>
      </c>
    </row>
    <row r="120" spans="1:65" s="2" customFormat="1" ht="29.25">
      <c r="A120" s="33"/>
      <c r="B120" s="34"/>
      <c r="C120" s="35"/>
      <c r="D120" s="199" t="s">
        <v>145</v>
      </c>
      <c r="E120" s="35"/>
      <c r="F120" s="200" t="s">
        <v>323</v>
      </c>
      <c r="G120" s="35"/>
      <c r="H120" s="35"/>
      <c r="I120" s="107"/>
      <c r="J120" s="35"/>
      <c r="K120" s="35"/>
      <c r="L120" s="38"/>
      <c r="M120" s="201"/>
      <c r="N120" s="202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145</v>
      </c>
      <c r="AU120" s="16" t="s">
        <v>84</v>
      </c>
    </row>
    <row r="121" spans="1:65" s="13" customFormat="1" ht="11.25">
      <c r="B121" s="203"/>
      <c r="C121" s="204"/>
      <c r="D121" s="199" t="s">
        <v>147</v>
      </c>
      <c r="E121" s="205" t="s">
        <v>28</v>
      </c>
      <c r="F121" s="206" t="s">
        <v>324</v>
      </c>
      <c r="G121" s="204"/>
      <c r="H121" s="207">
        <v>479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147</v>
      </c>
      <c r="AU121" s="213" t="s">
        <v>84</v>
      </c>
      <c r="AV121" s="13" t="s">
        <v>84</v>
      </c>
      <c r="AW121" s="13" t="s">
        <v>35</v>
      </c>
      <c r="AX121" s="13" t="s">
        <v>82</v>
      </c>
      <c r="AY121" s="213" t="s">
        <v>132</v>
      </c>
    </row>
    <row r="122" spans="1:65" s="2" customFormat="1" ht="16.5" customHeight="1">
      <c r="A122" s="33"/>
      <c r="B122" s="34"/>
      <c r="C122" s="214" t="s">
        <v>221</v>
      </c>
      <c r="D122" s="214" t="s">
        <v>181</v>
      </c>
      <c r="E122" s="215" t="s">
        <v>222</v>
      </c>
      <c r="F122" s="216" t="s">
        <v>223</v>
      </c>
      <c r="G122" s="217" t="s">
        <v>195</v>
      </c>
      <c r="H122" s="218">
        <v>71.849999999999994</v>
      </c>
      <c r="I122" s="219"/>
      <c r="J122" s="220">
        <f>ROUND(I122*H122,2)</f>
        <v>0</v>
      </c>
      <c r="K122" s="216" t="s">
        <v>28</v>
      </c>
      <c r="L122" s="221"/>
      <c r="M122" s="222" t="s">
        <v>28</v>
      </c>
      <c r="N122" s="223" t="s">
        <v>45</v>
      </c>
      <c r="O122" s="63"/>
      <c r="P122" s="195">
        <f>O122*H122</f>
        <v>0</v>
      </c>
      <c r="Q122" s="195">
        <v>1E-3</v>
      </c>
      <c r="R122" s="195">
        <f>Q122*H122</f>
        <v>7.1849999999999997E-2</v>
      </c>
      <c r="S122" s="195">
        <v>0</v>
      </c>
      <c r="T122" s="196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7" t="s">
        <v>184</v>
      </c>
      <c r="AT122" s="197" t="s">
        <v>181</v>
      </c>
      <c r="AU122" s="197" t="s">
        <v>84</v>
      </c>
      <c r="AY122" s="16" t="s">
        <v>132</v>
      </c>
      <c r="BE122" s="198">
        <f>IF(N122="základní",J122,0)</f>
        <v>0</v>
      </c>
      <c r="BF122" s="198">
        <f>IF(N122="snížená",J122,0)</f>
        <v>0</v>
      </c>
      <c r="BG122" s="198">
        <f>IF(N122="zákl. přenesená",J122,0)</f>
        <v>0</v>
      </c>
      <c r="BH122" s="198">
        <f>IF(N122="sníž. přenesená",J122,0)</f>
        <v>0</v>
      </c>
      <c r="BI122" s="198">
        <f>IF(N122="nulová",J122,0)</f>
        <v>0</v>
      </c>
      <c r="BJ122" s="16" t="s">
        <v>82</v>
      </c>
      <c r="BK122" s="198">
        <f>ROUND(I122*H122,2)</f>
        <v>0</v>
      </c>
      <c r="BL122" s="16" t="s">
        <v>172</v>
      </c>
      <c r="BM122" s="197" t="s">
        <v>325</v>
      </c>
    </row>
    <row r="123" spans="1:65" s="2" customFormat="1" ht="29.25">
      <c r="A123" s="33"/>
      <c r="B123" s="34"/>
      <c r="C123" s="35"/>
      <c r="D123" s="199" t="s">
        <v>145</v>
      </c>
      <c r="E123" s="35"/>
      <c r="F123" s="200" t="s">
        <v>225</v>
      </c>
      <c r="G123" s="35"/>
      <c r="H123" s="35"/>
      <c r="I123" s="107"/>
      <c r="J123" s="35"/>
      <c r="K123" s="35"/>
      <c r="L123" s="38"/>
      <c r="M123" s="201"/>
      <c r="N123" s="202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145</v>
      </c>
      <c r="AU123" s="16" t="s">
        <v>84</v>
      </c>
    </row>
    <row r="124" spans="1:65" s="13" customFormat="1" ht="11.25">
      <c r="B124" s="203"/>
      <c r="C124" s="204"/>
      <c r="D124" s="199" t="s">
        <v>147</v>
      </c>
      <c r="E124" s="204"/>
      <c r="F124" s="206" t="s">
        <v>326</v>
      </c>
      <c r="G124" s="204"/>
      <c r="H124" s="207">
        <v>71.849999999999994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147</v>
      </c>
      <c r="AU124" s="213" t="s">
        <v>84</v>
      </c>
      <c r="AV124" s="13" t="s">
        <v>84</v>
      </c>
      <c r="AW124" s="13" t="s">
        <v>4</v>
      </c>
      <c r="AX124" s="13" t="s">
        <v>82</v>
      </c>
      <c r="AY124" s="213" t="s">
        <v>132</v>
      </c>
    </row>
    <row r="125" spans="1:65" s="2" customFormat="1" ht="16.5" customHeight="1">
      <c r="A125" s="33"/>
      <c r="B125" s="34"/>
      <c r="C125" s="214" t="s">
        <v>227</v>
      </c>
      <c r="D125" s="214" t="s">
        <v>181</v>
      </c>
      <c r="E125" s="215" t="s">
        <v>193</v>
      </c>
      <c r="F125" s="216" t="s">
        <v>194</v>
      </c>
      <c r="G125" s="217" t="s">
        <v>195</v>
      </c>
      <c r="H125" s="218">
        <v>7.1849999999999996</v>
      </c>
      <c r="I125" s="219"/>
      <c r="J125" s="220">
        <f>ROUND(I125*H125,2)</f>
        <v>0</v>
      </c>
      <c r="K125" s="216" t="s">
        <v>139</v>
      </c>
      <c r="L125" s="221"/>
      <c r="M125" s="222" t="s">
        <v>28</v>
      </c>
      <c r="N125" s="223" t="s">
        <v>45</v>
      </c>
      <c r="O125" s="63"/>
      <c r="P125" s="195">
        <f>O125*H125</f>
        <v>0</v>
      </c>
      <c r="Q125" s="195">
        <v>1E-3</v>
      </c>
      <c r="R125" s="195">
        <f>Q125*H125</f>
        <v>7.1849999999999995E-3</v>
      </c>
      <c r="S125" s="195">
        <v>0</v>
      </c>
      <c r="T125" s="196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7" t="s">
        <v>184</v>
      </c>
      <c r="AT125" s="197" t="s">
        <v>181</v>
      </c>
      <c r="AU125" s="197" t="s">
        <v>84</v>
      </c>
      <c r="AY125" s="16" t="s">
        <v>132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16" t="s">
        <v>82</v>
      </c>
      <c r="BK125" s="198">
        <f>ROUND(I125*H125,2)</f>
        <v>0</v>
      </c>
      <c r="BL125" s="16" t="s">
        <v>172</v>
      </c>
      <c r="BM125" s="197" t="s">
        <v>327</v>
      </c>
    </row>
    <row r="126" spans="1:65" s="13" customFormat="1" ht="11.25">
      <c r="B126" s="203"/>
      <c r="C126" s="204"/>
      <c r="D126" s="199" t="s">
        <v>147</v>
      </c>
      <c r="E126" s="204"/>
      <c r="F126" s="206" t="s">
        <v>328</v>
      </c>
      <c r="G126" s="204"/>
      <c r="H126" s="207">
        <v>7.1849999999999996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147</v>
      </c>
      <c r="AU126" s="213" t="s">
        <v>84</v>
      </c>
      <c r="AV126" s="13" t="s">
        <v>84</v>
      </c>
      <c r="AW126" s="13" t="s">
        <v>4</v>
      </c>
      <c r="AX126" s="13" t="s">
        <v>82</v>
      </c>
      <c r="AY126" s="213" t="s">
        <v>132</v>
      </c>
    </row>
    <row r="127" spans="1:65" s="2" customFormat="1" ht="21.75" customHeight="1">
      <c r="A127" s="33"/>
      <c r="B127" s="34"/>
      <c r="C127" s="186" t="s">
        <v>230</v>
      </c>
      <c r="D127" s="186" t="s">
        <v>135</v>
      </c>
      <c r="E127" s="187" t="s">
        <v>231</v>
      </c>
      <c r="F127" s="188" t="s">
        <v>232</v>
      </c>
      <c r="G127" s="189" t="s">
        <v>138</v>
      </c>
      <c r="H127" s="190">
        <v>3.681</v>
      </c>
      <c r="I127" s="191"/>
      <c r="J127" s="192">
        <f>ROUND(I127*H127,2)</f>
        <v>0</v>
      </c>
      <c r="K127" s="188" t="s">
        <v>28</v>
      </c>
      <c r="L127" s="38"/>
      <c r="M127" s="193" t="s">
        <v>28</v>
      </c>
      <c r="N127" s="194" t="s">
        <v>45</v>
      </c>
      <c r="O127" s="63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7" t="s">
        <v>172</v>
      </c>
      <c r="AT127" s="197" t="s">
        <v>135</v>
      </c>
      <c r="AU127" s="197" t="s">
        <v>84</v>
      </c>
      <c r="AY127" s="16" t="s">
        <v>132</v>
      </c>
      <c r="BE127" s="198">
        <f>IF(N127="základní",J127,0)</f>
        <v>0</v>
      </c>
      <c r="BF127" s="198">
        <f>IF(N127="snížená",J127,0)</f>
        <v>0</v>
      </c>
      <c r="BG127" s="198">
        <f>IF(N127="zákl. přenesená",J127,0)</f>
        <v>0</v>
      </c>
      <c r="BH127" s="198">
        <f>IF(N127="sníž. přenesená",J127,0)</f>
        <v>0</v>
      </c>
      <c r="BI127" s="198">
        <f>IF(N127="nulová",J127,0)</f>
        <v>0</v>
      </c>
      <c r="BJ127" s="16" t="s">
        <v>82</v>
      </c>
      <c r="BK127" s="198">
        <f>ROUND(I127*H127,2)</f>
        <v>0</v>
      </c>
      <c r="BL127" s="16" t="s">
        <v>172</v>
      </c>
      <c r="BM127" s="197" t="s">
        <v>329</v>
      </c>
    </row>
    <row r="128" spans="1:65" s="12" customFormat="1" ht="25.9" customHeight="1">
      <c r="B128" s="170"/>
      <c r="C128" s="171"/>
      <c r="D128" s="172" t="s">
        <v>73</v>
      </c>
      <c r="E128" s="173" t="s">
        <v>234</v>
      </c>
      <c r="F128" s="173" t="s">
        <v>235</v>
      </c>
      <c r="G128" s="171"/>
      <c r="H128" s="171"/>
      <c r="I128" s="174"/>
      <c r="J128" s="175">
        <f>BK128</f>
        <v>0</v>
      </c>
      <c r="K128" s="171"/>
      <c r="L128" s="176"/>
      <c r="M128" s="177"/>
      <c r="N128" s="178"/>
      <c r="O128" s="178"/>
      <c r="P128" s="179">
        <f>SUM(P129:P132)</f>
        <v>0</v>
      </c>
      <c r="Q128" s="178"/>
      <c r="R128" s="179">
        <f>SUM(R129:R132)</f>
        <v>0</v>
      </c>
      <c r="S128" s="178"/>
      <c r="T128" s="180">
        <f>SUM(T129:T132)</f>
        <v>0</v>
      </c>
      <c r="AR128" s="181" t="s">
        <v>140</v>
      </c>
      <c r="AT128" s="182" t="s">
        <v>73</v>
      </c>
      <c r="AU128" s="182" t="s">
        <v>74</v>
      </c>
      <c r="AY128" s="181" t="s">
        <v>132</v>
      </c>
      <c r="BK128" s="183">
        <f>SUM(BK129:BK132)</f>
        <v>0</v>
      </c>
    </row>
    <row r="129" spans="1:65" s="2" customFormat="1" ht="21.75" customHeight="1">
      <c r="A129" s="33"/>
      <c r="B129" s="34"/>
      <c r="C129" s="186" t="s">
        <v>236</v>
      </c>
      <c r="D129" s="186" t="s">
        <v>135</v>
      </c>
      <c r="E129" s="187" t="s">
        <v>237</v>
      </c>
      <c r="F129" s="188" t="s">
        <v>238</v>
      </c>
      <c r="G129" s="189" t="s">
        <v>239</v>
      </c>
      <c r="H129" s="190">
        <v>32</v>
      </c>
      <c r="I129" s="191"/>
      <c r="J129" s="192">
        <f>ROUND(I129*H129,2)</f>
        <v>0</v>
      </c>
      <c r="K129" s="188" t="s">
        <v>139</v>
      </c>
      <c r="L129" s="38"/>
      <c r="M129" s="193" t="s">
        <v>28</v>
      </c>
      <c r="N129" s="194" t="s">
        <v>45</v>
      </c>
      <c r="O129" s="63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7" t="s">
        <v>240</v>
      </c>
      <c r="AT129" s="197" t="s">
        <v>135</v>
      </c>
      <c r="AU129" s="197" t="s">
        <v>82</v>
      </c>
      <c r="AY129" s="16" t="s">
        <v>132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16" t="s">
        <v>82</v>
      </c>
      <c r="BK129" s="198">
        <f>ROUND(I129*H129,2)</f>
        <v>0</v>
      </c>
      <c r="BL129" s="16" t="s">
        <v>240</v>
      </c>
      <c r="BM129" s="197" t="s">
        <v>330</v>
      </c>
    </row>
    <row r="130" spans="1:65" s="2" customFormat="1" ht="39">
      <c r="A130" s="33"/>
      <c r="B130" s="34"/>
      <c r="C130" s="35"/>
      <c r="D130" s="199" t="s">
        <v>145</v>
      </c>
      <c r="E130" s="35"/>
      <c r="F130" s="200" t="s">
        <v>331</v>
      </c>
      <c r="G130" s="35"/>
      <c r="H130" s="35"/>
      <c r="I130" s="107"/>
      <c r="J130" s="35"/>
      <c r="K130" s="35"/>
      <c r="L130" s="38"/>
      <c r="M130" s="201"/>
      <c r="N130" s="202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145</v>
      </c>
      <c r="AU130" s="16" t="s">
        <v>82</v>
      </c>
    </row>
    <row r="131" spans="1:65" s="2" customFormat="1" ht="21.75" customHeight="1">
      <c r="A131" s="33"/>
      <c r="B131" s="34"/>
      <c r="C131" s="186" t="s">
        <v>7</v>
      </c>
      <c r="D131" s="186" t="s">
        <v>135</v>
      </c>
      <c r="E131" s="187" t="s">
        <v>243</v>
      </c>
      <c r="F131" s="188" t="s">
        <v>244</v>
      </c>
      <c r="G131" s="189" t="s">
        <v>239</v>
      </c>
      <c r="H131" s="190">
        <v>24</v>
      </c>
      <c r="I131" s="191"/>
      <c r="J131" s="192">
        <f>ROUND(I131*H131,2)</f>
        <v>0</v>
      </c>
      <c r="K131" s="188" t="s">
        <v>139</v>
      </c>
      <c r="L131" s="38"/>
      <c r="M131" s="193" t="s">
        <v>28</v>
      </c>
      <c r="N131" s="194" t="s">
        <v>45</v>
      </c>
      <c r="O131" s="63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7" t="s">
        <v>240</v>
      </c>
      <c r="AT131" s="197" t="s">
        <v>135</v>
      </c>
      <c r="AU131" s="197" t="s">
        <v>82</v>
      </c>
      <c r="AY131" s="16" t="s">
        <v>132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6" t="s">
        <v>82</v>
      </c>
      <c r="BK131" s="198">
        <f>ROUND(I131*H131,2)</f>
        <v>0</v>
      </c>
      <c r="BL131" s="16" t="s">
        <v>240</v>
      </c>
      <c r="BM131" s="197" t="s">
        <v>332</v>
      </c>
    </row>
    <row r="132" spans="1:65" s="2" customFormat="1" ht="39">
      <c r="A132" s="33"/>
      <c r="B132" s="34"/>
      <c r="C132" s="35"/>
      <c r="D132" s="199" t="s">
        <v>145</v>
      </c>
      <c r="E132" s="35"/>
      <c r="F132" s="200" t="s">
        <v>333</v>
      </c>
      <c r="G132" s="35"/>
      <c r="H132" s="35"/>
      <c r="I132" s="107"/>
      <c r="J132" s="35"/>
      <c r="K132" s="35"/>
      <c r="L132" s="38"/>
      <c r="M132" s="201"/>
      <c r="N132" s="202"/>
      <c r="O132" s="63"/>
      <c r="P132" s="63"/>
      <c r="Q132" s="63"/>
      <c r="R132" s="63"/>
      <c r="S132" s="63"/>
      <c r="T132" s="64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145</v>
      </c>
      <c r="AU132" s="16" t="s">
        <v>82</v>
      </c>
    </row>
    <row r="133" spans="1:65" s="12" customFormat="1" ht="25.9" customHeight="1">
      <c r="B133" s="170"/>
      <c r="C133" s="171"/>
      <c r="D133" s="172" t="s">
        <v>73</v>
      </c>
      <c r="E133" s="173" t="s">
        <v>247</v>
      </c>
      <c r="F133" s="173" t="s">
        <v>248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P134+P139+P142</f>
        <v>0</v>
      </c>
      <c r="Q133" s="178"/>
      <c r="R133" s="179">
        <f>R134+R139+R142</f>
        <v>0</v>
      </c>
      <c r="S133" s="178"/>
      <c r="T133" s="180">
        <f>T134+T139+T142</f>
        <v>0</v>
      </c>
      <c r="AR133" s="181" t="s">
        <v>156</v>
      </c>
      <c r="AT133" s="182" t="s">
        <v>73</v>
      </c>
      <c r="AU133" s="182" t="s">
        <v>74</v>
      </c>
      <c r="AY133" s="181" t="s">
        <v>132</v>
      </c>
      <c r="BK133" s="183">
        <f>BK134+BK139+BK142</f>
        <v>0</v>
      </c>
    </row>
    <row r="134" spans="1:65" s="12" customFormat="1" ht="22.9" customHeight="1">
      <c r="B134" s="170"/>
      <c r="C134" s="171"/>
      <c r="D134" s="172" t="s">
        <v>73</v>
      </c>
      <c r="E134" s="184" t="s">
        <v>249</v>
      </c>
      <c r="F134" s="184" t="s">
        <v>250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SUM(P135:P138)</f>
        <v>0</v>
      </c>
      <c r="Q134" s="178"/>
      <c r="R134" s="179">
        <f>SUM(R135:R138)</f>
        <v>0</v>
      </c>
      <c r="S134" s="178"/>
      <c r="T134" s="180">
        <f>SUM(T135:T138)</f>
        <v>0</v>
      </c>
      <c r="AR134" s="181" t="s">
        <v>156</v>
      </c>
      <c r="AT134" s="182" t="s">
        <v>73</v>
      </c>
      <c r="AU134" s="182" t="s">
        <v>82</v>
      </c>
      <c r="AY134" s="181" t="s">
        <v>132</v>
      </c>
      <c r="BK134" s="183">
        <f>SUM(BK135:BK138)</f>
        <v>0</v>
      </c>
    </row>
    <row r="135" spans="1:65" s="2" customFormat="1" ht="16.5" customHeight="1">
      <c r="A135" s="33"/>
      <c r="B135" s="34"/>
      <c r="C135" s="186" t="s">
        <v>251</v>
      </c>
      <c r="D135" s="186" t="s">
        <v>135</v>
      </c>
      <c r="E135" s="187" t="s">
        <v>252</v>
      </c>
      <c r="F135" s="188" t="s">
        <v>253</v>
      </c>
      <c r="G135" s="189" t="s">
        <v>254</v>
      </c>
      <c r="H135" s="190">
        <v>1</v>
      </c>
      <c r="I135" s="191"/>
      <c r="J135" s="192">
        <f>ROUND(I135*H135,2)</f>
        <v>0</v>
      </c>
      <c r="K135" s="188" t="s">
        <v>139</v>
      </c>
      <c r="L135" s="38"/>
      <c r="M135" s="193" t="s">
        <v>28</v>
      </c>
      <c r="N135" s="194" t="s">
        <v>45</v>
      </c>
      <c r="O135" s="63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7" t="s">
        <v>255</v>
      </c>
      <c r="AT135" s="197" t="s">
        <v>135</v>
      </c>
      <c r="AU135" s="197" t="s">
        <v>84</v>
      </c>
      <c r="AY135" s="16" t="s">
        <v>132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6" t="s">
        <v>82</v>
      </c>
      <c r="BK135" s="198">
        <f>ROUND(I135*H135,2)</f>
        <v>0</v>
      </c>
      <c r="BL135" s="16" t="s">
        <v>255</v>
      </c>
      <c r="BM135" s="197" t="s">
        <v>334</v>
      </c>
    </row>
    <row r="136" spans="1:65" s="2" customFormat="1" ht="29.25">
      <c r="A136" s="33"/>
      <c r="B136" s="34"/>
      <c r="C136" s="35"/>
      <c r="D136" s="199" t="s">
        <v>145</v>
      </c>
      <c r="E136" s="35"/>
      <c r="F136" s="200" t="s">
        <v>335</v>
      </c>
      <c r="G136" s="35"/>
      <c r="H136" s="35"/>
      <c r="I136" s="107"/>
      <c r="J136" s="35"/>
      <c r="K136" s="35"/>
      <c r="L136" s="38"/>
      <c r="M136" s="201"/>
      <c r="N136" s="202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145</v>
      </c>
      <c r="AU136" s="16" t="s">
        <v>84</v>
      </c>
    </row>
    <row r="137" spans="1:65" s="2" customFormat="1" ht="16.5" customHeight="1">
      <c r="A137" s="33"/>
      <c r="B137" s="34"/>
      <c r="C137" s="186" t="s">
        <v>258</v>
      </c>
      <c r="D137" s="186" t="s">
        <v>135</v>
      </c>
      <c r="E137" s="187" t="s">
        <v>259</v>
      </c>
      <c r="F137" s="188" t="s">
        <v>260</v>
      </c>
      <c r="G137" s="189" t="s">
        <v>254</v>
      </c>
      <c r="H137" s="190">
        <v>1</v>
      </c>
      <c r="I137" s="191"/>
      <c r="J137" s="192">
        <f>ROUND(I137*H137,2)</f>
        <v>0</v>
      </c>
      <c r="K137" s="188" t="s">
        <v>139</v>
      </c>
      <c r="L137" s="38"/>
      <c r="M137" s="193" t="s">
        <v>28</v>
      </c>
      <c r="N137" s="194" t="s">
        <v>45</v>
      </c>
      <c r="O137" s="63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7" t="s">
        <v>255</v>
      </c>
      <c r="AT137" s="197" t="s">
        <v>135</v>
      </c>
      <c r="AU137" s="197" t="s">
        <v>84</v>
      </c>
      <c r="AY137" s="16" t="s">
        <v>132</v>
      </c>
      <c r="BE137" s="198">
        <f>IF(N137="základní",J137,0)</f>
        <v>0</v>
      </c>
      <c r="BF137" s="198">
        <f>IF(N137="snížená",J137,0)</f>
        <v>0</v>
      </c>
      <c r="BG137" s="198">
        <f>IF(N137="zákl. přenesená",J137,0)</f>
        <v>0</v>
      </c>
      <c r="BH137" s="198">
        <f>IF(N137="sníž. přenesená",J137,0)</f>
        <v>0</v>
      </c>
      <c r="BI137" s="198">
        <f>IF(N137="nulová",J137,0)</f>
        <v>0</v>
      </c>
      <c r="BJ137" s="16" t="s">
        <v>82</v>
      </c>
      <c r="BK137" s="198">
        <f>ROUND(I137*H137,2)</f>
        <v>0</v>
      </c>
      <c r="BL137" s="16" t="s">
        <v>255</v>
      </c>
      <c r="BM137" s="197" t="s">
        <v>336</v>
      </c>
    </row>
    <row r="138" spans="1:65" s="2" customFormat="1" ht="29.25">
      <c r="A138" s="33"/>
      <c r="B138" s="34"/>
      <c r="C138" s="35"/>
      <c r="D138" s="199" t="s">
        <v>145</v>
      </c>
      <c r="E138" s="35"/>
      <c r="F138" s="200" t="s">
        <v>337</v>
      </c>
      <c r="G138" s="35"/>
      <c r="H138" s="35"/>
      <c r="I138" s="107"/>
      <c r="J138" s="35"/>
      <c r="K138" s="35"/>
      <c r="L138" s="38"/>
      <c r="M138" s="201"/>
      <c r="N138" s="202"/>
      <c r="O138" s="63"/>
      <c r="P138" s="63"/>
      <c r="Q138" s="63"/>
      <c r="R138" s="63"/>
      <c r="S138" s="63"/>
      <c r="T138" s="64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145</v>
      </c>
      <c r="AU138" s="16" t="s">
        <v>84</v>
      </c>
    </row>
    <row r="139" spans="1:65" s="12" customFormat="1" ht="22.9" customHeight="1">
      <c r="B139" s="170"/>
      <c r="C139" s="171"/>
      <c r="D139" s="172" t="s">
        <v>73</v>
      </c>
      <c r="E139" s="184" t="s">
        <v>263</v>
      </c>
      <c r="F139" s="184" t="s">
        <v>264</v>
      </c>
      <c r="G139" s="171"/>
      <c r="H139" s="171"/>
      <c r="I139" s="174"/>
      <c r="J139" s="185">
        <f>BK139</f>
        <v>0</v>
      </c>
      <c r="K139" s="171"/>
      <c r="L139" s="176"/>
      <c r="M139" s="177"/>
      <c r="N139" s="178"/>
      <c r="O139" s="178"/>
      <c r="P139" s="179">
        <f>SUM(P140:P141)</f>
        <v>0</v>
      </c>
      <c r="Q139" s="178"/>
      <c r="R139" s="179">
        <f>SUM(R140:R141)</f>
        <v>0</v>
      </c>
      <c r="S139" s="178"/>
      <c r="T139" s="180">
        <f>SUM(T140:T141)</f>
        <v>0</v>
      </c>
      <c r="AR139" s="181" t="s">
        <v>156</v>
      </c>
      <c r="AT139" s="182" t="s">
        <v>73</v>
      </c>
      <c r="AU139" s="182" t="s">
        <v>82</v>
      </c>
      <c r="AY139" s="181" t="s">
        <v>132</v>
      </c>
      <c r="BK139" s="183">
        <f>SUM(BK140:BK141)</f>
        <v>0</v>
      </c>
    </row>
    <row r="140" spans="1:65" s="2" customFormat="1" ht="16.5" customHeight="1">
      <c r="A140" s="33"/>
      <c r="B140" s="34"/>
      <c r="C140" s="186" t="s">
        <v>265</v>
      </c>
      <c r="D140" s="186" t="s">
        <v>135</v>
      </c>
      <c r="E140" s="187" t="s">
        <v>266</v>
      </c>
      <c r="F140" s="188" t="s">
        <v>264</v>
      </c>
      <c r="G140" s="189" t="s">
        <v>254</v>
      </c>
      <c r="H140" s="190">
        <v>1</v>
      </c>
      <c r="I140" s="191"/>
      <c r="J140" s="192">
        <f>ROUND(I140*H140,2)</f>
        <v>0</v>
      </c>
      <c r="K140" s="188" t="s">
        <v>139</v>
      </c>
      <c r="L140" s="38"/>
      <c r="M140" s="193" t="s">
        <v>28</v>
      </c>
      <c r="N140" s="194" t="s">
        <v>45</v>
      </c>
      <c r="O140" s="63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7" t="s">
        <v>255</v>
      </c>
      <c r="AT140" s="197" t="s">
        <v>135</v>
      </c>
      <c r="AU140" s="197" t="s">
        <v>84</v>
      </c>
      <c r="AY140" s="16" t="s">
        <v>132</v>
      </c>
      <c r="BE140" s="198">
        <f>IF(N140="základní",J140,0)</f>
        <v>0</v>
      </c>
      <c r="BF140" s="198">
        <f>IF(N140="snížená",J140,0)</f>
        <v>0</v>
      </c>
      <c r="BG140" s="198">
        <f>IF(N140="zákl. přenesená",J140,0)</f>
        <v>0</v>
      </c>
      <c r="BH140" s="198">
        <f>IF(N140="sníž. přenesená",J140,0)</f>
        <v>0</v>
      </c>
      <c r="BI140" s="198">
        <f>IF(N140="nulová",J140,0)</f>
        <v>0</v>
      </c>
      <c r="BJ140" s="16" t="s">
        <v>82</v>
      </c>
      <c r="BK140" s="198">
        <f>ROUND(I140*H140,2)</f>
        <v>0</v>
      </c>
      <c r="BL140" s="16" t="s">
        <v>255</v>
      </c>
      <c r="BM140" s="197" t="s">
        <v>338</v>
      </c>
    </row>
    <row r="141" spans="1:65" s="2" customFormat="1" ht="78">
      <c r="A141" s="33"/>
      <c r="B141" s="34"/>
      <c r="C141" s="35"/>
      <c r="D141" s="199" t="s">
        <v>145</v>
      </c>
      <c r="E141" s="35"/>
      <c r="F141" s="200" t="s">
        <v>339</v>
      </c>
      <c r="G141" s="35"/>
      <c r="H141" s="35"/>
      <c r="I141" s="107"/>
      <c r="J141" s="35"/>
      <c r="K141" s="35"/>
      <c r="L141" s="38"/>
      <c r="M141" s="201"/>
      <c r="N141" s="202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145</v>
      </c>
      <c r="AU141" s="16" t="s">
        <v>84</v>
      </c>
    </row>
    <row r="142" spans="1:65" s="12" customFormat="1" ht="22.9" customHeight="1">
      <c r="B142" s="170"/>
      <c r="C142" s="171"/>
      <c r="D142" s="172" t="s">
        <v>73</v>
      </c>
      <c r="E142" s="184" t="s">
        <v>269</v>
      </c>
      <c r="F142" s="184" t="s">
        <v>270</v>
      </c>
      <c r="G142" s="171"/>
      <c r="H142" s="171"/>
      <c r="I142" s="174"/>
      <c r="J142" s="185">
        <f>BK142</f>
        <v>0</v>
      </c>
      <c r="K142" s="171"/>
      <c r="L142" s="176"/>
      <c r="M142" s="177"/>
      <c r="N142" s="178"/>
      <c r="O142" s="178"/>
      <c r="P142" s="179">
        <f>SUM(P143:P147)</f>
        <v>0</v>
      </c>
      <c r="Q142" s="178"/>
      <c r="R142" s="179">
        <f>SUM(R143:R147)</f>
        <v>0</v>
      </c>
      <c r="S142" s="178"/>
      <c r="T142" s="180">
        <f>SUM(T143:T147)</f>
        <v>0</v>
      </c>
      <c r="AR142" s="181" t="s">
        <v>156</v>
      </c>
      <c r="AT142" s="182" t="s">
        <v>73</v>
      </c>
      <c r="AU142" s="182" t="s">
        <v>82</v>
      </c>
      <c r="AY142" s="181" t="s">
        <v>132</v>
      </c>
      <c r="BK142" s="183">
        <f>SUM(BK143:BK147)</f>
        <v>0</v>
      </c>
    </row>
    <row r="143" spans="1:65" s="2" customFormat="1" ht="16.5" customHeight="1">
      <c r="A143" s="33"/>
      <c r="B143" s="34"/>
      <c r="C143" s="186" t="s">
        <v>271</v>
      </c>
      <c r="D143" s="186" t="s">
        <v>135</v>
      </c>
      <c r="E143" s="187" t="s">
        <v>272</v>
      </c>
      <c r="F143" s="188" t="s">
        <v>273</v>
      </c>
      <c r="G143" s="189" t="s">
        <v>254</v>
      </c>
      <c r="H143" s="190">
        <v>1</v>
      </c>
      <c r="I143" s="191"/>
      <c r="J143" s="192">
        <f>ROUND(I143*H143,2)</f>
        <v>0</v>
      </c>
      <c r="K143" s="188" t="s">
        <v>139</v>
      </c>
      <c r="L143" s="38"/>
      <c r="M143" s="193" t="s">
        <v>28</v>
      </c>
      <c r="N143" s="194" t="s">
        <v>45</v>
      </c>
      <c r="O143" s="63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7" t="s">
        <v>255</v>
      </c>
      <c r="AT143" s="197" t="s">
        <v>135</v>
      </c>
      <c r="AU143" s="197" t="s">
        <v>84</v>
      </c>
      <c r="AY143" s="16" t="s">
        <v>132</v>
      </c>
      <c r="BE143" s="198">
        <f>IF(N143="základní",J143,0)</f>
        <v>0</v>
      </c>
      <c r="BF143" s="198">
        <f>IF(N143="snížená",J143,0)</f>
        <v>0</v>
      </c>
      <c r="BG143" s="198">
        <f>IF(N143="zákl. přenesená",J143,0)</f>
        <v>0</v>
      </c>
      <c r="BH143" s="198">
        <f>IF(N143="sníž. přenesená",J143,0)</f>
        <v>0</v>
      </c>
      <c r="BI143" s="198">
        <f>IF(N143="nulová",J143,0)</f>
        <v>0</v>
      </c>
      <c r="BJ143" s="16" t="s">
        <v>82</v>
      </c>
      <c r="BK143" s="198">
        <f>ROUND(I143*H143,2)</f>
        <v>0</v>
      </c>
      <c r="BL143" s="16" t="s">
        <v>255</v>
      </c>
      <c r="BM143" s="197" t="s">
        <v>340</v>
      </c>
    </row>
    <row r="144" spans="1:65" s="2" customFormat="1" ht="16.5" customHeight="1">
      <c r="A144" s="33"/>
      <c r="B144" s="34"/>
      <c r="C144" s="186" t="s">
        <v>275</v>
      </c>
      <c r="D144" s="186" t="s">
        <v>135</v>
      </c>
      <c r="E144" s="187" t="s">
        <v>276</v>
      </c>
      <c r="F144" s="188" t="s">
        <v>341</v>
      </c>
      <c r="G144" s="189" t="s">
        <v>254</v>
      </c>
      <c r="H144" s="190">
        <v>1</v>
      </c>
      <c r="I144" s="191"/>
      <c r="J144" s="192">
        <f>ROUND(I144*H144,2)</f>
        <v>0</v>
      </c>
      <c r="K144" s="188" t="s">
        <v>139</v>
      </c>
      <c r="L144" s="38"/>
      <c r="M144" s="193" t="s">
        <v>28</v>
      </c>
      <c r="N144" s="194" t="s">
        <v>45</v>
      </c>
      <c r="O144" s="63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255</v>
      </c>
      <c r="AT144" s="197" t="s">
        <v>135</v>
      </c>
      <c r="AU144" s="197" t="s">
        <v>84</v>
      </c>
      <c r="AY144" s="16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82</v>
      </c>
      <c r="BK144" s="198">
        <f>ROUND(I144*H144,2)</f>
        <v>0</v>
      </c>
      <c r="BL144" s="16" t="s">
        <v>255</v>
      </c>
      <c r="BM144" s="197" t="s">
        <v>342</v>
      </c>
    </row>
    <row r="145" spans="1:65" s="2" customFormat="1" ht="39">
      <c r="A145" s="33"/>
      <c r="B145" s="34"/>
      <c r="C145" s="35"/>
      <c r="D145" s="199" t="s">
        <v>145</v>
      </c>
      <c r="E145" s="35"/>
      <c r="F145" s="200" t="s">
        <v>343</v>
      </c>
      <c r="G145" s="35"/>
      <c r="H145" s="35"/>
      <c r="I145" s="107"/>
      <c r="J145" s="35"/>
      <c r="K145" s="35"/>
      <c r="L145" s="38"/>
      <c r="M145" s="201"/>
      <c r="N145" s="202"/>
      <c r="O145" s="63"/>
      <c r="P145" s="63"/>
      <c r="Q145" s="63"/>
      <c r="R145" s="63"/>
      <c r="S145" s="63"/>
      <c r="T145" s="64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145</v>
      </c>
      <c r="AU145" s="16" t="s">
        <v>84</v>
      </c>
    </row>
    <row r="146" spans="1:65" s="2" customFormat="1" ht="16.5" customHeight="1">
      <c r="A146" s="33"/>
      <c r="B146" s="34"/>
      <c r="C146" s="186" t="s">
        <v>280</v>
      </c>
      <c r="D146" s="186" t="s">
        <v>135</v>
      </c>
      <c r="E146" s="187" t="s">
        <v>281</v>
      </c>
      <c r="F146" s="188" t="s">
        <v>344</v>
      </c>
      <c r="G146" s="189" t="s">
        <v>254</v>
      </c>
      <c r="H146" s="190">
        <v>1</v>
      </c>
      <c r="I146" s="191"/>
      <c r="J146" s="192">
        <f>ROUND(I146*H146,2)</f>
        <v>0</v>
      </c>
      <c r="K146" s="188" t="s">
        <v>139</v>
      </c>
      <c r="L146" s="38"/>
      <c r="M146" s="193" t="s">
        <v>28</v>
      </c>
      <c r="N146" s="194" t="s">
        <v>45</v>
      </c>
      <c r="O146" s="63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7" t="s">
        <v>255</v>
      </c>
      <c r="AT146" s="197" t="s">
        <v>135</v>
      </c>
      <c r="AU146" s="197" t="s">
        <v>84</v>
      </c>
      <c r="AY146" s="16" t="s">
        <v>132</v>
      </c>
      <c r="BE146" s="198">
        <f>IF(N146="základní",J146,0)</f>
        <v>0</v>
      </c>
      <c r="BF146" s="198">
        <f>IF(N146="snížená",J146,0)</f>
        <v>0</v>
      </c>
      <c r="BG146" s="198">
        <f>IF(N146="zákl. přenesená",J146,0)</f>
        <v>0</v>
      </c>
      <c r="BH146" s="198">
        <f>IF(N146="sníž. přenesená",J146,0)</f>
        <v>0</v>
      </c>
      <c r="BI146" s="198">
        <f>IF(N146="nulová",J146,0)</f>
        <v>0</v>
      </c>
      <c r="BJ146" s="16" t="s">
        <v>82</v>
      </c>
      <c r="BK146" s="198">
        <f>ROUND(I146*H146,2)</f>
        <v>0</v>
      </c>
      <c r="BL146" s="16" t="s">
        <v>255</v>
      </c>
      <c r="BM146" s="197" t="s">
        <v>345</v>
      </c>
    </row>
    <row r="147" spans="1:65" s="2" customFormat="1" ht="29.25">
      <c r="A147" s="33"/>
      <c r="B147" s="34"/>
      <c r="C147" s="35"/>
      <c r="D147" s="199" t="s">
        <v>145</v>
      </c>
      <c r="E147" s="35"/>
      <c r="F147" s="200" t="s">
        <v>346</v>
      </c>
      <c r="G147" s="35"/>
      <c r="H147" s="35"/>
      <c r="I147" s="107"/>
      <c r="J147" s="35"/>
      <c r="K147" s="35"/>
      <c r="L147" s="38"/>
      <c r="M147" s="224"/>
      <c r="N147" s="225"/>
      <c r="O147" s="226"/>
      <c r="P147" s="226"/>
      <c r="Q147" s="226"/>
      <c r="R147" s="226"/>
      <c r="S147" s="226"/>
      <c r="T147" s="227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145</v>
      </c>
      <c r="AU147" s="16" t="s">
        <v>84</v>
      </c>
    </row>
    <row r="148" spans="1:65" s="2" customFormat="1" ht="6.95" customHeight="1">
      <c r="A148" s="33"/>
      <c r="B148" s="46"/>
      <c r="C148" s="47"/>
      <c r="D148" s="47"/>
      <c r="E148" s="47"/>
      <c r="F148" s="47"/>
      <c r="G148" s="47"/>
      <c r="H148" s="47"/>
      <c r="I148" s="135"/>
      <c r="J148" s="47"/>
      <c r="K148" s="47"/>
      <c r="L148" s="38"/>
      <c r="M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</row>
  </sheetData>
  <sheetProtection algorithmName="SHA-512" hashValue="T0224lUQUvvR9pKY3oTXwUVHmXF31mbNMSHCzXt7mXtKEOL97uomIEG7Pdr6zy2nhCvV1QIwzghYKzhSmynyHQ==" saltValue="go7NRitIdbndlK4drS83xkeb4RMlA3Vwg3frJRF8C46DEP2hll7zUmWJFs3LA3lrrd+xnFP7YFNPjDl415VEww==" spinCount="100000" sheet="1" objects="1" scenarios="1" formatColumns="0" formatRows="0" autoFilter="0"/>
  <autoFilter ref="C87:K14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93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100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LVC, obnova nátěrů svodidel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101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347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28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22</v>
      </c>
      <c r="E12" s="33"/>
      <c r="F12" s="109" t="s">
        <v>348</v>
      </c>
      <c r="G12" s="33"/>
      <c r="H12" s="33"/>
      <c r="I12" s="110" t="s">
        <v>24</v>
      </c>
      <c r="J12" s="111" t="str">
        <f>'Rekapitulace stavby'!AN8</f>
        <v>7. 11. 2019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26</v>
      </c>
      <c r="E14" s="33"/>
      <c r="F14" s="33"/>
      <c r="G14" s="33"/>
      <c r="H14" s="33"/>
      <c r="I14" s="110" t="s">
        <v>27</v>
      </c>
      <c r="J14" s="109" t="s">
        <v>28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29</v>
      </c>
      <c r="F15" s="33"/>
      <c r="G15" s="33"/>
      <c r="H15" s="33"/>
      <c r="I15" s="110" t="s">
        <v>30</v>
      </c>
      <c r="J15" s="109" t="s">
        <v>28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27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30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27</v>
      </c>
      <c r="J20" s="109" t="s">
        <v>28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30</v>
      </c>
      <c r="J21" s="109" t="s">
        <v>28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36</v>
      </c>
      <c r="E23" s="33"/>
      <c r="F23" s="33"/>
      <c r="G23" s="33"/>
      <c r="H23" s="33"/>
      <c r="I23" s="110" t="s">
        <v>27</v>
      </c>
      <c r="J23" s="109" t="s">
        <v>28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30</v>
      </c>
      <c r="J24" s="109" t="s">
        <v>28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38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28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40</v>
      </c>
      <c r="E30" s="33"/>
      <c r="F30" s="33"/>
      <c r="G30" s="33"/>
      <c r="H30" s="33"/>
      <c r="I30" s="107"/>
      <c r="J30" s="119">
        <f>ROUND(J88,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42</v>
      </c>
      <c r="G32" s="33"/>
      <c r="H32" s="33"/>
      <c r="I32" s="121" t="s">
        <v>41</v>
      </c>
      <c r="J32" s="120" t="s">
        <v>43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44</v>
      </c>
      <c r="E33" s="106" t="s">
        <v>45</v>
      </c>
      <c r="F33" s="123">
        <f>ROUND((SUM(BE88:BE148)),  2)</f>
        <v>0</v>
      </c>
      <c r="G33" s="33"/>
      <c r="H33" s="33"/>
      <c r="I33" s="124">
        <v>0.21</v>
      </c>
      <c r="J33" s="123">
        <f>ROUND(((SUM(BE88:BE148))*I33),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46</v>
      </c>
      <c r="F34" s="123">
        <f>ROUND((SUM(BF88:BF148)),  2)</f>
        <v>0</v>
      </c>
      <c r="G34" s="33"/>
      <c r="H34" s="33"/>
      <c r="I34" s="124">
        <v>0.15</v>
      </c>
      <c r="J34" s="123">
        <f>ROUND(((SUM(BF88:BF148))*I34),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23">
        <f>ROUND((SUM(BG88:BG148)),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48</v>
      </c>
      <c r="F36" s="123">
        <f>ROUND((SUM(BH88:BH148)),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49</v>
      </c>
      <c r="F37" s="123">
        <f>ROUND((SUM(BI88:BI148)),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104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LVC, obnova nátěrů svodidel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101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6" t="str">
        <f>E9</f>
        <v>VDCKop_svod - LVC, obnova nátěrů svodidel - PK České Kopisty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České Kopisty</v>
      </c>
      <c r="G52" s="35"/>
      <c r="H52" s="35"/>
      <c r="I52" s="110" t="s">
        <v>24</v>
      </c>
      <c r="J52" s="58" t="str">
        <f>IF(J12="","",J12)</f>
        <v>7. 11. 2019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s.p.</v>
      </c>
      <c r="G54" s="35"/>
      <c r="H54" s="35"/>
      <c r="I54" s="110" t="s">
        <v>33</v>
      </c>
      <c r="J54" s="31" t="str">
        <f>E21</f>
        <v>AW-DAD, s.r.o.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36</v>
      </c>
      <c r="J55" s="31" t="str">
        <f>E24</f>
        <v>Dadejík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105</v>
      </c>
      <c r="D57" s="140"/>
      <c r="E57" s="140"/>
      <c r="F57" s="140"/>
      <c r="G57" s="140"/>
      <c r="H57" s="140"/>
      <c r="I57" s="141"/>
      <c r="J57" s="142" t="s">
        <v>106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72</v>
      </c>
      <c r="D59" s="35"/>
      <c r="E59" s="35"/>
      <c r="F59" s="35"/>
      <c r="G59" s="35"/>
      <c r="H59" s="35"/>
      <c r="I59" s="107"/>
      <c r="J59" s="76">
        <f>J88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107</v>
      </c>
    </row>
    <row r="60" spans="1:47" s="9" customFormat="1" ht="24.95" customHeight="1">
      <c r="B60" s="144"/>
      <c r="C60" s="145"/>
      <c r="D60" s="146" t="s">
        <v>108</v>
      </c>
      <c r="E60" s="147"/>
      <c r="F60" s="147"/>
      <c r="G60" s="147"/>
      <c r="H60" s="147"/>
      <c r="I60" s="148"/>
      <c r="J60" s="149">
        <f>J89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109</v>
      </c>
      <c r="E61" s="154"/>
      <c r="F61" s="154"/>
      <c r="G61" s="154"/>
      <c r="H61" s="154"/>
      <c r="I61" s="155"/>
      <c r="J61" s="156">
        <f>J90</f>
        <v>0</v>
      </c>
      <c r="K61" s="152"/>
      <c r="L61" s="157"/>
    </row>
    <row r="62" spans="1:47" s="9" customFormat="1" ht="24.95" customHeight="1">
      <c r="B62" s="144"/>
      <c r="C62" s="145"/>
      <c r="D62" s="146" t="s">
        <v>110</v>
      </c>
      <c r="E62" s="147"/>
      <c r="F62" s="147"/>
      <c r="G62" s="147"/>
      <c r="H62" s="147"/>
      <c r="I62" s="148"/>
      <c r="J62" s="149">
        <f>J99</f>
        <v>0</v>
      </c>
      <c r="K62" s="145"/>
      <c r="L62" s="150"/>
    </row>
    <row r="63" spans="1:47" s="10" customFormat="1" ht="19.899999999999999" customHeight="1">
      <c r="B63" s="151"/>
      <c r="C63" s="152"/>
      <c r="D63" s="153" t="s">
        <v>111</v>
      </c>
      <c r="E63" s="154"/>
      <c r="F63" s="154"/>
      <c r="G63" s="154"/>
      <c r="H63" s="154"/>
      <c r="I63" s="155"/>
      <c r="J63" s="156">
        <f>J100</f>
        <v>0</v>
      </c>
      <c r="K63" s="152"/>
      <c r="L63" s="157"/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8"/>
      <c r="J64" s="149">
        <f>J129</f>
        <v>0</v>
      </c>
      <c r="K64" s="145"/>
      <c r="L64" s="150"/>
    </row>
    <row r="65" spans="1:31" s="9" customFormat="1" ht="24.95" customHeight="1">
      <c r="B65" s="144"/>
      <c r="C65" s="145"/>
      <c r="D65" s="146" t="s">
        <v>113</v>
      </c>
      <c r="E65" s="147"/>
      <c r="F65" s="147"/>
      <c r="G65" s="147"/>
      <c r="H65" s="147"/>
      <c r="I65" s="148"/>
      <c r="J65" s="149">
        <f>J134</f>
        <v>0</v>
      </c>
      <c r="K65" s="145"/>
      <c r="L65" s="150"/>
    </row>
    <row r="66" spans="1:31" s="10" customFormat="1" ht="19.899999999999999" customHeight="1">
      <c r="B66" s="151"/>
      <c r="C66" s="152"/>
      <c r="D66" s="153" t="s">
        <v>114</v>
      </c>
      <c r="E66" s="154"/>
      <c r="F66" s="154"/>
      <c r="G66" s="154"/>
      <c r="H66" s="154"/>
      <c r="I66" s="155"/>
      <c r="J66" s="156">
        <f>J135</f>
        <v>0</v>
      </c>
      <c r="K66" s="152"/>
      <c r="L66" s="157"/>
    </row>
    <row r="67" spans="1:31" s="10" customFormat="1" ht="19.899999999999999" customHeight="1">
      <c r="B67" s="151"/>
      <c r="C67" s="152"/>
      <c r="D67" s="153" t="s">
        <v>115</v>
      </c>
      <c r="E67" s="154"/>
      <c r="F67" s="154"/>
      <c r="G67" s="154"/>
      <c r="H67" s="154"/>
      <c r="I67" s="155"/>
      <c r="J67" s="156">
        <f>J140</f>
        <v>0</v>
      </c>
      <c r="K67" s="152"/>
      <c r="L67" s="157"/>
    </row>
    <row r="68" spans="1:31" s="10" customFormat="1" ht="19.899999999999999" customHeight="1">
      <c r="B68" s="151"/>
      <c r="C68" s="152"/>
      <c r="D68" s="153" t="s">
        <v>116</v>
      </c>
      <c r="E68" s="154"/>
      <c r="F68" s="154"/>
      <c r="G68" s="154"/>
      <c r="H68" s="154"/>
      <c r="I68" s="155"/>
      <c r="J68" s="156">
        <f>J143</f>
        <v>0</v>
      </c>
      <c r="K68" s="152"/>
      <c r="L68" s="157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135"/>
      <c r="J70" s="47"/>
      <c r="K70" s="47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138"/>
      <c r="J74" s="49"/>
      <c r="K74" s="49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117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3" t="str">
        <f>E7</f>
        <v>LVC, obnova nátěrů svodidel</v>
      </c>
      <c r="F78" s="354"/>
      <c r="G78" s="354"/>
      <c r="H78" s="354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101</v>
      </c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6" t="str">
        <f>E9</f>
        <v>VDCKop_svod - LVC, obnova nátěrů svodidel - PK České Kopisty</v>
      </c>
      <c r="F80" s="355"/>
      <c r="G80" s="355"/>
      <c r="H80" s="35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22</v>
      </c>
      <c r="D82" s="35"/>
      <c r="E82" s="35"/>
      <c r="F82" s="26" t="str">
        <f>F12</f>
        <v>České Kopisty</v>
      </c>
      <c r="G82" s="35"/>
      <c r="H82" s="35"/>
      <c r="I82" s="110" t="s">
        <v>24</v>
      </c>
      <c r="J82" s="58" t="str">
        <f>IF(J12="","",J12)</f>
        <v>7. 11. 2019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7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26</v>
      </c>
      <c r="D84" s="35"/>
      <c r="E84" s="35"/>
      <c r="F84" s="26" t="str">
        <f>E15</f>
        <v>Povodí Labe, s.p.</v>
      </c>
      <c r="G84" s="35"/>
      <c r="H84" s="35"/>
      <c r="I84" s="110" t="s">
        <v>33</v>
      </c>
      <c r="J84" s="31" t="str">
        <f>E21</f>
        <v>AW-DAD, s.r.o.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31</v>
      </c>
      <c r="D85" s="35"/>
      <c r="E85" s="35"/>
      <c r="F85" s="26" t="str">
        <f>IF(E18="","",E18)</f>
        <v>Vyplň údaj</v>
      </c>
      <c r="G85" s="35"/>
      <c r="H85" s="35"/>
      <c r="I85" s="110" t="s">
        <v>36</v>
      </c>
      <c r="J85" s="31" t="str">
        <f>E24</f>
        <v>Dadejík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07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58"/>
      <c r="B87" s="159"/>
      <c r="C87" s="160" t="s">
        <v>118</v>
      </c>
      <c r="D87" s="161" t="s">
        <v>59</v>
      </c>
      <c r="E87" s="161" t="s">
        <v>55</v>
      </c>
      <c r="F87" s="161" t="s">
        <v>56</v>
      </c>
      <c r="G87" s="161" t="s">
        <v>119</v>
      </c>
      <c r="H87" s="161" t="s">
        <v>120</v>
      </c>
      <c r="I87" s="162" t="s">
        <v>121</v>
      </c>
      <c r="J87" s="161" t="s">
        <v>106</v>
      </c>
      <c r="K87" s="163" t="s">
        <v>122</v>
      </c>
      <c r="L87" s="164"/>
      <c r="M87" s="67" t="s">
        <v>28</v>
      </c>
      <c r="N87" s="68" t="s">
        <v>44</v>
      </c>
      <c r="O87" s="68" t="s">
        <v>123</v>
      </c>
      <c r="P87" s="68" t="s">
        <v>124</v>
      </c>
      <c r="Q87" s="68" t="s">
        <v>125</v>
      </c>
      <c r="R87" s="68" t="s">
        <v>126</v>
      </c>
      <c r="S87" s="68" t="s">
        <v>127</v>
      </c>
      <c r="T87" s="69" t="s">
        <v>128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</row>
    <row r="88" spans="1:65" s="2" customFormat="1" ht="22.9" customHeight="1">
      <c r="A88" s="33"/>
      <c r="B88" s="34"/>
      <c r="C88" s="74" t="s">
        <v>129</v>
      </c>
      <c r="D88" s="35"/>
      <c r="E88" s="35"/>
      <c r="F88" s="35"/>
      <c r="G88" s="35"/>
      <c r="H88" s="35"/>
      <c r="I88" s="107"/>
      <c r="J88" s="165">
        <f>BK88</f>
        <v>0</v>
      </c>
      <c r="K88" s="35"/>
      <c r="L88" s="38"/>
      <c r="M88" s="70"/>
      <c r="N88" s="166"/>
      <c r="O88" s="71"/>
      <c r="P88" s="167">
        <f>P89+P99+P129+P134</f>
        <v>0</v>
      </c>
      <c r="Q88" s="71"/>
      <c r="R88" s="167">
        <f>R89+R99+R129+R134</f>
        <v>48.074509999999997</v>
      </c>
      <c r="S88" s="71"/>
      <c r="T88" s="168">
        <f>T89+T99+T129+T134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73</v>
      </c>
      <c r="AU88" s="16" t="s">
        <v>107</v>
      </c>
      <c r="BK88" s="169">
        <f>BK89+BK99+BK129+BK134</f>
        <v>0</v>
      </c>
    </row>
    <row r="89" spans="1:65" s="12" customFormat="1" ht="25.9" customHeight="1">
      <c r="B89" s="170"/>
      <c r="C89" s="171"/>
      <c r="D89" s="172" t="s">
        <v>73</v>
      </c>
      <c r="E89" s="173" t="s">
        <v>130</v>
      </c>
      <c r="F89" s="173" t="s">
        <v>131</v>
      </c>
      <c r="G89" s="171"/>
      <c r="H89" s="171"/>
      <c r="I89" s="174"/>
      <c r="J89" s="175">
        <f>BK89</f>
        <v>0</v>
      </c>
      <c r="K89" s="171"/>
      <c r="L89" s="176"/>
      <c r="M89" s="177"/>
      <c r="N89" s="178"/>
      <c r="O89" s="178"/>
      <c r="P89" s="179">
        <f>P90</f>
        <v>0</v>
      </c>
      <c r="Q89" s="178"/>
      <c r="R89" s="179">
        <f>R90</f>
        <v>0</v>
      </c>
      <c r="S89" s="178"/>
      <c r="T89" s="180">
        <f>T90</f>
        <v>0</v>
      </c>
      <c r="AR89" s="181" t="s">
        <v>82</v>
      </c>
      <c r="AT89" s="182" t="s">
        <v>73</v>
      </c>
      <c r="AU89" s="182" t="s">
        <v>74</v>
      </c>
      <c r="AY89" s="181" t="s">
        <v>132</v>
      </c>
      <c r="BK89" s="183">
        <f>BK90</f>
        <v>0</v>
      </c>
    </row>
    <row r="90" spans="1:65" s="12" customFormat="1" ht="22.9" customHeight="1">
      <c r="B90" s="170"/>
      <c r="C90" s="171"/>
      <c r="D90" s="172" t="s">
        <v>73</v>
      </c>
      <c r="E90" s="184" t="s">
        <v>133</v>
      </c>
      <c r="F90" s="184" t="s">
        <v>134</v>
      </c>
      <c r="G90" s="171"/>
      <c r="H90" s="171"/>
      <c r="I90" s="174"/>
      <c r="J90" s="185">
        <f>BK90</f>
        <v>0</v>
      </c>
      <c r="K90" s="171"/>
      <c r="L90" s="176"/>
      <c r="M90" s="177"/>
      <c r="N90" s="178"/>
      <c r="O90" s="178"/>
      <c r="P90" s="179">
        <f>SUM(P91:P98)</f>
        <v>0</v>
      </c>
      <c r="Q90" s="178"/>
      <c r="R90" s="179">
        <f>SUM(R91:R98)</f>
        <v>0</v>
      </c>
      <c r="S90" s="178"/>
      <c r="T90" s="180">
        <f>SUM(T91:T98)</f>
        <v>0</v>
      </c>
      <c r="AR90" s="181" t="s">
        <v>82</v>
      </c>
      <c r="AT90" s="182" t="s">
        <v>73</v>
      </c>
      <c r="AU90" s="182" t="s">
        <v>82</v>
      </c>
      <c r="AY90" s="181" t="s">
        <v>132</v>
      </c>
      <c r="BK90" s="183">
        <f>SUM(BK91:BK98)</f>
        <v>0</v>
      </c>
    </row>
    <row r="91" spans="1:65" s="2" customFormat="1" ht="21.75" customHeight="1">
      <c r="A91" s="33"/>
      <c r="B91" s="34"/>
      <c r="C91" s="186" t="s">
        <v>82</v>
      </c>
      <c r="D91" s="186" t="s">
        <v>135</v>
      </c>
      <c r="E91" s="187" t="s">
        <v>136</v>
      </c>
      <c r="F91" s="188" t="s">
        <v>137</v>
      </c>
      <c r="G91" s="189" t="s">
        <v>138</v>
      </c>
      <c r="H91" s="190">
        <v>57</v>
      </c>
      <c r="I91" s="191"/>
      <c r="J91" s="192">
        <f>ROUND(I91*H91,2)</f>
        <v>0</v>
      </c>
      <c r="K91" s="188" t="s">
        <v>139</v>
      </c>
      <c r="L91" s="38"/>
      <c r="M91" s="193" t="s">
        <v>28</v>
      </c>
      <c r="N91" s="194" t="s">
        <v>45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140</v>
      </c>
      <c r="AT91" s="197" t="s">
        <v>135</v>
      </c>
      <c r="AU91" s="197" t="s">
        <v>84</v>
      </c>
      <c r="AY91" s="16" t="s">
        <v>132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82</v>
      </c>
      <c r="BK91" s="198">
        <f>ROUND(I91*H91,2)</f>
        <v>0</v>
      </c>
      <c r="BL91" s="16" t="s">
        <v>140</v>
      </c>
      <c r="BM91" s="197" t="s">
        <v>349</v>
      </c>
    </row>
    <row r="92" spans="1:65" s="2" customFormat="1" ht="21.75" customHeight="1">
      <c r="A92" s="33"/>
      <c r="B92" s="34"/>
      <c r="C92" s="186" t="s">
        <v>84</v>
      </c>
      <c r="D92" s="186" t="s">
        <v>135</v>
      </c>
      <c r="E92" s="187" t="s">
        <v>142</v>
      </c>
      <c r="F92" s="188" t="s">
        <v>143</v>
      </c>
      <c r="G92" s="189" t="s">
        <v>138</v>
      </c>
      <c r="H92" s="190">
        <v>2394</v>
      </c>
      <c r="I92" s="191"/>
      <c r="J92" s="192">
        <f>ROUND(I92*H92,2)</f>
        <v>0</v>
      </c>
      <c r="K92" s="188" t="s">
        <v>139</v>
      </c>
      <c r="L92" s="38"/>
      <c r="M92" s="193" t="s">
        <v>28</v>
      </c>
      <c r="N92" s="194" t="s">
        <v>45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140</v>
      </c>
      <c r="AT92" s="197" t="s">
        <v>135</v>
      </c>
      <c r="AU92" s="197" t="s">
        <v>84</v>
      </c>
      <c r="AY92" s="16" t="s">
        <v>132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82</v>
      </c>
      <c r="BK92" s="198">
        <f>ROUND(I92*H92,2)</f>
        <v>0</v>
      </c>
      <c r="BL92" s="16" t="s">
        <v>140</v>
      </c>
      <c r="BM92" s="197" t="s">
        <v>350</v>
      </c>
    </row>
    <row r="93" spans="1:65" s="2" customFormat="1" ht="19.5">
      <c r="A93" s="33"/>
      <c r="B93" s="34"/>
      <c r="C93" s="35"/>
      <c r="D93" s="199" t="s">
        <v>145</v>
      </c>
      <c r="E93" s="35"/>
      <c r="F93" s="200" t="s">
        <v>351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145</v>
      </c>
      <c r="AU93" s="16" t="s">
        <v>84</v>
      </c>
    </row>
    <row r="94" spans="1:65" s="13" customFormat="1" ht="11.25">
      <c r="B94" s="203"/>
      <c r="C94" s="204"/>
      <c r="D94" s="199" t="s">
        <v>147</v>
      </c>
      <c r="E94" s="205" t="s">
        <v>28</v>
      </c>
      <c r="F94" s="206" t="s">
        <v>352</v>
      </c>
      <c r="G94" s="204"/>
      <c r="H94" s="207">
        <v>2394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147</v>
      </c>
      <c r="AU94" s="213" t="s">
        <v>84</v>
      </c>
      <c r="AV94" s="13" t="s">
        <v>84</v>
      </c>
      <c r="AW94" s="13" t="s">
        <v>35</v>
      </c>
      <c r="AX94" s="13" t="s">
        <v>82</v>
      </c>
      <c r="AY94" s="213" t="s">
        <v>132</v>
      </c>
    </row>
    <row r="95" spans="1:65" s="2" customFormat="1" ht="16.5" customHeight="1">
      <c r="A95" s="33"/>
      <c r="B95" s="34"/>
      <c r="C95" s="186" t="s">
        <v>149</v>
      </c>
      <c r="D95" s="186" t="s">
        <v>135</v>
      </c>
      <c r="E95" s="187" t="s">
        <v>150</v>
      </c>
      <c r="F95" s="188" t="s">
        <v>151</v>
      </c>
      <c r="G95" s="189" t="s">
        <v>138</v>
      </c>
      <c r="H95" s="190">
        <v>57</v>
      </c>
      <c r="I95" s="191"/>
      <c r="J95" s="192">
        <f>ROUND(I95*H95,2)</f>
        <v>0</v>
      </c>
      <c r="K95" s="188" t="s">
        <v>139</v>
      </c>
      <c r="L95" s="38"/>
      <c r="M95" s="193" t="s">
        <v>28</v>
      </c>
      <c r="N95" s="194" t="s">
        <v>45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140</v>
      </c>
      <c r="AT95" s="197" t="s">
        <v>135</v>
      </c>
      <c r="AU95" s="197" t="s">
        <v>84</v>
      </c>
      <c r="AY95" s="16" t="s">
        <v>132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82</v>
      </c>
      <c r="BK95" s="198">
        <f>ROUND(I95*H95,2)</f>
        <v>0</v>
      </c>
      <c r="BL95" s="16" t="s">
        <v>140</v>
      </c>
      <c r="BM95" s="197" t="s">
        <v>353</v>
      </c>
    </row>
    <row r="96" spans="1:65" s="2" customFormat="1" ht="21.75" customHeight="1">
      <c r="A96" s="33"/>
      <c r="B96" s="34"/>
      <c r="C96" s="186" t="s">
        <v>140</v>
      </c>
      <c r="D96" s="186" t="s">
        <v>135</v>
      </c>
      <c r="E96" s="187" t="s">
        <v>153</v>
      </c>
      <c r="F96" s="188" t="s">
        <v>154</v>
      </c>
      <c r="G96" s="189" t="s">
        <v>138</v>
      </c>
      <c r="H96" s="190">
        <v>57</v>
      </c>
      <c r="I96" s="191"/>
      <c r="J96" s="192">
        <f>ROUND(I96*H96,2)</f>
        <v>0</v>
      </c>
      <c r="K96" s="188" t="s">
        <v>139</v>
      </c>
      <c r="L96" s="38"/>
      <c r="M96" s="193" t="s">
        <v>28</v>
      </c>
      <c r="N96" s="194" t="s">
        <v>45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140</v>
      </c>
      <c r="AT96" s="197" t="s">
        <v>135</v>
      </c>
      <c r="AU96" s="197" t="s">
        <v>84</v>
      </c>
      <c r="AY96" s="16" t="s">
        <v>132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82</v>
      </c>
      <c r="BK96" s="198">
        <f>ROUND(I96*H96,2)</f>
        <v>0</v>
      </c>
      <c r="BL96" s="16" t="s">
        <v>140</v>
      </c>
      <c r="BM96" s="197" t="s">
        <v>354</v>
      </c>
    </row>
    <row r="97" spans="1:65" s="2" customFormat="1" ht="21.75" customHeight="1">
      <c r="A97" s="33"/>
      <c r="B97" s="34"/>
      <c r="C97" s="186" t="s">
        <v>156</v>
      </c>
      <c r="D97" s="186" t="s">
        <v>135</v>
      </c>
      <c r="E97" s="187" t="s">
        <v>157</v>
      </c>
      <c r="F97" s="188" t="s">
        <v>158</v>
      </c>
      <c r="G97" s="189" t="s">
        <v>138</v>
      </c>
      <c r="H97" s="190">
        <v>57</v>
      </c>
      <c r="I97" s="191"/>
      <c r="J97" s="192">
        <f>ROUND(I97*H97,2)</f>
        <v>0</v>
      </c>
      <c r="K97" s="188" t="s">
        <v>139</v>
      </c>
      <c r="L97" s="38"/>
      <c r="M97" s="193" t="s">
        <v>28</v>
      </c>
      <c r="N97" s="194" t="s">
        <v>45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140</v>
      </c>
      <c r="AT97" s="197" t="s">
        <v>135</v>
      </c>
      <c r="AU97" s="197" t="s">
        <v>84</v>
      </c>
      <c r="AY97" s="16" t="s">
        <v>132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82</v>
      </c>
      <c r="BK97" s="198">
        <f>ROUND(I97*H97,2)</f>
        <v>0</v>
      </c>
      <c r="BL97" s="16" t="s">
        <v>140</v>
      </c>
      <c r="BM97" s="197" t="s">
        <v>355</v>
      </c>
    </row>
    <row r="98" spans="1:65" s="2" customFormat="1" ht="21.75" customHeight="1">
      <c r="A98" s="33"/>
      <c r="B98" s="34"/>
      <c r="C98" s="186" t="s">
        <v>160</v>
      </c>
      <c r="D98" s="186" t="s">
        <v>135</v>
      </c>
      <c r="E98" s="187" t="s">
        <v>161</v>
      </c>
      <c r="F98" s="188" t="s">
        <v>162</v>
      </c>
      <c r="G98" s="189" t="s">
        <v>138</v>
      </c>
      <c r="H98" s="190">
        <v>57</v>
      </c>
      <c r="I98" s="191"/>
      <c r="J98" s="192">
        <f>ROUND(I98*H98,2)</f>
        <v>0</v>
      </c>
      <c r="K98" s="188" t="s">
        <v>139</v>
      </c>
      <c r="L98" s="38"/>
      <c r="M98" s="193" t="s">
        <v>28</v>
      </c>
      <c r="N98" s="194" t="s">
        <v>45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140</v>
      </c>
      <c r="AT98" s="197" t="s">
        <v>135</v>
      </c>
      <c r="AU98" s="197" t="s">
        <v>84</v>
      </c>
      <c r="AY98" s="16" t="s">
        <v>132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82</v>
      </c>
      <c r="BK98" s="198">
        <f>ROUND(I98*H98,2)</f>
        <v>0</v>
      </c>
      <c r="BL98" s="16" t="s">
        <v>140</v>
      </c>
      <c r="BM98" s="197" t="s">
        <v>356</v>
      </c>
    </row>
    <row r="99" spans="1:65" s="12" customFormat="1" ht="25.9" customHeight="1">
      <c r="B99" s="170"/>
      <c r="C99" s="171"/>
      <c r="D99" s="172" t="s">
        <v>73</v>
      </c>
      <c r="E99" s="173" t="s">
        <v>164</v>
      </c>
      <c r="F99" s="173" t="s">
        <v>165</v>
      </c>
      <c r="G99" s="171"/>
      <c r="H99" s="171"/>
      <c r="I99" s="174"/>
      <c r="J99" s="175">
        <f>BK99</f>
        <v>0</v>
      </c>
      <c r="K99" s="171"/>
      <c r="L99" s="176"/>
      <c r="M99" s="177"/>
      <c r="N99" s="178"/>
      <c r="O99" s="178"/>
      <c r="P99" s="179">
        <f>P100</f>
        <v>0</v>
      </c>
      <c r="Q99" s="178"/>
      <c r="R99" s="179">
        <f>R100</f>
        <v>48.074509999999997</v>
      </c>
      <c r="S99" s="178"/>
      <c r="T99" s="180">
        <f>T100</f>
        <v>0</v>
      </c>
      <c r="AR99" s="181" t="s">
        <v>84</v>
      </c>
      <c r="AT99" s="182" t="s">
        <v>73</v>
      </c>
      <c r="AU99" s="182" t="s">
        <v>74</v>
      </c>
      <c r="AY99" s="181" t="s">
        <v>132</v>
      </c>
      <c r="BK99" s="183">
        <f>BK100</f>
        <v>0</v>
      </c>
    </row>
    <row r="100" spans="1:65" s="12" customFormat="1" ht="22.9" customHeight="1">
      <c r="B100" s="170"/>
      <c r="C100" s="171"/>
      <c r="D100" s="172" t="s">
        <v>73</v>
      </c>
      <c r="E100" s="184" t="s">
        <v>166</v>
      </c>
      <c r="F100" s="184" t="s">
        <v>167</v>
      </c>
      <c r="G100" s="171"/>
      <c r="H100" s="171"/>
      <c r="I100" s="174"/>
      <c r="J100" s="185">
        <f>BK100</f>
        <v>0</v>
      </c>
      <c r="K100" s="171"/>
      <c r="L100" s="176"/>
      <c r="M100" s="177"/>
      <c r="N100" s="178"/>
      <c r="O100" s="178"/>
      <c r="P100" s="179">
        <f>SUM(P101:P128)</f>
        <v>0</v>
      </c>
      <c r="Q100" s="178"/>
      <c r="R100" s="179">
        <f>SUM(R101:R128)</f>
        <v>48.074509999999997</v>
      </c>
      <c r="S100" s="178"/>
      <c r="T100" s="180">
        <f>SUM(T101:T128)</f>
        <v>0</v>
      </c>
      <c r="AR100" s="181" t="s">
        <v>84</v>
      </c>
      <c r="AT100" s="182" t="s">
        <v>73</v>
      </c>
      <c r="AU100" s="182" t="s">
        <v>82</v>
      </c>
      <c r="AY100" s="181" t="s">
        <v>132</v>
      </c>
      <c r="BK100" s="183">
        <f>SUM(BK101:BK128)</f>
        <v>0</v>
      </c>
    </row>
    <row r="101" spans="1:65" s="2" customFormat="1" ht="21.75" customHeight="1">
      <c r="A101" s="33"/>
      <c r="B101" s="34"/>
      <c r="C101" s="186" t="s">
        <v>168</v>
      </c>
      <c r="D101" s="186" t="s">
        <v>135</v>
      </c>
      <c r="E101" s="187" t="s">
        <v>169</v>
      </c>
      <c r="F101" s="188" t="s">
        <v>170</v>
      </c>
      <c r="G101" s="189" t="s">
        <v>171</v>
      </c>
      <c r="H101" s="190">
        <v>56.75</v>
      </c>
      <c r="I101" s="191"/>
      <c r="J101" s="192">
        <f>ROUND(I101*H101,2)</f>
        <v>0</v>
      </c>
      <c r="K101" s="188" t="s">
        <v>139</v>
      </c>
      <c r="L101" s="38"/>
      <c r="M101" s="193" t="s">
        <v>28</v>
      </c>
      <c r="N101" s="194" t="s">
        <v>45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172</v>
      </c>
      <c r="AT101" s="197" t="s">
        <v>135</v>
      </c>
      <c r="AU101" s="197" t="s">
        <v>84</v>
      </c>
      <c r="AY101" s="16" t="s">
        <v>132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82</v>
      </c>
      <c r="BK101" s="198">
        <f>ROUND(I101*H101,2)</f>
        <v>0</v>
      </c>
      <c r="BL101" s="16" t="s">
        <v>172</v>
      </c>
      <c r="BM101" s="197" t="s">
        <v>357</v>
      </c>
    </row>
    <row r="102" spans="1:65" s="2" customFormat="1" ht="29.25">
      <c r="A102" s="33"/>
      <c r="B102" s="34"/>
      <c r="C102" s="35"/>
      <c r="D102" s="199" t="s">
        <v>145</v>
      </c>
      <c r="E102" s="35"/>
      <c r="F102" s="200" t="s">
        <v>358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145</v>
      </c>
      <c r="AU102" s="16" t="s">
        <v>84</v>
      </c>
    </row>
    <row r="103" spans="1:65" s="2" customFormat="1" ht="21.75" customHeight="1">
      <c r="A103" s="33"/>
      <c r="B103" s="34"/>
      <c r="C103" s="186" t="s">
        <v>175</v>
      </c>
      <c r="D103" s="186" t="s">
        <v>135</v>
      </c>
      <c r="E103" s="187" t="s">
        <v>176</v>
      </c>
      <c r="F103" s="188" t="s">
        <v>177</v>
      </c>
      <c r="G103" s="189" t="s">
        <v>171</v>
      </c>
      <c r="H103" s="190">
        <v>5618.25</v>
      </c>
      <c r="I103" s="191"/>
      <c r="J103" s="192">
        <f>ROUND(I103*H103,2)</f>
        <v>0</v>
      </c>
      <c r="K103" s="188" t="s">
        <v>139</v>
      </c>
      <c r="L103" s="38"/>
      <c r="M103" s="193" t="s">
        <v>28</v>
      </c>
      <c r="N103" s="194" t="s">
        <v>45</v>
      </c>
      <c r="O103" s="63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7" t="s">
        <v>172</v>
      </c>
      <c r="AT103" s="197" t="s">
        <v>135</v>
      </c>
      <c r="AU103" s="197" t="s">
        <v>84</v>
      </c>
      <c r="AY103" s="16" t="s">
        <v>132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6" t="s">
        <v>82</v>
      </c>
      <c r="BK103" s="198">
        <f>ROUND(I103*H103,2)</f>
        <v>0</v>
      </c>
      <c r="BL103" s="16" t="s">
        <v>172</v>
      </c>
      <c r="BM103" s="197" t="s">
        <v>359</v>
      </c>
    </row>
    <row r="104" spans="1:65" s="2" customFormat="1" ht="29.25">
      <c r="A104" s="33"/>
      <c r="B104" s="34"/>
      <c r="C104" s="35"/>
      <c r="D104" s="199" t="s">
        <v>145</v>
      </c>
      <c r="E104" s="35"/>
      <c r="F104" s="200" t="s">
        <v>179</v>
      </c>
      <c r="G104" s="35"/>
      <c r="H104" s="35"/>
      <c r="I104" s="107"/>
      <c r="J104" s="35"/>
      <c r="K104" s="35"/>
      <c r="L104" s="38"/>
      <c r="M104" s="201"/>
      <c r="N104" s="202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145</v>
      </c>
      <c r="AU104" s="16" t="s">
        <v>84</v>
      </c>
    </row>
    <row r="105" spans="1:65" s="2" customFormat="1" ht="16.5" customHeight="1">
      <c r="A105" s="33"/>
      <c r="B105" s="34"/>
      <c r="C105" s="214" t="s">
        <v>180</v>
      </c>
      <c r="D105" s="214" t="s">
        <v>181</v>
      </c>
      <c r="E105" s="215" t="s">
        <v>182</v>
      </c>
      <c r="F105" s="216" t="s">
        <v>183</v>
      </c>
      <c r="G105" s="217" t="s">
        <v>138</v>
      </c>
      <c r="H105" s="218">
        <v>44.945999999999998</v>
      </c>
      <c r="I105" s="219"/>
      <c r="J105" s="220">
        <f>ROUND(I105*H105,2)</f>
        <v>0</v>
      </c>
      <c r="K105" s="216" t="s">
        <v>139</v>
      </c>
      <c r="L105" s="221"/>
      <c r="M105" s="222" t="s">
        <v>28</v>
      </c>
      <c r="N105" s="223" t="s">
        <v>45</v>
      </c>
      <c r="O105" s="63"/>
      <c r="P105" s="195">
        <f>O105*H105</f>
        <v>0</v>
      </c>
      <c r="Q105" s="195">
        <v>1</v>
      </c>
      <c r="R105" s="195">
        <f>Q105*H105</f>
        <v>44.945999999999998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184</v>
      </c>
      <c r="AT105" s="197" t="s">
        <v>181</v>
      </c>
      <c r="AU105" s="197" t="s">
        <v>84</v>
      </c>
      <c r="AY105" s="16" t="s">
        <v>132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82</v>
      </c>
      <c r="BK105" s="198">
        <f>ROUND(I105*H105,2)</f>
        <v>0</v>
      </c>
      <c r="BL105" s="16" t="s">
        <v>172</v>
      </c>
      <c r="BM105" s="197" t="s">
        <v>360</v>
      </c>
    </row>
    <row r="106" spans="1:65" s="2" customFormat="1" ht="39">
      <c r="A106" s="33"/>
      <c r="B106" s="34"/>
      <c r="C106" s="35"/>
      <c r="D106" s="199" t="s">
        <v>145</v>
      </c>
      <c r="E106" s="35"/>
      <c r="F106" s="200" t="s">
        <v>186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145</v>
      </c>
      <c r="AU106" s="16" t="s">
        <v>84</v>
      </c>
    </row>
    <row r="107" spans="1:65" s="13" customFormat="1" ht="11.25">
      <c r="B107" s="203"/>
      <c r="C107" s="204"/>
      <c r="D107" s="199" t="s">
        <v>147</v>
      </c>
      <c r="E107" s="204"/>
      <c r="F107" s="206" t="s">
        <v>361</v>
      </c>
      <c r="G107" s="204"/>
      <c r="H107" s="207">
        <v>44.945999999999998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147</v>
      </c>
      <c r="AU107" s="213" t="s">
        <v>84</v>
      </c>
      <c r="AV107" s="13" t="s">
        <v>84</v>
      </c>
      <c r="AW107" s="13" t="s">
        <v>4</v>
      </c>
      <c r="AX107" s="13" t="s">
        <v>82</v>
      </c>
      <c r="AY107" s="213" t="s">
        <v>132</v>
      </c>
    </row>
    <row r="108" spans="1:65" s="2" customFormat="1" ht="16.5" customHeight="1">
      <c r="A108" s="33"/>
      <c r="B108" s="34"/>
      <c r="C108" s="186" t="s">
        <v>188</v>
      </c>
      <c r="D108" s="186" t="s">
        <v>135</v>
      </c>
      <c r="E108" s="187" t="s">
        <v>189</v>
      </c>
      <c r="F108" s="188" t="s">
        <v>190</v>
      </c>
      <c r="G108" s="189" t="s">
        <v>171</v>
      </c>
      <c r="H108" s="190">
        <v>5675</v>
      </c>
      <c r="I108" s="191"/>
      <c r="J108" s="192">
        <f>ROUND(I108*H108,2)</f>
        <v>0</v>
      </c>
      <c r="K108" s="188" t="s">
        <v>139</v>
      </c>
      <c r="L108" s="38"/>
      <c r="M108" s="193" t="s">
        <v>28</v>
      </c>
      <c r="N108" s="194" t="s">
        <v>45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172</v>
      </c>
      <c r="AT108" s="197" t="s">
        <v>135</v>
      </c>
      <c r="AU108" s="197" t="s">
        <v>84</v>
      </c>
      <c r="AY108" s="16" t="s">
        <v>132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82</v>
      </c>
      <c r="BK108" s="198">
        <f>ROUND(I108*H108,2)</f>
        <v>0</v>
      </c>
      <c r="BL108" s="16" t="s">
        <v>172</v>
      </c>
      <c r="BM108" s="197" t="s">
        <v>362</v>
      </c>
    </row>
    <row r="109" spans="1:65" s="2" customFormat="1" ht="16.5" customHeight="1">
      <c r="A109" s="33"/>
      <c r="B109" s="34"/>
      <c r="C109" s="214" t="s">
        <v>192</v>
      </c>
      <c r="D109" s="214" t="s">
        <v>181</v>
      </c>
      <c r="E109" s="215" t="s">
        <v>193</v>
      </c>
      <c r="F109" s="216" t="s">
        <v>194</v>
      </c>
      <c r="G109" s="217" t="s">
        <v>195</v>
      </c>
      <c r="H109" s="218">
        <v>113.5</v>
      </c>
      <c r="I109" s="219"/>
      <c r="J109" s="220">
        <f>ROUND(I109*H109,2)</f>
        <v>0</v>
      </c>
      <c r="K109" s="216" t="s">
        <v>139</v>
      </c>
      <c r="L109" s="221"/>
      <c r="M109" s="222" t="s">
        <v>28</v>
      </c>
      <c r="N109" s="223" t="s">
        <v>45</v>
      </c>
      <c r="O109" s="63"/>
      <c r="P109" s="195">
        <f>O109*H109</f>
        <v>0</v>
      </c>
      <c r="Q109" s="195">
        <v>1E-3</v>
      </c>
      <c r="R109" s="195">
        <f>Q109*H109</f>
        <v>0.1135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184</v>
      </c>
      <c r="AT109" s="197" t="s">
        <v>181</v>
      </c>
      <c r="AU109" s="197" t="s">
        <v>84</v>
      </c>
      <c r="AY109" s="16" t="s">
        <v>132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82</v>
      </c>
      <c r="BK109" s="198">
        <f>ROUND(I109*H109,2)</f>
        <v>0</v>
      </c>
      <c r="BL109" s="16" t="s">
        <v>172</v>
      </c>
      <c r="BM109" s="197" t="s">
        <v>363</v>
      </c>
    </row>
    <row r="110" spans="1:65" s="13" customFormat="1" ht="11.25">
      <c r="B110" s="203"/>
      <c r="C110" s="204"/>
      <c r="D110" s="199" t="s">
        <v>147</v>
      </c>
      <c r="E110" s="204"/>
      <c r="F110" s="206" t="s">
        <v>364</v>
      </c>
      <c r="G110" s="204"/>
      <c r="H110" s="207">
        <v>113.5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147</v>
      </c>
      <c r="AU110" s="213" t="s">
        <v>84</v>
      </c>
      <c r="AV110" s="13" t="s">
        <v>84</v>
      </c>
      <c r="AW110" s="13" t="s">
        <v>4</v>
      </c>
      <c r="AX110" s="13" t="s">
        <v>82</v>
      </c>
      <c r="AY110" s="213" t="s">
        <v>132</v>
      </c>
    </row>
    <row r="111" spans="1:65" s="2" customFormat="1" ht="16.5" customHeight="1">
      <c r="A111" s="33"/>
      <c r="B111" s="34"/>
      <c r="C111" s="214" t="s">
        <v>198</v>
      </c>
      <c r="D111" s="214" t="s">
        <v>181</v>
      </c>
      <c r="E111" s="215" t="s">
        <v>199</v>
      </c>
      <c r="F111" s="216" t="s">
        <v>200</v>
      </c>
      <c r="G111" s="217" t="s">
        <v>195</v>
      </c>
      <c r="H111" s="218">
        <v>1135</v>
      </c>
      <c r="I111" s="219"/>
      <c r="J111" s="220">
        <f>ROUND(I111*H111,2)</f>
        <v>0</v>
      </c>
      <c r="K111" s="216" t="s">
        <v>28</v>
      </c>
      <c r="L111" s="221"/>
      <c r="M111" s="222" t="s">
        <v>28</v>
      </c>
      <c r="N111" s="223" t="s">
        <v>45</v>
      </c>
      <c r="O111" s="63"/>
      <c r="P111" s="195">
        <f>O111*H111</f>
        <v>0</v>
      </c>
      <c r="Q111" s="195">
        <v>1E-3</v>
      </c>
      <c r="R111" s="195">
        <f>Q111*H111</f>
        <v>1.135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184</v>
      </c>
      <c r="AT111" s="197" t="s">
        <v>181</v>
      </c>
      <c r="AU111" s="197" t="s">
        <v>84</v>
      </c>
      <c r="AY111" s="16" t="s">
        <v>132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82</v>
      </c>
      <c r="BK111" s="198">
        <f>ROUND(I111*H111,2)</f>
        <v>0</v>
      </c>
      <c r="BL111" s="16" t="s">
        <v>172</v>
      </c>
      <c r="BM111" s="197" t="s">
        <v>365</v>
      </c>
    </row>
    <row r="112" spans="1:65" s="2" customFormat="1" ht="19.5">
      <c r="A112" s="33"/>
      <c r="B112" s="34"/>
      <c r="C112" s="35"/>
      <c r="D112" s="199" t="s">
        <v>145</v>
      </c>
      <c r="E112" s="35"/>
      <c r="F112" s="200" t="s">
        <v>202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145</v>
      </c>
      <c r="AU112" s="16" t="s">
        <v>84</v>
      </c>
    </row>
    <row r="113" spans="1:65" s="13" customFormat="1" ht="11.25">
      <c r="B113" s="203"/>
      <c r="C113" s="204"/>
      <c r="D113" s="199" t="s">
        <v>147</v>
      </c>
      <c r="E113" s="204"/>
      <c r="F113" s="206" t="s">
        <v>366</v>
      </c>
      <c r="G113" s="204"/>
      <c r="H113" s="207">
        <v>1135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147</v>
      </c>
      <c r="AU113" s="213" t="s">
        <v>84</v>
      </c>
      <c r="AV113" s="13" t="s">
        <v>84</v>
      </c>
      <c r="AW113" s="13" t="s">
        <v>4</v>
      </c>
      <c r="AX113" s="13" t="s">
        <v>82</v>
      </c>
      <c r="AY113" s="213" t="s">
        <v>132</v>
      </c>
    </row>
    <row r="114" spans="1:65" s="2" customFormat="1" ht="16.5" customHeight="1">
      <c r="A114" s="33"/>
      <c r="B114" s="34"/>
      <c r="C114" s="186" t="s">
        <v>204</v>
      </c>
      <c r="D114" s="186" t="s">
        <v>135</v>
      </c>
      <c r="E114" s="187" t="s">
        <v>205</v>
      </c>
      <c r="F114" s="188" t="s">
        <v>206</v>
      </c>
      <c r="G114" s="189" t="s">
        <v>171</v>
      </c>
      <c r="H114" s="190">
        <v>5675</v>
      </c>
      <c r="I114" s="191"/>
      <c r="J114" s="192">
        <f>ROUND(I114*H114,2)</f>
        <v>0</v>
      </c>
      <c r="K114" s="188" t="s">
        <v>139</v>
      </c>
      <c r="L114" s="38"/>
      <c r="M114" s="193" t="s">
        <v>28</v>
      </c>
      <c r="N114" s="194" t="s">
        <v>45</v>
      </c>
      <c r="O114" s="63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172</v>
      </c>
      <c r="AT114" s="197" t="s">
        <v>135</v>
      </c>
      <c r="AU114" s="197" t="s">
        <v>84</v>
      </c>
      <c r="AY114" s="16" t="s">
        <v>132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82</v>
      </c>
      <c r="BK114" s="198">
        <f>ROUND(I114*H114,2)</f>
        <v>0</v>
      </c>
      <c r="BL114" s="16" t="s">
        <v>172</v>
      </c>
      <c r="BM114" s="197" t="s">
        <v>367</v>
      </c>
    </row>
    <row r="115" spans="1:65" s="2" customFormat="1" ht="16.5" customHeight="1">
      <c r="A115" s="33"/>
      <c r="B115" s="34"/>
      <c r="C115" s="214" t="s">
        <v>208</v>
      </c>
      <c r="D115" s="214" t="s">
        <v>181</v>
      </c>
      <c r="E115" s="215" t="s">
        <v>209</v>
      </c>
      <c r="F115" s="216" t="s">
        <v>210</v>
      </c>
      <c r="G115" s="217" t="s">
        <v>195</v>
      </c>
      <c r="H115" s="218">
        <v>851.25</v>
      </c>
      <c r="I115" s="219"/>
      <c r="J115" s="220">
        <f>ROUND(I115*H115,2)</f>
        <v>0</v>
      </c>
      <c r="K115" s="216" t="s">
        <v>28</v>
      </c>
      <c r="L115" s="221"/>
      <c r="M115" s="222" t="s">
        <v>28</v>
      </c>
      <c r="N115" s="223" t="s">
        <v>45</v>
      </c>
      <c r="O115" s="63"/>
      <c r="P115" s="195">
        <f>O115*H115</f>
        <v>0</v>
      </c>
      <c r="Q115" s="195">
        <v>1E-3</v>
      </c>
      <c r="R115" s="195">
        <f>Q115*H115</f>
        <v>0.85125000000000006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184</v>
      </c>
      <c r="AT115" s="197" t="s">
        <v>181</v>
      </c>
      <c r="AU115" s="197" t="s">
        <v>84</v>
      </c>
      <c r="AY115" s="16" t="s">
        <v>132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82</v>
      </c>
      <c r="BK115" s="198">
        <f>ROUND(I115*H115,2)</f>
        <v>0</v>
      </c>
      <c r="BL115" s="16" t="s">
        <v>172</v>
      </c>
      <c r="BM115" s="197" t="s">
        <v>368</v>
      </c>
    </row>
    <row r="116" spans="1:65" s="2" customFormat="1" ht="29.25">
      <c r="A116" s="33"/>
      <c r="B116" s="34"/>
      <c r="C116" s="35"/>
      <c r="D116" s="199" t="s">
        <v>145</v>
      </c>
      <c r="E116" s="35"/>
      <c r="F116" s="200" t="s">
        <v>212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145</v>
      </c>
      <c r="AU116" s="16" t="s">
        <v>84</v>
      </c>
    </row>
    <row r="117" spans="1:65" s="13" customFormat="1" ht="11.25">
      <c r="B117" s="203"/>
      <c r="C117" s="204"/>
      <c r="D117" s="199" t="s">
        <v>147</v>
      </c>
      <c r="E117" s="204"/>
      <c r="F117" s="206" t="s">
        <v>369</v>
      </c>
      <c r="G117" s="204"/>
      <c r="H117" s="207">
        <v>851.25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147</v>
      </c>
      <c r="AU117" s="213" t="s">
        <v>84</v>
      </c>
      <c r="AV117" s="13" t="s">
        <v>84</v>
      </c>
      <c r="AW117" s="13" t="s">
        <v>4</v>
      </c>
      <c r="AX117" s="13" t="s">
        <v>82</v>
      </c>
      <c r="AY117" s="213" t="s">
        <v>132</v>
      </c>
    </row>
    <row r="118" spans="1:65" s="2" customFormat="1" ht="16.5" customHeight="1">
      <c r="A118" s="33"/>
      <c r="B118" s="34"/>
      <c r="C118" s="214" t="s">
        <v>8</v>
      </c>
      <c r="D118" s="214" t="s">
        <v>181</v>
      </c>
      <c r="E118" s="215" t="s">
        <v>193</v>
      </c>
      <c r="F118" s="216" t="s">
        <v>194</v>
      </c>
      <c r="G118" s="217" t="s">
        <v>195</v>
      </c>
      <c r="H118" s="218">
        <v>85.125</v>
      </c>
      <c r="I118" s="219"/>
      <c r="J118" s="220">
        <f>ROUND(I118*H118,2)</f>
        <v>0</v>
      </c>
      <c r="K118" s="216" t="s">
        <v>139</v>
      </c>
      <c r="L118" s="221"/>
      <c r="M118" s="222" t="s">
        <v>28</v>
      </c>
      <c r="N118" s="223" t="s">
        <v>45</v>
      </c>
      <c r="O118" s="63"/>
      <c r="P118" s="195">
        <f>O118*H118</f>
        <v>0</v>
      </c>
      <c r="Q118" s="195">
        <v>1E-3</v>
      </c>
      <c r="R118" s="195">
        <f>Q118*H118</f>
        <v>8.5125000000000006E-2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184</v>
      </c>
      <c r="AT118" s="197" t="s">
        <v>181</v>
      </c>
      <c r="AU118" s="197" t="s">
        <v>84</v>
      </c>
      <c r="AY118" s="16" t="s">
        <v>132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82</v>
      </c>
      <c r="BK118" s="198">
        <f>ROUND(I118*H118,2)</f>
        <v>0</v>
      </c>
      <c r="BL118" s="16" t="s">
        <v>172</v>
      </c>
      <c r="BM118" s="197" t="s">
        <v>370</v>
      </c>
    </row>
    <row r="119" spans="1:65" s="13" customFormat="1" ht="11.25">
      <c r="B119" s="203"/>
      <c r="C119" s="204"/>
      <c r="D119" s="199" t="s">
        <v>147</v>
      </c>
      <c r="E119" s="204"/>
      <c r="F119" s="206" t="s">
        <v>371</v>
      </c>
      <c r="G119" s="204"/>
      <c r="H119" s="207">
        <v>85.125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147</v>
      </c>
      <c r="AU119" s="213" t="s">
        <v>84</v>
      </c>
      <c r="AV119" s="13" t="s">
        <v>84</v>
      </c>
      <c r="AW119" s="13" t="s">
        <v>4</v>
      </c>
      <c r="AX119" s="13" t="s">
        <v>82</v>
      </c>
      <c r="AY119" s="213" t="s">
        <v>132</v>
      </c>
    </row>
    <row r="120" spans="1:65" s="2" customFormat="1" ht="16.5" customHeight="1">
      <c r="A120" s="33"/>
      <c r="B120" s="34"/>
      <c r="C120" s="186" t="s">
        <v>172</v>
      </c>
      <c r="D120" s="186" t="s">
        <v>135</v>
      </c>
      <c r="E120" s="187" t="s">
        <v>216</v>
      </c>
      <c r="F120" s="188" t="s">
        <v>217</v>
      </c>
      <c r="G120" s="189" t="s">
        <v>171</v>
      </c>
      <c r="H120" s="190">
        <v>5719</v>
      </c>
      <c r="I120" s="191"/>
      <c r="J120" s="192">
        <f>ROUND(I120*H120,2)</f>
        <v>0</v>
      </c>
      <c r="K120" s="188" t="s">
        <v>139</v>
      </c>
      <c r="L120" s="38"/>
      <c r="M120" s="193" t="s">
        <v>28</v>
      </c>
      <c r="N120" s="194" t="s">
        <v>45</v>
      </c>
      <c r="O120" s="63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172</v>
      </c>
      <c r="AT120" s="197" t="s">
        <v>135</v>
      </c>
      <c r="AU120" s="197" t="s">
        <v>84</v>
      </c>
      <c r="AY120" s="16" t="s">
        <v>132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82</v>
      </c>
      <c r="BK120" s="198">
        <f>ROUND(I120*H120,2)</f>
        <v>0</v>
      </c>
      <c r="BL120" s="16" t="s">
        <v>172</v>
      </c>
      <c r="BM120" s="197" t="s">
        <v>372</v>
      </c>
    </row>
    <row r="121" spans="1:65" s="2" customFormat="1" ht="29.25">
      <c r="A121" s="33"/>
      <c r="B121" s="34"/>
      <c r="C121" s="35"/>
      <c r="D121" s="199" t="s">
        <v>145</v>
      </c>
      <c r="E121" s="35"/>
      <c r="F121" s="200" t="s">
        <v>373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145</v>
      </c>
      <c r="AU121" s="16" t="s">
        <v>84</v>
      </c>
    </row>
    <row r="122" spans="1:65" s="13" customFormat="1" ht="11.25">
      <c r="B122" s="203"/>
      <c r="C122" s="204"/>
      <c r="D122" s="199" t="s">
        <v>147</v>
      </c>
      <c r="E122" s="205" t="s">
        <v>28</v>
      </c>
      <c r="F122" s="206" t="s">
        <v>374</v>
      </c>
      <c r="G122" s="204"/>
      <c r="H122" s="207">
        <v>5719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147</v>
      </c>
      <c r="AU122" s="213" t="s">
        <v>84</v>
      </c>
      <c r="AV122" s="13" t="s">
        <v>84</v>
      </c>
      <c r="AW122" s="13" t="s">
        <v>35</v>
      </c>
      <c r="AX122" s="13" t="s">
        <v>82</v>
      </c>
      <c r="AY122" s="213" t="s">
        <v>132</v>
      </c>
    </row>
    <row r="123" spans="1:65" s="2" customFormat="1" ht="16.5" customHeight="1">
      <c r="A123" s="33"/>
      <c r="B123" s="34"/>
      <c r="C123" s="214" t="s">
        <v>221</v>
      </c>
      <c r="D123" s="214" t="s">
        <v>181</v>
      </c>
      <c r="E123" s="215" t="s">
        <v>222</v>
      </c>
      <c r="F123" s="216" t="s">
        <v>223</v>
      </c>
      <c r="G123" s="217" t="s">
        <v>195</v>
      </c>
      <c r="H123" s="218">
        <v>857.85</v>
      </c>
      <c r="I123" s="219"/>
      <c r="J123" s="220">
        <f>ROUND(I123*H123,2)</f>
        <v>0</v>
      </c>
      <c r="K123" s="216" t="s">
        <v>28</v>
      </c>
      <c r="L123" s="221"/>
      <c r="M123" s="222" t="s">
        <v>28</v>
      </c>
      <c r="N123" s="223" t="s">
        <v>45</v>
      </c>
      <c r="O123" s="63"/>
      <c r="P123" s="195">
        <f>O123*H123</f>
        <v>0</v>
      </c>
      <c r="Q123" s="195">
        <v>1E-3</v>
      </c>
      <c r="R123" s="195">
        <f>Q123*H123</f>
        <v>0.85785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184</v>
      </c>
      <c r="AT123" s="197" t="s">
        <v>181</v>
      </c>
      <c r="AU123" s="197" t="s">
        <v>84</v>
      </c>
      <c r="AY123" s="16" t="s">
        <v>132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82</v>
      </c>
      <c r="BK123" s="198">
        <f>ROUND(I123*H123,2)</f>
        <v>0</v>
      </c>
      <c r="BL123" s="16" t="s">
        <v>172</v>
      </c>
      <c r="BM123" s="197" t="s">
        <v>375</v>
      </c>
    </row>
    <row r="124" spans="1:65" s="2" customFormat="1" ht="29.25">
      <c r="A124" s="33"/>
      <c r="B124" s="34"/>
      <c r="C124" s="35"/>
      <c r="D124" s="199" t="s">
        <v>145</v>
      </c>
      <c r="E124" s="35"/>
      <c r="F124" s="200" t="s">
        <v>225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145</v>
      </c>
      <c r="AU124" s="16" t="s">
        <v>84</v>
      </c>
    </row>
    <row r="125" spans="1:65" s="13" customFormat="1" ht="11.25">
      <c r="B125" s="203"/>
      <c r="C125" s="204"/>
      <c r="D125" s="199" t="s">
        <v>147</v>
      </c>
      <c r="E125" s="204"/>
      <c r="F125" s="206" t="s">
        <v>376</v>
      </c>
      <c r="G125" s="204"/>
      <c r="H125" s="207">
        <v>857.85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147</v>
      </c>
      <c r="AU125" s="213" t="s">
        <v>84</v>
      </c>
      <c r="AV125" s="13" t="s">
        <v>84</v>
      </c>
      <c r="AW125" s="13" t="s">
        <v>4</v>
      </c>
      <c r="AX125" s="13" t="s">
        <v>82</v>
      </c>
      <c r="AY125" s="213" t="s">
        <v>132</v>
      </c>
    </row>
    <row r="126" spans="1:65" s="2" customFormat="1" ht="16.5" customHeight="1">
      <c r="A126" s="33"/>
      <c r="B126" s="34"/>
      <c r="C126" s="214" t="s">
        <v>227</v>
      </c>
      <c r="D126" s="214" t="s">
        <v>181</v>
      </c>
      <c r="E126" s="215" t="s">
        <v>193</v>
      </c>
      <c r="F126" s="216" t="s">
        <v>194</v>
      </c>
      <c r="G126" s="217" t="s">
        <v>195</v>
      </c>
      <c r="H126" s="218">
        <v>85.784999999999997</v>
      </c>
      <c r="I126" s="219"/>
      <c r="J126" s="220">
        <f>ROUND(I126*H126,2)</f>
        <v>0</v>
      </c>
      <c r="K126" s="216" t="s">
        <v>139</v>
      </c>
      <c r="L126" s="221"/>
      <c r="M126" s="222" t="s">
        <v>28</v>
      </c>
      <c r="N126" s="223" t="s">
        <v>45</v>
      </c>
      <c r="O126" s="63"/>
      <c r="P126" s="195">
        <f>O126*H126</f>
        <v>0</v>
      </c>
      <c r="Q126" s="195">
        <v>1E-3</v>
      </c>
      <c r="R126" s="195">
        <f>Q126*H126</f>
        <v>8.5785E-2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184</v>
      </c>
      <c r="AT126" s="197" t="s">
        <v>181</v>
      </c>
      <c r="AU126" s="197" t="s">
        <v>84</v>
      </c>
      <c r="AY126" s="16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82</v>
      </c>
      <c r="BK126" s="198">
        <f>ROUND(I126*H126,2)</f>
        <v>0</v>
      </c>
      <c r="BL126" s="16" t="s">
        <v>172</v>
      </c>
      <c r="BM126" s="197" t="s">
        <v>377</v>
      </c>
    </row>
    <row r="127" spans="1:65" s="13" customFormat="1" ht="11.25">
      <c r="B127" s="203"/>
      <c r="C127" s="204"/>
      <c r="D127" s="199" t="s">
        <v>147</v>
      </c>
      <c r="E127" s="204"/>
      <c r="F127" s="206" t="s">
        <v>378</v>
      </c>
      <c r="G127" s="204"/>
      <c r="H127" s="207">
        <v>85.784999999999997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147</v>
      </c>
      <c r="AU127" s="213" t="s">
        <v>84</v>
      </c>
      <c r="AV127" s="13" t="s">
        <v>84</v>
      </c>
      <c r="AW127" s="13" t="s">
        <v>4</v>
      </c>
      <c r="AX127" s="13" t="s">
        <v>82</v>
      </c>
      <c r="AY127" s="213" t="s">
        <v>132</v>
      </c>
    </row>
    <row r="128" spans="1:65" s="2" customFormat="1" ht="21.75" customHeight="1">
      <c r="A128" s="33"/>
      <c r="B128" s="34"/>
      <c r="C128" s="186" t="s">
        <v>230</v>
      </c>
      <c r="D128" s="186" t="s">
        <v>135</v>
      </c>
      <c r="E128" s="187" t="s">
        <v>231</v>
      </c>
      <c r="F128" s="188" t="s">
        <v>232</v>
      </c>
      <c r="G128" s="189" t="s">
        <v>138</v>
      </c>
      <c r="H128" s="190">
        <v>48.067</v>
      </c>
      <c r="I128" s="191"/>
      <c r="J128" s="192">
        <f>ROUND(I128*H128,2)</f>
        <v>0</v>
      </c>
      <c r="K128" s="188" t="s">
        <v>28</v>
      </c>
      <c r="L128" s="38"/>
      <c r="M128" s="193" t="s">
        <v>28</v>
      </c>
      <c r="N128" s="194" t="s">
        <v>45</v>
      </c>
      <c r="O128" s="63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172</v>
      </c>
      <c r="AT128" s="197" t="s">
        <v>135</v>
      </c>
      <c r="AU128" s="197" t="s">
        <v>84</v>
      </c>
      <c r="AY128" s="16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82</v>
      </c>
      <c r="BK128" s="198">
        <f>ROUND(I128*H128,2)</f>
        <v>0</v>
      </c>
      <c r="BL128" s="16" t="s">
        <v>172</v>
      </c>
      <c r="BM128" s="197" t="s">
        <v>379</v>
      </c>
    </row>
    <row r="129" spans="1:65" s="12" customFormat="1" ht="25.9" customHeight="1">
      <c r="B129" s="170"/>
      <c r="C129" s="171"/>
      <c r="D129" s="172" t="s">
        <v>73</v>
      </c>
      <c r="E129" s="173" t="s">
        <v>234</v>
      </c>
      <c r="F129" s="173" t="s">
        <v>235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SUM(P130:P133)</f>
        <v>0</v>
      </c>
      <c r="Q129" s="178"/>
      <c r="R129" s="179">
        <f>SUM(R130:R133)</f>
        <v>0</v>
      </c>
      <c r="S129" s="178"/>
      <c r="T129" s="180">
        <f>SUM(T130:T133)</f>
        <v>0</v>
      </c>
      <c r="AR129" s="181" t="s">
        <v>140</v>
      </c>
      <c r="AT129" s="182" t="s">
        <v>73</v>
      </c>
      <c r="AU129" s="182" t="s">
        <v>74</v>
      </c>
      <c r="AY129" s="181" t="s">
        <v>132</v>
      </c>
      <c r="BK129" s="183">
        <f>SUM(BK130:BK133)</f>
        <v>0</v>
      </c>
    </row>
    <row r="130" spans="1:65" s="2" customFormat="1" ht="21.75" customHeight="1">
      <c r="A130" s="33"/>
      <c r="B130" s="34"/>
      <c r="C130" s="186" t="s">
        <v>236</v>
      </c>
      <c r="D130" s="186" t="s">
        <v>135</v>
      </c>
      <c r="E130" s="187" t="s">
        <v>237</v>
      </c>
      <c r="F130" s="188" t="s">
        <v>238</v>
      </c>
      <c r="G130" s="189" t="s">
        <v>239</v>
      </c>
      <c r="H130" s="190">
        <v>64</v>
      </c>
      <c r="I130" s="191"/>
      <c r="J130" s="192">
        <f>ROUND(I130*H130,2)</f>
        <v>0</v>
      </c>
      <c r="K130" s="188" t="s">
        <v>139</v>
      </c>
      <c r="L130" s="38"/>
      <c r="M130" s="193" t="s">
        <v>28</v>
      </c>
      <c r="N130" s="194" t="s">
        <v>45</v>
      </c>
      <c r="O130" s="63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240</v>
      </c>
      <c r="AT130" s="197" t="s">
        <v>135</v>
      </c>
      <c r="AU130" s="197" t="s">
        <v>82</v>
      </c>
      <c r="AY130" s="16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82</v>
      </c>
      <c r="BK130" s="198">
        <f>ROUND(I130*H130,2)</f>
        <v>0</v>
      </c>
      <c r="BL130" s="16" t="s">
        <v>240</v>
      </c>
      <c r="BM130" s="197" t="s">
        <v>380</v>
      </c>
    </row>
    <row r="131" spans="1:65" s="2" customFormat="1" ht="39">
      <c r="A131" s="33"/>
      <c r="B131" s="34"/>
      <c r="C131" s="35"/>
      <c r="D131" s="199" t="s">
        <v>145</v>
      </c>
      <c r="E131" s="35"/>
      <c r="F131" s="200" t="s">
        <v>381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145</v>
      </c>
      <c r="AU131" s="16" t="s">
        <v>82</v>
      </c>
    </row>
    <row r="132" spans="1:65" s="2" customFormat="1" ht="21.75" customHeight="1">
      <c r="A132" s="33"/>
      <c r="B132" s="34"/>
      <c r="C132" s="186" t="s">
        <v>7</v>
      </c>
      <c r="D132" s="186" t="s">
        <v>135</v>
      </c>
      <c r="E132" s="187" t="s">
        <v>243</v>
      </c>
      <c r="F132" s="188" t="s">
        <v>244</v>
      </c>
      <c r="G132" s="189" t="s">
        <v>239</v>
      </c>
      <c r="H132" s="190">
        <v>64</v>
      </c>
      <c r="I132" s="191"/>
      <c r="J132" s="192">
        <f>ROUND(I132*H132,2)</f>
        <v>0</v>
      </c>
      <c r="K132" s="188" t="s">
        <v>139</v>
      </c>
      <c r="L132" s="38"/>
      <c r="M132" s="193" t="s">
        <v>28</v>
      </c>
      <c r="N132" s="194" t="s">
        <v>45</v>
      </c>
      <c r="O132" s="63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240</v>
      </c>
      <c r="AT132" s="197" t="s">
        <v>135</v>
      </c>
      <c r="AU132" s="197" t="s">
        <v>82</v>
      </c>
      <c r="AY132" s="16" t="s">
        <v>132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82</v>
      </c>
      <c r="BK132" s="198">
        <f>ROUND(I132*H132,2)</f>
        <v>0</v>
      </c>
      <c r="BL132" s="16" t="s">
        <v>240</v>
      </c>
      <c r="BM132" s="197" t="s">
        <v>382</v>
      </c>
    </row>
    <row r="133" spans="1:65" s="2" customFormat="1" ht="39">
      <c r="A133" s="33"/>
      <c r="B133" s="34"/>
      <c r="C133" s="35"/>
      <c r="D133" s="199" t="s">
        <v>145</v>
      </c>
      <c r="E133" s="35"/>
      <c r="F133" s="200" t="s">
        <v>246</v>
      </c>
      <c r="G133" s="35"/>
      <c r="H133" s="35"/>
      <c r="I133" s="107"/>
      <c r="J133" s="35"/>
      <c r="K133" s="35"/>
      <c r="L133" s="38"/>
      <c r="M133" s="201"/>
      <c r="N133" s="20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145</v>
      </c>
      <c r="AU133" s="16" t="s">
        <v>82</v>
      </c>
    </row>
    <row r="134" spans="1:65" s="12" customFormat="1" ht="25.9" customHeight="1">
      <c r="B134" s="170"/>
      <c r="C134" s="171"/>
      <c r="D134" s="172" t="s">
        <v>73</v>
      </c>
      <c r="E134" s="173" t="s">
        <v>247</v>
      </c>
      <c r="F134" s="173" t="s">
        <v>248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P135+P140+P143</f>
        <v>0</v>
      </c>
      <c r="Q134" s="178"/>
      <c r="R134" s="179">
        <f>R135+R140+R143</f>
        <v>0</v>
      </c>
      <c r="S134" s="178"/>
      <c r="T134" s="180">
        <f>T135+T140+T143</f>
        <v>0</v>
      </c>
      <c r="AR134" s="181" t="s">
        <v>156</v>
      </c>
      <c r="AT134" s="182" t="s">
        <v>73</v>
      </c>
      <c r="AU134" s="182" t="s">
        <v>74</v>
      </c>
      <c r="AY134" s="181" t="s">
        <v>132</v>
      </c>
      <c r="BK134" s="183">
        <f>BK135+BK140+BK143</f>
        <v>0</v>
      </c>
    </row>
    <row r="135" spans="1:65" s="12" customFormat="1" ht="22.9" customHeight="1">
      <c r="B135" s="170"/>
      <c r="C135" s="171"/>
      <c r="D135" s="172" t="s">
        <v>73</v>
      </c>
      <c r="E135" s="184" t="s">
        <v>249</v>
      </c>
      <c r="F135" s="184" t="s">
        <v>250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156</v>
      </c>
      <c r="AT135" s="182" t="s">
        <v>73</v>
      </c>
      <c r="AU135" s="182" t="s">
        <v>82</v>
      </c>
      <c r="AY135" s="181" t="s">
        <v>132</v>
      </c>
      <c r="BK135" s="183">
        <f>SUM(BK136:BK139)</f>
        <v>0</v>
      </c>
    </row>
    <row r="136" spans="1:65" s="2" customFormat="1" ht="16.5" customHeight="1">
      <c r="A136" s="33"/>
      <c r="B136" s="34"/>
      <c r="C136" s="186" t="s">
        <v>251</v>
      </c>
      <c r="D136" s="186" t="s">
        <v>135</v>
      </c>
      <c r="E136" s="187" t="s">
        <v>252</v>
      </c>
      <c r="F136" s="188" t="s">
        <v>383</v>
      </c>
      <c r="G136" s="189" t="s">
        <v>254</v>
      </c>
      <c r="H136" s="190">
        <v>1</v>
      </c>
      <c r="I136" s="191"/>
      <c r="J136" s="192">
        <f>ROUND(I136*H136,2)</f>
        <v>0</v>
      </c>
      <c r="K136" s="188" t="s">
        <v>139</v>
      </c>
      <c r="L136" s="38"/>
      <c r="M136" s="193" t="s">
        <v>28</v>
      </c>
      <c r="N136" s="194" t="s">
        <v>45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255</v>
      </c>
      <c r="AT136" s="197" t="s">
        <v>135</v>
      </c>
      <c r="AU136" s="197" t="s">
        <v>84</v>
      </c>
      <c r="AY136" s="16" t="s">
        <v>132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82</v>
      </c>
      <c r="BK136" s="198">
        <f>ROUND(I136*H136,2)</f>
        <v>0</v>
      </c>
      <c r="BL136" s="16" t="s">
        <v>255</v>
      </c>
      <c r="BM136" s="197" t="s">
        <v>384</v>
      </c>
    </row>
    <row r="137" spans="1:65" s="2" customFormat="1" ht="29.25">
      <c r="A137" s="33"/>
      <c r="B137" s="34"/>
      <c r="C137" s="35"/>
      <c r="D137" s="199" t="s">
        <v>145</v>
      </c>
      <c r="E137" s="35"/>
      <c r="F137" s="200" t="s">
        <v>257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145</v>
      </c>
      <c r="AU137" s="16" t="s">
        <v>84</v>
      </c>
    </row>
    <row r="138" spans="1:65" s="2" customFormat="1" ht="16.5" customHeight="1">
      <c r="A138" s="33"/>
      <c r="B138" s="34"/>
      <c r="C138" s="186" t="s">
        <v>258</v>
      </c>
      <c r="D138" s="186" t="s">
        <v>135</v>
      </c>
      <c r="E138" s="187" t="s">
        <v>259</v>
      </c>
      <c r="F138" s="188" t="s">
        <v>253</v>
      </c>
      <c r="G138" s="189" t="s">
        <v>254</v>
      </c>
      <c r="H138" s="190">
        <v>1</v>
      </c>
      <c r="I138" s="191"/>
      <c r="J138" s="192">
        <f>ROUND(I138*H138,2)</f>
        <v>0</v>
      </c>
      <c r="K138" s="188" t="s">
        <v>139</v>
      </c>
      <c r="L138" s="38"/>
      <c r="M138" s="193" t="s">
        <v>28</v>
      </c>
      <c r="N138" s="194" t="s">
        <v>45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255</v>
      </c>
      <c r="AT138" s="197" t="s">
        <v>135</v>
      </c>
      <c r="AU138" s="197" t="s">
        <v>84</v>
      </c>
      <c r="AY138" s="16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82</v>
      </c>
      <c r="BK138" s="198">
        <f>ROUND(I138*H138,2)</f>
        <v>0</v>
      </c>
      <c r="BL138" s="16" t="s">
        <v>255</v>
      </c>
      <c r="BM138" s="197" t="s">
        <v>385</v>
      </c>
    </row>
    <row r="139" spans="1:65" s="2" customFormat="1" ht="29.25">
      <c r="A139" s="33"/>
      <c r="B139" s="34"/>
      <c r="C139" s="35"/>
      <c r="D139" s="199" t="s">
        <v>145</v>
      </c>
      <c r="E139" s="35"/>
      <c r="F139" s="200" t="s">
        <v>262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145</v>
      </c>
      <c r="AU139" s="16" t="s">
        <v>84</v>
      </c>
    </row>
    <row r="140" spans="1:65" s="12" customFormat="1" ht="22.9" customHeight="1">
      <c r="B140" s="170"/>
      <c r="C140" s="171"/>
      <c r="D140" s="172" t="s">
        <v>73</v>
      </c>
      <c r="E140" s="184" t="s">
        <v>263</v>
      </c>
      <c r="F140" s="184" t="s">
        <v>264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156</v>
      </c>
      <c r="AT140" s="182" t="s">
        <v>73</v>
      </c>
      <c r="AU140" s="182" t="s">
        <v>82</v>
      </c>
      <c r="AY140" s="181" t="s">
        <v>132</v>
      </c>
      <c r="BK140" s="183">
        <f>SUM(BK141:BK142)</f>
        <v>0</v>
      </c>
    </row>
    <row r="141" spans="1:65" s="2" customFormat="1" ht="16.5" customHeight="1">
      <c r="A141" s="33"/>
      <c r="B141" s="34"/>
      <c r="C141" s="186" t="s">
        <v>265</v>
      </c>
      <c r="D141" s="186" t="s">
        <v>135</v>
      </c>
      <c r="E141" s="187" t="s">
        <v>266</v>
      </c>
      <c r="F141" s="188" t="s">
        <v>264</v>
      </c>
      <c r="G141" s="189" t="s">
        <v>254</v>
      </c>
      <c r="H141" s="190">
        <v>1</v>
      </c>
      <c r="I141" s="191"/>
      <c r="J141" s="192">
        <f>ROUND(I141*H141,2)</f>
        <v>0</v>
      </c>
      <c r="K141" s="188" t="s">
        <v>139</v>
      </c>
      <c r="L141" s="38"/>
      <c r="M141" s="193" t="s">
        <v>28</v>
      </c>
      <c r="N141" s="194" t="s">
        <v>45</v>
      </c>
      <c r="O141" s="63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255</v>
      </c>
      <c r="AT141" s="197" t="s">
        <v>135</v>
      </c>
      <c r="AU141" s="197" t="s">
        <v>84</v>
      </c>
      <c r="AY141" s="16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82</v>
      </c>
      <c r="BK141" s="198">
        <f>ROUND(I141*H141,2)</f>
        <v>0</v>
      </c>
      <c r="BL141" s="16" t="s">
        <v>255</v>
      </c>
      <c r="BM141" s="197" t="s">
        <v>386</v>
      </c>
    </row>
    <row r="142" spans="1:65" s="2" customFormat="1" ht="97.5">
      <c r="A142" s="33"/>
      <c r="B142" s="34"/>
      <c r="C142" s="35"/>
      <c r="D142" s="199" t="s">
        <v>145</v>
      </c>
      <c r="E142" s="35"/>
      <c r="F142" s="200" t="s">
        <v>268</v>
      </c>
      <c r="G142" s="35"/>
      <c r="H142" s="35"/>
      <c r="I142" s="107"/>
      <c r="J142" s="35"/>
      <c r="K142" s="35"/>
      <c r="L142" s="38"/>
      <c r="M142" s="201"/>
      <c r="N142" s="202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145</v>
      </c>
      <c r="AU142" s="16" t="s">
        <v>84</v>
      </c>
    </row>
    <row r="143" spans="1:65" s="12" customFormat="1" ht="22.9" customHeight="1">
      <c r="B143" s="170"/>
      <c r="C143" s="171"/>
      <c r="D143" s="172" t="s">
        <v>73</v>
      </c>
      <c r="E143" s="184" t="s">
        <v>269</v>
      </c>
      <c r="F143" s="184" t="s">
        <v>270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0</v>
      </c>
      <c r="S143" s="178"/>
      <c r="T143" s="180">
        <f>SUM(T144:T148)</f>
        <v>0</v>
      </c>
      <c r="AR143" s="181" t="s">
        <v>156</v>
      </c>
      <c r="AT143" s="182" t="s">
        <v>73</v>
      </c>
      <c r="AU143" s="182" t="s">
        <v>82</v>
      </c>
      <c r="AY143" s="181" t="s">
        <v>132</v>
      </c>
      <c r="BK143" s="183">
        <f>SUM(BK144:BK148)</f>
        <v>0</v>
      </c>
    </row>
    <row r="144" spans="1:65" s="2" customFormat="1" ht="16.5" customHeight="1">
      <c r="A144" s="33"/>
      <c r="B144" s="34"/>
      <c r="C144" s="186" t="s">
        <v>271</v>
      </c>
      <c r="D144" s="186" t="s">
        <v>135</v>
      </c>
      <c r="E144" s="187" t="s">
        <v>272</v>
      </c>
      <c r="F144" s="188" t="s">
        <v>273</v>
      </c>
      <c r="G144" s="189" t="s">
        <v>254</v>
      </c>
      <c r="H144" s="190">
        <v>1</v>
      </c>
      <c r="I144" s="191"/>
      <c r="J144" s="192">
        <f>ROUND(I144*H144,2)</f>
        <v>0</v>
      </c>
      <c r="K144" s="188" t="s">
        <v>139</v>
      </c>
      <c r="L144" s="38"/>
      <c r="M144" s="193" t="s">
        <v>28</v>
      </c>
      <c r="N144" s="194" t="s">
        <v>45</v>
      </c>
      <c r="O144" s="63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255</v>
      </c>
      <c r="AT144" s="197" t="s">
        <v>135</v>
      </c>
      <c r="AU144" s="197" t="s">
        <v>84</v>
      </c>
      <c r="AY144" s="16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82</v>
      </c>
      <c r="BK144" s="198">
        <f>ROUND(I144*H144,2)</f>
        <v>0</v>
      </c>
      <c r="BL144" s="16" t="s">
        <v>255</v>
      </c>
      <c r="BM144" s="197" t="s">
        <v>387</v>
      </c>
    </row>
    <row r="145" spans="1:65" s="2" customFormat="1" ht="16.5" customHeight="1">
      <c r="A145" s="33"/>
      <c r="B145" s="34"/>
      <c r="C145" s="186" t="s">
        <v>275</v>
      </c>
      <c r="D145" s="186" t="s">
        <v>135</v>
      </c>
      <c r="E145" s="187" t="s">
        <v>276</v>
      </c>
      <c r="F145" s="188" t="s">
        <v>277</v>
      </c>
      <c r="G145" s="189" t="s">
        <v>254</v>
      </c>
      <c r="H145" s="190">
        <v>1</v>
      </c>
      <c r="I145" s="191"/>
      <c r="J145" s="192">
        <f>ROUND(I145*H145,2)</f>
        <v>0</v>
      </c>
      <c r="K145" s="188" t="s">
        <v>139</v>
      </c>
      <c r="L145" s="38"/>
      <c r="M145" s="193" t="s">
        <v>28</v>
      </c>
      <c r="N145" s="194" t="s">
        <v>45</v>
      </c>
      <c r="O145" s="63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255</v>
      </c>
      <c r="AT145" s="197" t="s">
        <v>135</v>
      </c>
      <c r="AU145" s="197" t="s">
        <v>84</v>
      </c>
      <c r="AY145" s="16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82</v>
      </c>
      <c r="BK145" s="198">
        <f>ROUND(I145*H145,2)</f>
        <v>0</v>
      </c>
      <c r="BL145" s="16" t="s">
        <v>255</v>
      </c>
      <c r="BM145" s="197" t="s">
        <v>388</v>
      </c>
    </row>
    <row r="146" spans="1:65" s="2" customFormat="1" ht="39">
      <c r="A146" s="33"/>
      <c r="B146" s="34"/>
      <c r="C146" s="35"/>
      <c r="D146" s="199" t="s">
        <v>145</v>
      </c>
      <c r="E146" s="35"/>
      <c r="F146" s="200" t="s">
        <v>279</v>
      </c>
      <c r="G146" s="35"/>
      <c r="H146" s="35"/>
      <c r="I146" s="107"/>
      <c r="J146" s="35"/>
      <c r="K146" s="35"/>
      <c r="L146" s="38"/>
      <c r="M146" s="201"/>
      <c r="N146" s="20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145</v>
      </c>
      <c r="AU146" s="16" t="s">
        <v>84</v>
      </c>
    </row>
    <row r="147" spans="1:65" s="2" customFormat="1" ht="16.5" customHeight="1">
      <c r="A147" s="33"/>
      <c r="B147" s="34"/>
      <c r="C147" s="186" t="s">
        <v>280</v>
      </c>
      <c r="D147" s="186" t="s">
        <v>135</v>
      </c>
      <c r="E147" s="187" t="s">
        <v>281</v>
      </c>
      <c r="F147" s="188" t="s">
        <v>282</v>
      </c>
      <c r="G147" s="189" t="s">
        <v>254</v>
      </c>
      <c r="H147" s="190">
        <v>1</v>
      </c>
      <c r="I147" s="191"/>
      <c r="J147" s="192">
        <f>ROUND(I147*H147,2)</f>
        <v>0</v>
      </c>
      <c r="K147" s="188" t="s">
        <v>139</v>
      </c>
      <c r="L147" s="38"/>
      <c r="M147" s="193" t="s">
        <v>28</v>
      </c>
      <c r="N147" s="194" t="s">
        <v>45</v>
      </c>
      <c r="O147" s="63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255</v>
      </c>
      <c r="AT147" s="197" t="s">
        <v>135</v>
      </c>
      <c r="AU147" s="197" t="s">
        <v>84</v>
      </c>
      <c r="AY147" s="16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82</v>
      </c>
      <c r="BK147" s="198">
        <f>ROUND(I147*H147,2)</f>
        <v>0</v>
      </c>
      <c r="BL147" s="16" t="s">
        <v>255</v>
      </c>
      <c r="BM147" s="197" t="s">
        <v>389</v>
      </c>
    </row>
    <row r="148" spans="1:65" s="2" customFormat="1" ht="29.25">
      <c r="A148" s="33"/>
      <c r="B148" s="34"/>
      <c r="C148" s="35"/>
      <c r="D148" s="199" t="s">
        <v>145</v>
      </c>
      <c r="E148" s="35"/>
      <c r="F148" s="200" t="s">
        <v>284</v>
      </c>
      <c r="G148" s="35"/>
      <c r="H148" s="35"/>
      <c r="I148" s="107"/>
      <c r="J148" s="35"/>
      <c r="K148" s="35"/>
      <c r="L148" s="38"/>
      <c r="M148" s="224"/>
      <c r="N148" s="225"/>
      <c r="O148" s="226"/>
      <c r="P148" s="226"/>
      <c r="Q148" s="226"/>
      <c r="R148" s="226"/>
      <c r="S148" s="226"/>
      <c r="T148" s="227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145</v>
      </c>
      <c r="AU148" s="16" t="s">
        <v>84</v>
      </c>
    </row>
    <row r="149" spans="1:65" s="2" customFormat="1" ht="6.95" customHeight="1">
      <c r="A149" s="33"/>
      <c r="B149" s="46"/>
      <c r="C149" s="47"/>
      <c r="D149" s="47"/>
      <c r="E149" s="47"/>
      <c r="F149" s="47"/>
      <c r="G149" s="47"/>
      <c r="H149" s="47"/>
      <c r="I149" s="135"/>
      <c r="J149" s="47"/>
      <c r="K149" s="47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Tr92M2vZREcN5uU90s7UsxE7StY8K9mB+nRxjg1865JPhwhfhQ5uyBNjdMjMIkxKE/m0EX5aMtYoSz7P51iakQ==" saltValue="Uu0MKD8FjppNNSlK9ZplKDdSTaLEH1M2VwgjhCydAeLsuLub3A+IoB7aQW/P++EcIEjJLDe07Z0OJ/4NH4gGTA==" spinCount="100000" sheet="1" objects="1" scenarios="1" formatColumns="0" formatRows="0" autoFilter="0"/>
  <autoFilter ref="C87:K14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96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100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LVC, obnova nátěrů svodidel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101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390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28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22</v>
      </c>
      <c r="E12" s="33"/>
      <c r="F12" s="109" t="s">
        <v>391</v>
      </c>
      <c r="G12" s="33"/>
      <c r="H12" s="33"/>
      <c r="I12" s="110" t="s">
        <v>24</v>
      </c>
      <c r="J12" s="111" t="str">
        <f>'Rekapitulace stavby'!AN8</f>
        <v>7. 11. 2019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26</v>
      </c>
      <c r="E14" s="33"/>
      <c r="F14" s="33"/>
      <c r="G14" s="33"/>
      <c r="H14" s="33"/>
      <c r="I14" s="110" t="s">
        <v>27</v>
      </c>
      <c r="J14" s="109" t="s">
        <v>28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29</v>
      </c>
      <c r="F15" s="33"/>
      <c r="G15" s="33"/>
      <c r="H15" s="33"/>
      <c r="I15" s="110" t="s">
        <v>30</v>
      </c>
      <c r="J15" s="109" t="s">
        <v>28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27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30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27</v>
      </c>
      <c r="J20" s="109" t="s">
        <v>28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30</v>
      </c>
      <c r="J21" s="109" t="s">
        <v>28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36</v>
      </c>
      <c r="E23" s="33"/>
      <c r="F23" s="33"/>
      <c r="G23" s="33"/>
      <c r="H23" s="33"/>
      <c r="I23" s="110" t="s">
        <v>27</v>
      </c>
      <c r="J23" s="109" t="s">
        <v>28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30</v>
      </c>
      <c r="J24" s="109" t="s">
        <v>28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38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28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40</v>
      </c>
      <c r="E30" s="33"/>
      <c r="F30" s="33"/>
      <c r="G30" s="33"/>
      <c r="H30" s="33"/>
      <c r="I30" s="107"/>
      <c r="J30" s="119">
        <f>ROUND(J88,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42</v>
      </c>
      <c r="G32" s="33"/>
      <c r="H32" s="33"/>
      <c r="I32" s="121" t="s">
        <v>41</v>
      </c>
      <c r="J32" s="120" t="s">
        <v>43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44</v>
      </c>
      <c r="E33" s="106" t="s">
        <v>45</v>
      </c>
      <c r="F33" s="123">
        <f>ROUND((SUM(BE88:BE148)),  2)</f>
        <v>0</v>
      </c>
      <c r="G33" s="33"/>
      <c r="H33" s="33"/>
      <c r="I33" s="124">
        <v>0.21</v>
      </c>
      <c r="J33" s="123">
        <f>ROUND(((SUM(BE88:BE148))*I33),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46</v>
      </c>
      <c r="F34" s="123">
        <f>ROUND((SUM(BF88:BF148)),  2)</f>
        <v>0</v>
      </c>
      <c r="G34" s="33"/>
      <c r="H34" s="33"/>
      <c r="I34" s="124">
        <v>0.15</v>
      </c>
      <c r="J34" s="123">
        <f>ROUND(((SUM(BF88:BF148))*I34),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23">
        <f>ROUND((SUM(BG88:BG148)),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48</v>
      </c>
      <c r="F36" s="123">
        <f>ROUND((SUM(BH88:BH148)),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49</v>
      </c>
      <c r="F37" s="123">
        <f>ROUND((SUM(BI88:BI148)),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104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LVC, obnova nátěrů svodidel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101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6" t="str">
        <f>E9</f>
        <v>VDRoudnice - LVC, obnova nátěrů svodidel - PK Roudnice nad Labem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Roudnice nad Labem</v>
      </c>
      <c r="G52" s="35"/>
      <c r="H52" s="35"/>
      <c r="I52" s="110" t="s">
        <v>24</v>
      </c>
      <c r="J52" s="58" t="str">
        <f>IF(J12="","",J12)</f>
        <v>7. 11. 2019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s.p.</v>
      </c>
      <c r="G54" s="35"/>
      <c r="H54" s="35"/>
      <c r="I54" s="110" t="s">
        <v>33</v>
      </c>
      <c r="J54" s="31" t="str">
        <f>E21</f>
        <v>AW-DAD, s.r.o.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36</v>
      </c>
      <c r="J55" s="31" t="str">
        <f>E24</f>
        <v>Dadejík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105</v>
      </c>
      <c r="D57" s="140"/>
      <c r="E57" s="140"/>
      <c r="F57" s="140"/>
      <c r="G57" s="140"/>
      <c r="H57" s="140"/>
      <c r="I57" s="141"/>
      <c r="J57" s="142" t="s">
        <v>106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72</v>
      </c>
      <c r="D59" s="35"/>
      <c r="E59" s="35"/>
      <c r="F59" s="35"/>
      <c r="G59" s="35"/>
      <c r="H59" s="35"/>
      <c r="I59" s="107"/>
      <c r="J59" s="76">
        <f>J88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107</v>
      </c>
    </row>
    <row r="60" spans="1:47" s="9" customFormat="1" ht="24.95" customHeight="1">
      <c r="B60" s="144"/>
      <c r="C60" s="145"/>
      <c r="D60" s="146" t="s">
        <v>108</v>
      </c>
      <c r="E60" s="147"/>
      <c r="F60" s="147"/>
      <c r="G60" s="147"/>
      <c r="H60" s="147"/>
      <c r="I60" s="148"/>
      <c r="J60" s="149">
        <f>J89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109</v>
      </c>
      <c r="E61" s="154"/>
      <c r="F61" s="154"/>
      <c r="G61" s="154"/>
      <c r="H61" s="154"/>
      <c r="I61" s="155"/>
      <c r="J61" s="156">
        <f>J90</f>
        <v>0</v>
      </c>
      <c r="K61" s="152"/>
      <c r="L61" s="157"/>
    </row>
    <row r="62" spans="1:47" s="9" customFormat="1" ht="24.95" customHeight="1">
      <c r="B62" s="144"/>
      <c r="C62" s="145"/>
      <c r="D62" s="146" t="s">
        <v>110</v>
      </c>
      <c r="E62" s="147"/>
      <c r="F62" s="147"/>
      <c r="G62" s="147"/>
      <c r="H62" s="147"/>
      <c r="I62" s="148"/>
      <c r="J62" s="149">
        <f>J99</f>
        <v>0</v>
      </c>
      <c r="K62" s="145"/>
      <c r="L62" s="150"/>
    </row>
    <row r="63" spans="1:47" s="10" customFormat="1" ht="19.899999999999999" customHeight="1">
      <c r="B63" s="151"/>
      <c r="C63" s="152"/>
      <c r="D63" s="153" t="s">
        <v>111</v>
      </c>
      <c r="E63" s="154"/>
      <c r="F63" s="154"/>
      <c r="G63" s="154"/>
      <c r="H63" s="154"/>
      <c r="I63" s="155"/>
      <c r="J63" s="156">
        <f>J100</f>
        <v>0</v>
      </c>
      <c r="K63" s="152"/>
      <c r="L63" s="157"/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8"/>
      <c r="J64" s="149">
        <f>J129</f>
        <v>0</v>
      </c>
      <c r="K64" s="145"/>
      <c r="L64" s="150"/>
    </row>
    <row r="65" spans="1:31" s="9" customFormat="1" ht="24.95" customHeight="1">
      <c r="B65" s="144"/>
      <c r="C65" s="145"/>
      <c r="D65" s="146" t="s">
        <v>113</v>
      </c>
      <c r="E65" s="147"/>
      <c r="F65" s="147"/>
      <c r="G65" s="147"/>
      <c r="H65" s="147"/>
      <c r="I65" s="148"/>
      <c r="J65" s="149">
        <f>J134</f>
        <v>0</v>
      </c>
      <c r="K65" s="145"/>
      <c r="L65" s="150"/>
    </row>
    <row r="66" spans="1:31" s="10" customFormat="1" ht="19.899999999999999" customHeight="1">
      <c r="B66" s="151"/>
      <c r="C66" s="152"/>
      <c r="D66" s="153" t="s">
        <v>114</v>
      </c>
      <c r="E66" s="154"/>
      <c r="F66" s="154"/>
      <c r="G66" s="154"/>
      <c r="H66" s="154"/>
      <c r="I66" s="155"/>
      <c r="J66" s="156">
        <f>J135</f>
        <v>0</v>
      </c>
      <c r="K66" s="152"/>
      <c r="L66" s="157"/>
    </row>
    <row r="67" spans="1:31" s="10" customFormat="1" ht="19.899999999999999" customHeight="1">
      <c r="B67" s="151"/>
      <c r="C67" s="152"/>
      <c r="D67" s="153" t="s">
        <v>115</v>
      </c>
      <c r="E67" s="154"/>
      <c r="F67" s="154"/>
      <c r="G67" s="154"/>
      <c r="H67" s="154"/>
      <c r="I67" s="155"/>
      <c r="J67" s="156">
        <f>J140</f>
        <v>0</v>
      </c>
      <c r="K67" s="152"/>
      <c r="L67" s="157"/>
    </row>
    <row r="68" spans="1:31" s="10" customFormat="1" ht="19.899999999999999" customHeight="1">
      <c r="B68" s="151"/>
      <c r="C68" s="152"/>
      <c r="D68" s="153" t="s">
        <v>116</v>
      </c>
      <c r="E68" s="154"/>
      <c r="F68" s="154"/>
      <c r="G68" s="154"/>
      <c r="H68" s="154"/>
      <c r="I68" s="155"/>
      <c r="J68" s="156">
        <f>J143</f>
        <v>0</v>
      </c>
      <c r="K68" s="152"/>
      <c r="L68" s="157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135"/>
      <c r="J70" s="47"/>
      <c r="K70" s="47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138"/>
      <c r="J74" s="49"/>
      <c r="K74" s="49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117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3" t="str">
        <f>E7</f>
        <v>LVC, obnova nátěrů svodidel</v>
      </c>
      <c r="F78" s="354"/>
      <c r="G78" s="354"/>
      <c r="H78" s="354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101</v>
      </c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6" t="str">
        <f>E9</f>
        <v>VDRoudnice - LVC, obnova nátěrů svodidel - PK Roudnice nad Labem</v>
      </c>
      <c r="F80" s="355"/>
      <c r="G80" s="355"/>
      <c r="H80" s="35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22</v>
      </c>
      <c r="D82" s="35"/>
      <c r="E82" s="35"/>
      <c r="F82" s="26" t="str">
        <f>F12</f>
        <v>Roudnice nad Labem</v>
      </c>
      <c r="G82" s="35"/>
      <c r="H82" s="35"/>
      <c r="I82" s="110" t="s">
        <v>24</v>
      </c>
      <c r="J82" s="58" t="str">
        <f>IF(J12="","",J12)</f>
        <v>7. 11. 2019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7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26</v>
      </c>
      <c r="D84" s="35"/>
      <c r="E84" s="35"/>
      <c r="F84" s="26" t="str">
        <f>E15</f>
        <v>Povodí Labe, s.p.</v>
      </c>
      <c r="G84" s="35"/>
      <c r="H84" s="35"/>
      <c r="I84" s="110" t="s">
        <v>33</v>
      </c>
      <c r="J84" s="31" t="str">
        <f>E21</f>
        <v>AW-DAD, s.r.o.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31</v>
      </c>
      <c r="D85" s="35"/>
      <c r="E85" s="35"/>
      <c r="F85" s="26" t="str">
        <f>IF(E18="","",E18)</f>
        <v>Vyplň údaj</v>
      </c>
      <c r="G85" s="35"/>
      <c r="H85" s="35"/>
      <c r="I85" s="110" t="s">
        <v>36</v>
      </c>
      <c r="J85" s="31" t="str">
        <f>E24</f>
        <v>Dadejík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07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58"/>
      <c r="B87" s="159"/>
      <c r="C87" s="160" t="s">
        <v>118</v>
      </c>
      <c r="D87" s="161" t="s">
        <v>59</v>
      </c>
      <c r="E87" s="161" t="s">
        <v>55</v>
      </c>
      <c r="F87" s="161" t="s">
        <v>56</v>
      </c>
      <c r="G87" s="161" t="s">
        <v>119</v>
      </c>
      <c r="H87" s="161" t="s">
        <v>120</v>
      </c>
      <c r="I87" s="162" t="s">
        <v>121</v>
      </c>
      <c r="J87" s="161" t="s">
        <v>106</v>
      </c>
      <c r="K87" s="163" t="s">
        <v>122</v>
      </c>
      <c r="L87" s="164"/>
      <c r="M87" s="67" t="s">
        <v>28</v>
      </c>
      <c r="N87" s="68" t="s">
        <v>44</v>
      </c>
      <c r="O87" s="68" t="s">
        <v>123</v>
      </c>
      <c r="P87" s="68" t="s">
        <v>124</v>
      </c>
      <c r="Q87" s="68" t="s">
        <v>125</v>
      </c>
      <c r="R87" s="68" t="s">
        <v>126</v>
      </c>
      <c r="S87" s="68" t="s">
        <v>127</v>
      </c>
      <c r="T87" s="69" t="s">
        <v>128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</row>
    <row r="88" spans="1:65" s="2" customFormat="1" ht="22.9" customHeight="1">
      <c r="A88" s="33"/>
      <c r="B88" s="34"/>
      <c r="C88" s="74" t="s">
        <v>129</v>
      </c>
      <c r="D88" s="35"/>
      <c r="E88" s="35"/>
      <c r="F88" s="35"/>
      <c r="G88" s="35"/>
      <c r="H88" s="35"/>
      <c r="I88" s="107"/>
      <c r="J88" s="165">
        <f>BK88</f>
        <v>0</v>
      </c>
      <c r="K88" s="35"/>
      <c r="L88" s="38"/>
      <c r="M88" s="70"/>
      <c r="N88" s="166"/>
      <c r="O88" s="71"/>
      <c r="P88" s="167">
        <f>P89+P99+P129+P134</f>
        <v>0</v>
      </c>
      <c r="Q88" s="71"/>
      <c r="R88" s="167">
        <f>R89+R99+R129+R134</f>
        <v>48.734584999999996</v>
      </c>
      <c r="S88" s="71"/>
      <c r="T88" s="168">
        <f>T89+T99+T129+T134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73</v>
      </c>
      <c r="AU88" s="16" t="s">
        <v>107</v>
      </c>
      <c r="BK88" s="169">
        <f>BK89+BK99+BK129+BK134</f>
        <v>0</v>
      </c>
    </row>
    <row r="89" spans="1:65" s="12" customFormat="1" ht="25.9" customHeight="1">
      <c r="B89" s="170"/>
      <c r="C89" s="171"/>
      <c r="D89" s="172" t="s">
        <v>73</v>
      </c>
      <c r="E89" s="173" t="s">
        <v>130</v>
      </c>
      <c r="F89" s="173" t="s">
        <v>131</v>
      </c>
      <c r="G89" s="171"/>
      <c r="H89" s="171"/>
      <c r="I89" s="174"/>
      <c r="J89" s="175">
        <f>BK89</f>
        <v>0</v>
      </c>
      <c r="K89" s="171"/>
      <c r="L89" s="176"/>
      <c r="M89" s="177"/>
      <c r="N89" s="178"/>
      <c r="O89" s="178"/>
      <c r="P89" s="179">
        <f>P90</f>
        <v>0</v>
      </c>
      <c r="Q89" s="178"/>
      <c r="R89" s="179">
        <f>R90</f>
        <v>0</v>
      </c>
      <c r="S89" s="178"/>
      <c r="T89" s="180">
        <f>T90</f>
        <v>0</v>
      </c>
      <c r="AR89" s="181" t="s">
        <v>82</v>
      </c>
      <c r="AT89" s="182" t="s">
        <v>73</v>
      </c>
      <c r="AU89" s="182" t="s">
        <v>74</v>
      </c>
      <c r="AY89" s="181" t="s">
        <v>132</v>
      </c>
      <c r="BK89" s="183">
        <f>BK90</f>
        <v>0</v>
      </c>
    </row>
    <row r="90" spans="1:65" s="12" customFormat="1" ht="22.9" customHeight="1">
      <c r="B90" s="170"/>
      <c r="C90" s="171"/>
      <c r="D90" s="172" t="s">
        <v>73</v>
      </c>
      <c r="E90" s="184" t="s">
        <v>133</v>
      </c>
      <c r="F90" s="184" t="s">
        <v>134</v>
      </c>
      <c r="G90" s="171"/>
      <c r="H90" s="171"/>
      <c r="I90" s="174"/>
      <c r="J90" s="185">
        <f>BK90</f>
        <v>0</v>
      </c>
      <c r="K90" s="171"/>
      <c r="L90" s="176"/>
      <c r="M90" s="177"/>
      <c r="N90" s="178"/>
      <c r="O90" s="178"/>
      <c r="P90" s="179">
        <f>SUM(P91:P98)</f>
        <v>0</v>
      </c>
      <c r="Q90" s="178"/>
      <c r="R90" s="179">
        <f>SUM(R91:R98)</f>
        <v>0</v>
      </c>
      <c r="S90" s="178"/>
      <c r="T90" s="180">
        <f>SUM(T91:T98)</f>
        <v>0</v>
      </c>
      <c r="AR90" s="181" t="s">
        <v>82</v>
      </c>
      <c r="AT90" s="182" t="s">
        <v>73</v>
      </c>
      <c r="AU90" s="182" t="s">
        <v>82</v>
      </c>
      <c r="AY90" s="181" t="s">
        <v>132</v>
      </c>
      <c r="BK90" s="183">
        <f>SUM(BK91:BK98)</f>
        <v>0</v>
      </c>
    </row>
    <row r="91" spans="1:65" s="2" customFormat="1" ht="21.75" customHeight="1">
      <c r="A91" s="33"/>
      <c r="B91" s="34"/>
      <c r="C91" s="186" t="s">
        <v>82</v>
      </c>
      <c r="D91" s="186" t="s">
        <v>135</v>
      </c>
      <c r="E91" s="187" t="s">
        <v>136</v>
      </c>
      <c r="F91" s="188" t="s">
        <v>137</v>
      </c>
      <c r="G91" s="189" t="s">
        <v>138</v>
      </c>
      <c r="H91" s="190">
        <v>58</v>
      </c>
      <c r="I91" s="191"/>
      <c r="J91" s="192">
        <f>ROUND(I91*H91,2)</f>
        <v>0</v>
      </c>
      <c r="K91" s="188" t="s">
        <v>139</v>
      </c>
      <c r="L91" s="38"/>
      <c r="M91" s="193" t="s">
        <v>28</v>
      </c>
      <c r="N91" s="194" t="s">
        <v>45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140</v>
      </c>
      <c r="AT91" s="197" t="s">
        <v>135</v>
      </c>
      <c r="AU91" s="197" t="s">
        <v>84</v>
      </c>
      <c r="AY91" s="16" t="s">
        <v>132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82</v>
      </c>
      <c r="BK91" s="198">
        <f>ROUND(I91*H91,2)</f>
        <v>0</v>
      </c>
      <c r="BL91" s="16" t="s">
        <v>140</v>
      </c>
      <c r="BM91" s="197" t="s">
        <v>392</v>
      </c>
    </row>
    <row r="92" spans="1:65" s="2" customFormat="1" ht="21.75" customHeight="1">
      <c r="A92" s="33"/>
      <c r="B92" s="34"/>
      <c r="C92" s="186" t="s">
        <v>84</v>
      </c>
      <c r="D92" s="186" t="s">
        <v>135</v>
      </c>
      <c r="E92" s="187" t="s">
        <v>142</v>
      </c>
      <c r="F92" s="188" t="s">
        <v>143</v>
      </c>
      <c r="G92" s="189" t="s">
        <v>138</v>
      </c>
      <c r="H92" s="190">
        <v>3074</v>
      </c>
      <c r="I92" s="191"/>
      <c r="J92" s="192">
        <f>ROUND(I92*H92,2)</f>
        <v>0</v>
      </c>
      <c r="K92" s="188" t="s">
        <v>139</v>
      </c>
      <c r="L92" s="38"/>
      <c r="M92" s="193" t="s">
        <v>28</v>
      </c>
      <c r="N92" s="194" t="s">
        <v>45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140</v>
      </c>
      <c r="AT92" s="197" t="s">
        <v>135</v>
      </c>
      <c r="AU92" s="197" t="s">
        <v>84</v>
      </c>
      <c r="AY92" s="16" t="s">
        <v>132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82</v>
      </c>
      <c r="BK92" s="198">
        <f>ROUND(I92*H92,2)</f>
        <v>0</v>
      </c>
      <c r="BL92" s="16" t="s">
        <v>140</v>
      </c>
      <c r="BM92" s="197" t="s">
        <v>393</v>
      </c>
    </row>
    <row r="93" spans="1:65" s="2" customFormat="1" ht="19.5">
      <c r="A93" s="33"/>
      <c r="B93" s="34"/>
      <c r="C93" s="35"/>
      <c r="D93" s="199" t="s">
        <v>145</v>
      </c>
      <c r="E93" s="35"/>
      <c r="F93" s="200" t="s">
        <v>394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145</v>
      </c>
      <c r="AU93" s="16" t="s">
        <v>84</v>
      </c>
    </row>
    <row r="94" spans="1:65" s="13" customFormat="1" ht="11.25">
      <c r="B94" s="203"/>
      <c r="C94" s="204"/>
      <c r="D94" s="199" t="s">
        <v>147</v>
      </c>
      <c r="E94" s="205" t="s">
        <v>28</v>
      </c>
      <c r="F94" s="206" t="s">
        <v>395</v>
      </c>
      <c r="G94" s="204"/>
      <c r="H94" s="207">
        <v>3074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147</v>
      </c>
      <c r="AU94" s="213" t="s">
        <v>84</v>
      </c>
      <c r="AV94" s="13" t="s">
        <v>84</v>
      </c>
      <c r="AW94" s="13" t="s">
        <v>35</v>
      </c>
      <c r="AX94" s="13" t="s">
        <v>82</v>
      </c>
      <c r="AY94" s="213" t="s">
        <v>132</v>
      </c>
    </row>
    <row r="95" spans="1:65" s="2" customFormat="1" ht="16.5" customHeight="1">
      <c r="A95" s="33"/>
      <c r="B95" s="34"/>
      <c r="C95" s="186" t="s">
        <v>149</v>
      </c>
      <c r="D95" s="186" t="s">
        <v>135</v>
      </c>
      <c r="E95" s="187" t="s">
        <v>150</v>
      </c>
      <c r="F95" s="188" t="s">
        <v>151</v>
      </c>
      <c r="G95" s="189" t="s">
        <v>138</v>
      </c>
      <c r="H95" s="190">
        <v>58</v>
      </c>
      <c r="I95" s="191"/>
      <c r="J95" s="192">
        <f>ROUND(I95*H95,2)</f>
        <v>0</v>
      </c>
      <c r="K95" s="188" t="s">
        <v>139</v>
      </c>
      <c r="L95" s="38"/>
      <c r="M95" s="193" t="s">
        <v>28</v>
      </c>
      <c r="N95" s="194" t="s">
        <v>45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140</v>
      </c>
      <c r="AT95" s="197" t="s">
        <v>135</v>
      </c>
      <c r="AU95" s="197" t="s">
        <v>84</v>
      </c>
      <c r="AY95" s="16" t="s">
        <v>132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82</v>
      </c>
      <c r="BK95" s="198">
        <f>ROUND(I95*H95,2)</f>
        <v>0</v>
      </c>
      <c r="BL95" s="16" t="s">
        <v>140</v>
      </c>
      <c r="BM95" s="197" t="s">
        <v>396</v>
      </c>
    </row>
    <row r="96" spans="1:65" s="2" customFormat="1" ht="21.75" customHeight="1">
      <c r="A96" s="33"/>
      <c r="B96" s="34"/>
      <c r="C96" s="186" t="s">
        <v>140</v>
      </c>
      <c r="D96" s="186" t="s">
        <v>135</v>
      </c>
      <c r="E96" s="187" t="s">
        <v>153</v>
      </c>
      <c r="F96" s="188" t="s">
        <v>154</v>
      </c>
      <c r="G96" s="189" t="s">
        <v>138</v>
      </c>
      <c r="H96" s="190">
        <v>58</v>
      </c>
      <c r="I96" s="191"/>
      <c r="J96" s="192">
        <f>ROUND(I96*H96,2)</f>
        <v>0</v>
      </c>
      <c r="K96" s="188" t="s">
        <v>139</v>
      </c>
      <c r="L96" s="38"/>
      <c r="M96" s="193" t="s">
        <v>28</v>
      </c>
      <c r="N96" s="194" t="s">
        <v>45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140</v>
      </c>
      <c r="AT96" s="197" t="s">
        <v>135</v>
      </c>
      <c r="AU96" s="197" t="s">
        <v>84</v>
      </c>
      <c r="AY96" s="16" t="s">
        <v>132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82</v>
      </c>
      <c r="BK96" s="198">
        <f>ROUND(I96*H96,2)</f>
        <v>0</v>
      </c>
      <c r="BL96" s="16" t="s">
        <v>140</v>
      </c>
      <c r="BM96" s="197" t="s">
        <v>397</v>
      </c>
    </row>
    <row r="97" spans="1:65" s="2" customFormat="1" ht="21.75" customHeight="1">
      <c r="A97" s="33"/>
      <c r="B97" s="34"/>
      <c r="C97" s="186" t="s">
        <v>156</v>
      </c>
      <c r="D97" s="186" t="s">
        <v>135</v>
      </c>
      <c r="E97" s="187" t="s">
        <v>157</v>
      </c>
      <c r="F97" s="188" t="s">
        <v>158</v>
      </c>
      <c r="G97" s="189" t="s">
        <v>138</v>
      </c>
      <c r="H97" s="190">
        <v>58</v>
      </c>
      <c r="I97" s="191"/>
      <c r="J97" s="192">
        <f>ROUND(I97*H97,2)</f>
        <v>0</v>
      </c>
      <c r="K97" s="188" t="s">
        <v>139</v>
      </c>
      <c r="L97" s="38"/>
      <c r="M97" s="193" t="s">
        <v>28</v>
      </c>
      <c r="N97" s="194" t="s">
        <v>45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140</v>
      </c>
      <c r="AT97" s="197" t="s">
        <v>135</v>
      </c>
      <c r="AU97" s="197" t="s">
        <v>84</v>
      </c>
      <c r="AY97" s="16" t="s">
        <v>132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82</v>
      </c>
      <c r="BK97" s="198">
        <f>ROUND(I97*H97,2)</f>
        <v>0</v>
      </c>
      <c r="BL97" s="16" t="s">
        <v>140</v>
      </c>
      <c r="BM97" s="197" t="s">
        <v>398</v>
      </c>
    </row>
    <row r="98" spans="1:65" s="2" customFormat="1" ht="21.75" customHeight="1">
      <c r="A98" s="33"/>
      <c r="B98" s="34"/>
      <c r="C98" s="186" t="s">
        <v>160</v>
      </c>
      <c r="D98" s="186" t="s">
        <v>135</v>
      </c>
      <c r="E98" s="187" t="s">
        <v>161</v>
      </c>
      <c r="F98" s="188" t="s">
        <v>162</v>
      </c>
      <c r="G98" s="189" t="s">
        <v>138</v>
      </c>
      <c r="H98" s="190">
        <v>58</v>
      </c>
      <c r="I98" s="191"/>
      <c r="J98" s="192">
        <f>ROUND(I98*H98,2)</f>
        <v>0</v>
      </c>
      <c r="K98" s="188" t="s">
        <v>139</v>
      </c>
      <c r="L98" s="38"/>
      <c r="M98" s="193" t="s">
        <v>28</v>
      </c>
      <c r="N98" s="194" t="s">
        <v>45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140</v>
      </c>
      <c r="AT98" s="197" t="s">
        <v>135</v>
      </c>
      <c r="AU98" s="197" t="s">
        <v>84</v>
      </c>
      <c r="AY98" s="16" t="s">
        <v>132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82</v>
      </c>
      <c r="BK98" s="198">
        <f>ROUND(I98*H98,2)</f>
        <v>0</v>
      </c>
      <c r="BL98" s="16" t="s">
        <v>140</v>
      </c>
      <c r="BM98" s="197" t="s">
        <v>399</v>
      </c>
    </row>
    <row r="99" spans="1:65" s="12" customFormat="1" ht="25.9" customHeight="1">
      <c r="B99" s="170"/>
      <c r="C99" s="171"/>
      <c r="D99" s="172" t="s">
        <v>73</v>
      </c>
      <c r="E99" s="173" t="s">
        <v>164</v>
      </c>
      <c r="F99" s="173" t="s">
        <v>165</v>
      </c>
      <c r="G99" s="171"/>
      <c r="H99" s="171"/>
      <c r="I99" s="174"/>
      <c r="J99" s="175">
        <f>BK99</f>
        <v>0</v>
      </c>
      <c r="K99" s="171"/>
      <c r="L99" s="176"/>
      <c r="M99" s="177"/>
      <c r="N99" s="178"/>
      <c r="O99" s="178"/>
      <c r="P99" s="179">
        <f>P100</f>
        <v>0</v>
      </c>
      <c r="Q99" s="178"/>
      <c r="R99" s="179">
        <f>R100</f>
        <v>48.734584999999996</v>
      </c>
      <c r="S99" s="178"/>
      <c r="T99" s="180">
        <f>T100</f>
        <v>0</v>
      </c>
      <c r="AR99" s="181" t="s">
        <v>84</v>
      </c>
      <c r="AT99" s="182" t="s">
        <v>73</v>
      </c>
      <c r="AU99" s="182" t="s">
        <v>74</v>
      </c>
      <c r="AY99" s="181" t="s">
        <v>132</v>
      </c>
      <c r="BK99" s="183">
        <f>BK100</f>
        <v>0</v>
      </c>
    </row>
    <row r="100" spans="1:65" s="12" customFormat="1" ht="22.9" customHeight="1">
      <c r="B100" s="170"/>
      <c r="C100" s="171"/>
      <c r="D100" s="172" t="s">
        <v>73</v>
      </c>
      <c r="E100" s="184" t="s">
        <v>166</v>
      </c>
      <c r="F100" s="184" t="s">
        <v>167</v>
      </c>
      <c r="G100" s="171"/>
      <c r="H100" s="171"/>
      <c r="I100" s="174"/>
      <c r="J100" s="185">
        <f>BK100</f>
        <v>0</v>
      </c>
      <c r="K100" s="171"/>
      <c r="L100" s="176"/>
      <c r="M100" s="177"/>
      <c r="N100" s="178"/>
      <c r="O100" s="178"/>
      <c r="P100" s="179">
        <f>SUM(P101:P128)</f>
        <v>0</v>
      </c>
      <c r="Q100" s="178"/>
      <c r="R100" s="179">
        <f>SUM(R101:R128)</f>
        <v>48.734584999999996</v>
      </c>
      <c r="S100" s="178"/>
      <c r="T100" s="180">
        <f>SUM(T101:T128)</f>
        <v>0</v>
      </c>
      <c r="AR100" s="181" t="s">
        <v>84</v>
      </c>
      <c r="AT100" s="182" t="s">
        <v>73</v>
      </c>
      <c r="AU100" s="182" t="s">
        <v>82</v>
      </c>
      <c r="AY100" s="181" t="s">
        <v>132</v>
      </c>
      <c r="BK100" s="183">
        <f>SUM(BK101:BK128)</f>
        <v>0</v>
      </c>
    </row>
    <row r="101" spans="1:65" s="2" customFormat="1" ht="21.75" customHeight="1">
      <c r="A101" s="33"/>
      <c r="B101" s="34"/>
      <c r="C101" s="186" t="s">
        <v>168</v>
      </c>
      <c r="D101" s="186" t="s">
        <v>135</v>
      </c>
      <c r="E101" s="187" t="s">
        <v>169</v>
      </c>
      <c r="F101" s="188" t="s">
        <v>170</v>
      </c>
      <c r="G101" s="189" t="s">
        <v>171</v>
      </c>
      <c r="H101" s="190">
        <v>57.53</v>
      </c>
      <c r="I101" s="191"/>
      <c r="J101" s="192">
        <f>ROUND(I101*H101,2)</f>
        <v>0</v>
      </c>
      <c r="K101" s="188" t="s">
        <v>139</v>
      </c>
      <c r="L101" s="38"/>
      <c r="M101" s="193" t="s">
        <v>28</v>
      </c>
      <c r="N101" s="194" t="s">
        <v>45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172</v>
      </c>
      <c r="AT101" s="197" t="s">
        <v>135</v>
      </c>
      <c r="AU101" s="197" t="s">
        <v>84</v>
      </c>
      <c r="AY101" s="16" t="s">
        <v>132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82</v>
      </c>
      <c r="BK101" s="198">
        <f>ROUND(I101*H101,2)</f>
        <v>0</v>
      </c>
      <c r="BL101" s="16" t="s">
        <v>172</v>
      </c>
      <c r="BM101" s="197" t="s">
        <v>400</v>
      </c>
    </row>
    <row r="102" spans="1:65" s="2" customFormat="1" ht="29.25">
      <c r="A102" s="33"/>
      <c r="B102" s="34"/>
      <c r="C102" s="35"/>
      <c r="D102" s="199" t="s">
        <v>145</v>
      </c>
      <c r="E102" s="35"/>
      <c r="F102" s="200" t="s">
        <v>401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145</v>
      </c>
      <c r="AU102" s="16" t="s">
        <v>84</v>
      </c>
    </row>
    <row r="103" spans="1:65" s="2" customFormat="1" ht="21.75" customHeight="1">
      <c r="A103" s="33"/>
      <c r="B103" s="34"/>
      <c r="C103" s="186" t="s">
        <v>175</v>
      </c>
      <c r="D103" s="186" t="s">
        <v>135</v>
      </c>
      <c r="E103" s="187" t="s">
        <v>176</v>
      </c>
      <c r="F103" s="188" t="s">
        <v>177</v>
      </c>
      <c r="G103" s="189" t="s">
        <v>171</v>
      </c>
      <c r="H103" s="190">
        <v>5695.47</v>
      </c>
      <c r="I103" s="191"/>
      <c r="J103" s="192">
        <f>ROUND(I103*H103,2)</f>
        <v>0</v>
      </c>
      <c r="K103" s="188" t="s">
        <v>139</v>
      </c>
      <c r="L103" s="38"/>
      <c r="M103" s="193" t="s">
        <v>28</v>
      </c>
      <c r="N103" s="194" t="s">
        <v>45</v>
      </c>
      <c r="O103" s="63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7" t="s">
        <v>172</v>
      </c>
      <c r="AT103" s="197" t="s">
        <v>135</v>
      </c>
      <c r="AU103" s="197" t="s">
        <v>84</v>
      </c>
      <c r="AY103" s="16" t="s">
        <v>132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6" t="s">
        <v>82</v>
      </c>
      <c r="BK103" s="198">
        <f>ROUND(I103*H103,2)</f>
        <v>0</v>
      </c>
      <c r="BL103" s="16" t="s">
        <v>172</v>
      </c>
      <c r="BM103" s="197" t="s">
        <v>402</v>
      </c>
    </row>
    <row r="104" spans="1:65" s="2" customFormat="1" ht="29.25">
      <c r="A104" s="33"/>
      <c r="B104" s="34"/>
      <c r="C104" s="35"/>
      <c r="D104" s="199" t="s">
        <v>145</v>
      </c>
      <c r="E104" s="35"/>
      <c r="F104" s="200" t="s">
        <v>179</v>
      </c>
      <c r="G104" s="35"/>
      <c r="H104" s="35"/>
      <c r="I104" s="107"/>
      <c r="J104" s="35"/>
      <c r="K104" s="35"/>
      <c r="L104" s="38"/>
      <c r="M104" s="201"/>
      <c r="N104" s="202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145</v>
      </c>
      <c r="AU104" s="16" t="s">
        <v>84</v>
      </c>
    </row>
    <row r="105" spans="1:65" s="2" customFormat="1" ht="16.5" customHeight="1">
      <c r="A105" s="33"/>
      <c r="B105" s="34"/>
      <c r="C105" s="214" t="s">
        <v>180</v>
      </c>
      <c r="D105" s="214" t="s">
        <v>181</v>
      </c>
      <c r="E105" s="215" t="s">
        <v>182</v>
      </c>
      <c r="F105" s="216" t="s">
        <v>183</v>
      </c>
      <c r="G105" s="217" t="s">
        <v>138</v>
      </c>
      <c r="H105" s="218">
        <v>45.564</v>
      </c>
      <c r="I105" s="219"/>
      <c r="J105" s="220">
        <f>ROUND(I105*H105,2)</f>
        <v>0</v>
      </c>
      <c r="K105" s="216" t="s">
        <v>139</v>
      </c>
      <c r="L105" s="221"/>
      <c r="M105" s="222" t="s">
        <v>28</v>
      </c>
      <c r="N105" s="223" t="s">
        <v>45</v>
      </c>
      <c r="O105" s="63"/>
      <c r="P105" s="195">
        <f>O105*H105</f>
        <v>0</v>
      </c>
      <c r="Q105" s="195">
        <v>1</v>
      </c>
      <c r="R105" s="195">
        <f>Q105*H105</f>
        <v>45.564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184</v>
      </c>
      <c r="AT105" s="197" t="s">
        <v>181</v>
      </c>
      <c r="AU105" s="197" t="s">
        <v>84</v>
      </c>
      <c r="AY105" s="16" t="s">
        <v>132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82</v>
      </c>
      <c r="BK105" s="198">
        <f>ROUND(I105*H105,2)</f>
        <v>0</v>
      </c>
      <c r="BL105" s="16" t="s">
        <v>172</v>
      </c>
      <c r="BM105" s="197" t="s">
        <v>403</v>
      </c>
    </row>
    <row r="106" spans="1:65" s="2" customFormat="1" ht="39">
      <c r="A106" s="33"/>
      <c r="B106" s="34"/>
      <c r="C106" s="35"/>
      <c r="D106" s="199" t="s">
        <v>145</v>
      </c>
      <c r="E106" s="35"/>
      <c r="F106" s="200" t="s">
        <v>186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145</v>
      </c>
      <c r="AU106" s="16" t="s">
        <v>84</v>
      </c>
    </row>
    <row r="107" spans="1:65" s="13" customFormat="1" ht="11.25">
      <c r="B107" s="203"/>
      <c r="C107" s="204"/>
      <c r="D107" s="199" t="s">
        <v>147</v>
      </c>
      <c r="E107" s="204"/>
      <c r="F107" s="206" t="s">
        <v>404</v>
      </c>
      <c r="G107" s="204"/>
      <c r="H107" s="207">
        <v>45.564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147</v>
      </c>
      <c r="AU107" s="213" t="s">
        <v>84</v>
      </c>
      <c r="AV107" s="13" t="s">
        <v>84</v>
      </c>
      <c r="AW107" s="13" t="s">
        <v>4</v>
      </c>
      <c r="AX107" s="13" t="s">
        <v>82</v>
      </c>
      <c r="AY107" s="213" t="s">
        <v>132</v>
      </c>
    </row>
    <row r="108" spans="1:65" s="2" customFormat="1" ht="16.5" customHeight="1">
      <c r="A108" s="33"/>
      <c r="B108" s="34"/>
      <c r="C108" s="186" t="s">
        <v>188</v>
      </c>
      <c r="D108" s="186" t="s">
        <v>135</v>
      </c>
      <c r="E108" s="187" t="s">
        <v>189</v>
      </c>
      <c r="F108" s="188" t="s">
        <v>190</v>
      </c>
      <c r="G108" s="189" t="s">
        <v>171</v>
      </c>
      <c r="H108" s="190">
        <v>5753</v>
      </c>
      <c r="I108" s="191"/>
      <c r="J108" s="192">
        <f>ROUND(I108*H108,2)</f>
        <v>0</v>
      </c>
      <c r="K108" s="188" t="s">
        <v>139</v>
      </c>
      <c r="L108" s="38"/>
      <c r="M108" s="193" t="s">
        <v>28</v>
      </c>
      <c r="N108" s="194" t="s">
        <v>45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172</v>
      </c>
      <c r="AT108" s="197" t="s">
        <v>135</v>
      </c>
      <c r="AU108" s="197" t="s">
        <v>84</v>
      </c>
      <c r="AY108" s="16" t="s">
        <v>132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82</v>
      </c>
      <c r="BK108" s="198">
        <f>ROUND(I108*H108,2)</f>
        <v>0</v>
      </c>
      <c r="BL108" s="16" t="s">
        <v>172</v>
      </c>
      <c r="BM108" s="197" t="s">
        <v>405</v>
      </c>
    </row>
    <row r="109" spans="1:65" s="2" customFormat="1" ht="16.5" customHeight="1">
      <c r="A109" s="33"/>
      <c r="B109" s="34"/>
      <c r="C109" s="214" t="s">
        <v>192</v>
      </c>
      <c r="D109" s="214" t="s">
        <v>181</v>
      </c>
      <c r="E109" s="215" t="s">
        <v>193</v>
      </c>
      <c r="F109" s="216" t="s">
        <v>194</v>
      </c>
      <c r="G109" s="217" t="s">
        <v>195</v>
      </c>
      <c r="H109" s="218">
        <v>115.06</v>
      </c>
      <c r="I109" s="219"/>
      <c r="J109" s="220">
        <f>ROUND(I109*H109,2)</f>
        <v>0</v>
      </c>
      <c r="K109" s="216" t="s">
        <v>139</v>
      </c>
      <c r="L109" s="221"/>
      <c r="M109" s="222" t="s">
        <v>28</v>
      </c>
      <c r="N109" s="223" t="s">
        <v>45</v>
      </c>
      <c r="O109" s="63"/>
      <c r="P109" s="195">
        <f>O109*H109</f>
        <v>0</v>
      </c>
      <c r="Q109" s="195">
        <v>1E-3</v>
      </c>
      <c r="R109" s="195">
        <f>Q109*H109</f>
        <v>0.11506000000000001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184</v>
      </c>
      <c r="AT109" s="197" t="s">
        <v>181</v>
      </c>
      <c r="AU109" s="197" t="s">
        <v>84</v>
      </c>
      <c r="AY109" s="16" t="s">
        <v>132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82</v>
      </c>
      <c r="BK109" s="198">
        <f>ROUND(I109*H109,2)</f>
        <v>0</v>
      </c>
      <c r="BL109" s="16" t="s">
        <v>172</v>
      </c>
      <c r="BM109" s="197" t="s">
        <v>406</v>
      </c>
    </row>
    <row r="110" spans="1:65" s="13" customFormat="1" ht="11.25">
      <c r="B110" s="203"/>
      <c r="C110" s="204"/>
      <c r="D110" s="199" t="s">
        <v>147</v>
      </c>
      <c r="E110" s="204"/>
      <c r="F110" s="206" t="s">
        <v>407</v>
      </c>
      <c r="G110" s="204"/>
      <c r="H110" s="207">
        <v>115.06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147</v>
      </c>
      <c r="AU110" s="213" t="s">
        <v>84</v>
      </c>
      <c r="AV110" s="13" t="s">
        <v>84</v>
      </c>
      <c r="AW110" s="13" t="s">
        <v>4</v>
      </c>
      <c r="AX110" s="13" t="s">
        <v>82</v>
      </c>
      <c r="AY110" s="213" t="s">
        <v>132</v>
      </c>
    </row>
    <row r="111" spans="1:65" s="2" customFormat="1" ht="16.5" customHeight="1">
      <c r="A111" s="33"/>
      <c r="B111" s="34"/>
      <c r="C111" s="214" t="s">
        <v>198</v>
      </c>
      <c r="D111" s="214" t="s">
        <v>181</v>
      </c>
      <c r="E111" s="215" t="s">
        <v>199</v>
      </c>
      <c r="F111" s="216" t="s">
        <v>200</v>
      </c>
      <c r="G111" s="217" t="s">
        <v>195</v>
      </c>
      <c r="H111" s="218">
        <v>1150.5999999999999</v>
      </c>
      <c r="I111" s="219"/>
      <c r="J111" s="220">
        <f>ROUND(I111*H111,2)</f>
        <v>0</v>
      </c>
      <c r="K111" s="216" t="s">
        <v>28</v>
      </c>
      <c r="L111" s="221"/>
      <c r="M111" s="222" t="s">
        <v>28</v>
      </c>
      <c r="N111" s="223" t="s">
        <v>45</v>
      </c>
      <c r="O111" s="63"/>
      <c r="P111" s="195">
        <f>O111*H111</f>
        <v>0</v>
      </c>
      <c r="Q111" s="195">
        <v>1E-3</v>
      </c>
      <c r="R111" s="195">
        <f>Q111*H111</f>
        <v>1.1505999999999998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184</v>
      </c>
      <c r="AT111" s="197" t="s">
        <v>181</v>
      </c>
      <c r="AU111" s="197" t="s">
        <v>84</v>
      </c>
      <c r="AY111" s="16" t="s">
        <v>132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82</v>
      </c>
      <c r="BK111" s="198">
        <f>ROUND(I111*H111,2)</f>
        <v>0</v>
      </c>
      <c r="BL111" s="16" t="s">
        <v>172</v>
      </c>
      <c r="BM111" s="197" t="s">
        <v>408</v>
      </c>
    </row>
    <row r="112" spans="1:65" s="2" customFormat="1" ht="19.5">
      <c r="A112" s="33"/>
      <c r="B112" s="34"/>
      <c r="C112" s="35"/>
      <c r="D112" s="199" t="s">
        <v>145</v>
      </c>
      <c r="E112" s="35"/>
      <c r="F112" s="200" t="s">
        <v>202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145</v>
      </c>
      <c r="AU112" s="16" t="s">
        <v>84</v>
      </c>
    </row>
    <row r="113" spans="1:65" s="13" customFormat="1" ht="11.25">
      <c r="B113" s="203"/>
      <c r="C113" s="204"/>
      <c r="D113" s="199" t="s">
        <v>147</v>
      </c>
      <c r="E113" s="204"/>
      <c r="F113" s="206" t="s">
        <v>409</v>
      </c>
      <c r="G113" s="204"/>
      <c r="H113" s="207">
        <v>1150.5999999999999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147</v>
      </c>
      <c r="AU113" s="213" t="s">
        <v>84</v>
      </c>
      <c r="AV113" s="13" t="s">
        <v>84</v>
      </c>
      <c r="AW113" s="13" t="s">
        <v>4</v>
      </c>
      <c r="AX113" s="13" t="s">
        <v>82</v>
      </c>
      <c r="AY113" s="213" t="s">
        <v>132</v>
      </c>
    </row>
    <row r="114" spans="1:65" s="2" customFormat="1" ht="16.5" customHeight="1">
      <c r="A114" s="33"/>
      <c r="B114" s="34"/>
      <c r="C114" s="186" t="s">
        <v>204</v>
      </c>
      <c r="D114" s="186" t="s">
        <v>135</v>
      </c>
      <c r="E114" s="187" t="s">
        <v>205</v>
      </c>
      <c r="F114" s="188" t="s">
        <v>206</v>
      </c>
      <c r="G114" s="189" t="s">
        <v>171</v>
      </c>
      <c r="H114" s="190">
        <v>5753</v>
      </c>
      <c r="I114" s="191"/>
      <c r="J114" s="192">
        <f>ROUND(I114*H114,2)</f>
        <v>0</v>
      </c>
      <c r="K114" s="188" t="s">
        <v>139</v>
      </c>
      <c r="L114" s="38"/>
      <c r="M114" s="193" t="s">
        <v>28</v>
      </c>
      <c r="N114" s="194" t="s">
        <v>45</v>
      </c>
      <c r="O114" s="63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172</v>
      </c>
      <c r="AT114" s="197" t="s">
        <v>135</v>
      </c>
      <c r="AU114" s="197" t="s">
        <v>84</v>
      </c>
      <c r="AY114" s="16" t="s">
        <v>132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82</v>
      </c>
      <c r="BK114" s="198">
        <f>ROUND(I114*H114,2)</f>
        <v>0</v>
      </c>
      <c r="BL114" s="16" t="s">
        <v>172</v>
      </c>
      <c r="BM114" s="197" t="s">
        <v>410</v>
      </c>
    </row>
    <row r="115" spans="1:65" s="2" customFormat="1" ht="16.5" customHeight="1">
      <c r="A115" s="33"/>
      <c r="B115" s="34"/>
      <c r="C115" s="214" t="s">
        <v>208</v>
      </c>
      <c r="D115" s="214" t="s">
        <v>181</v>
      </c>
      <c r="E115" s="215" t="s">
        <v>209</v>
      </c>
      <c r="F115" s="216" t="s">
        <v>210</v>
      </c>
      <c r="G115" s="217" t="s">
        <v>195</v>
      </c>
      <c r="H115" s="218">
        <v>862.95</v>
      </c>
      <c r="I115" s="219"/>
      <c r="J115" s="220">
        <f>ROUND(I115*H115,2)</f>
        <v>0</v>
      </c>
      <c r="K115" s="216" t="s">
        <v>28</v>
      </c>
      <c r="L115" s="221"/>
      <c r="M115" s="222" t="s">
        <v>28</v>
      </c>
      <c r="N115" s="223" t="s">
        <v>45</v>
      </c>
      <c r="O115" s="63"/>
      <c r="P115" s="195">
        <f>O115*H115</f>
        <v>0</v>
      </c>
      <c r="Q115" s="195">
        <v>1E-3</v>
      </c>
      <c r="R115" s="195">
        <f>Q115*H115</f>
        <v>0.86295000000000011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184</v>
      </c>
      <c r="AT115" s="197" t="s">
        <v>181</v>
      </c>
      <c r="AU115" s="197" t="s">
        <v>84</v>
      </c>
      <c r="AY115" s="16" t="s">
        <v>132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82</v>
      </c>
      <c r="BK115" s="198">
        <f>ROUND(I115*H115,2)</f>
        <v>0</v>
      </c>
      <c r="BL115" s="16" t="s">
        <v>172</v>
      </c>
      <c r="BM115" s="197" t="s">
        <v>411</v>
      </c>
    </row>
    <row r="116" spans="1:65" s="2" customFormat="1" ht="29.25">
      <c r="A116" s="33"/>
      <c r="B116" s="34"/>
      <c r="C116" s="35"/>
      <c r="D116" s="199" t="s">
        <v>145</v>
      </c>
      <c r="E116" s="35"/>
      <c r="F116" s="200" t="s">
        <v>212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145</v>
      </c>
      <c r="AU116" s="16" t="s">
        <v>84</v>
      </c>
    </row>
    <row r="117" spans="1:65" s="13" customFormat="1" ht="11.25">
      <c r="B117" s="203"/>
      <c r="C117" s="204"/>
      <c r="D117" s="199" t="s">
        <v>147</v>
      </c>
      <c r="E117" s="204"/>
      <c r="F117" s="206" t="s">
        <v>412</v>
      </c>
      <c r="G117" s="204"/>
      <c r="H117" s="207">
        <v>862.95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147</v>
      </c>
      <c r="AU117" s="213" t="s">
        <v>84</v>
      </c>
      <c r="AV117" s="13" t="s">
        <v>84</v>
      </c>
      <c r="AW117" s="13" t="s">
        <v>4</v>
      </c>
      <c r="AX117" s="13" t="s">
        <v>82</v>
      </c>
      <c r="AY117" s="213" t="s">
        <v>132</v>
      </c>
    </row>
    <row r="118" spans="1:65" s="2" customFormat="1" ht="16.5" customHeight="1">
      <c r="A118" s="33"/>
      <c r="B118" s="34"/>
      <c r="C118" s="214" t="s">
        <v>8</v>
      </c>
      <c r="D118" s="214" t="s">
        <v>181</v>
      </c>
      <c r="E118" s="215" t="s">
        <v>193</v>
      </c>
      <c r="F118" s="216" t="s">
        <v>194</v>
      </c>
      <c r="G118" s="217" t="s">
        <v>195</v>
      </c>
      <c r="H118" s="218">
        <v>86.295000000000002</v>
      </c>
      <c r="I118" s="219"/>
      <c r="J118" s="220">
        <f>ROUND(I118*H118,2)</f>
        <v>0</v>
      </c>
      <c r="K118" s="216" t="s">
        <v>139</v>
      </c>
      <c r="L118" s="221"/>
      <c r="M118" s="222" t="s">
        <v>28</v>
      </c>
      <c r="N118" s="223" t="s">
        <v>45</v>
      </c>
      <c r="O118" s="63"/>
      <c r="P118" s="195">
        <f>O118*H118</f>
        <v>0</v>
      </c>
      <c r="Q118" s="195">
        <v>1E-3</v>
      </c>
      <c r="R118" s="195">
        <f>Q118*H118</f>
        <v>8.6294999999999997E-2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184</v>
      </c>
      <c r="AT118" s="197" t="s">
        <v>181</v>
      </c>
      <c r="AU118" s="197" t="s">
        <v>84</v>
      </c>
      <c r="AY118" s="16" t="s">
        <v>132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82</v>
      </c>
      <c r="BK118" s="198">
        <f>ROUND(I118*H118,2)</f>
        <v>0</v>
      </c>
      <c r="BL118" s="16" t="s">
        <v>172</v>
      </c>
      <c r="BM118" s="197" t="s">
        <v>413</v>
      </c>
    </row>
    <row r="119" spans="1:65" s="13" customFormat="1" ht="11.25">
      <c r="B119" s="203"/>
      <c r="C119" s="204"/>
      <c r="D119" s="199" t="s">
        <v>147</v>
      </c>
      <c r="E119" s="204"/>
      <c r="F119" s="206" t="s">
        <v>414</v>
      </c>
      <c r="G119" s="204"/>
      <c r="H119" s="207">
        <v>86.295000000000002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147</v>
      </c>
      <c r="AU119" s="213" t="s">
        <v>84</v>
      </c>
      <c r="AV119" s="13" t="s">
        <v>84</v>
      </c>
      <c r="AW119" s="13" t="s">
        <v>4</v>
      </c>
      <c r="AX119" s="13" t="s">
        <v>82</v>
      </c>
      <c r="AY119" s="213" t="s">
        <v>132</v>
      </c>
    </row>
    <row r="120" spans="1:65" s="2" customFormat="1" ht="16.5" customHeight="1">
      <c r="A120" s="33"/>
      <c r="B120" s="34"/>
      <c r="C120" s="186" t="s">
        <v>172</v>
      </c>
      <c r="D120" s="186" t="s">
        <v>135</v>
      </c>
      <c r="E120" s="187" t="s">
        <v>216</v>
      </c>
      <c r="F120" s="188" t="s">
        <v>217</v>
      </c>
      <c r="G120" s="189" t="s">
        <v>171</v>
      </c>
      <c r="H120" s="190">
        <v>5792</v>
      </c>
      <c r="I120" s="191"/>
      <c r="J120" s="192">
        <f>ROUND(I120*H120,2)</f>
        <v>0</v>
      </c>
      <c r="K120" s="188" t="s">
        <v>139</v>
      </c>
      <c r="L120" s="38"/>
      <c r="M120" s="193" t="s">
        <v>28</v>
      </c>
      <c r="N120" s="194" t="s">
        <v>45</v>
      </c>
      <c r="O120" s="63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172</v>
      </c>
      <c r="AT120" s="197" t="s">
        <v>135</v>
      </c>
      <c r="AU120" s="197" t="s">
        <v>84</v>
      </c>
      <c r="AY120" s="16" t="s">
        <v>132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82</v>
      </c>
      <c r="BK120" s="198">
        <f>ROUND(I120*H120,2)</f>
        <v>0</v>
      </c>
      <c r="BL120" s="16" t="s">
        <v>172</v>
      </c>
      <c r="BM120" s="197" t="s">
        <v>415</v>
      </c>
    </row>
    <row r="121" spans="1:65" s="2" customFormat="1" ht="29.25">
      <c r="A121" s="33"/>
      <c r="B121" s="34"/>
      <c r="C121" s="35"/>
      <c r="D121" s="199" t="s">
        <v>145</v>
      </c>
      <c r="E121" s="35"/>
      <c r="F121" s="200" t="s">
        <v>416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145</v>
      </c>
      <c r="AU121" s="16" t="s">
        <v>84</v>
      </c>
    </row>
    <row r="122" spans="1:65" s="13" customFormat="1" ht="11.25">
      <c r="B122" s="203"/>
      <c r="C122" s="204"/>
      <c r="D122" s="199" t="s">
        <v>147</v>
      </c>
      <c r="E122" s="205" t="s">
        <v>28</v>
      </c>
      <c r="F122" s="206" t="s">
        <v>417</v>
      </c>
      <c r="G122" s="204"/>
      <c r="H122" s="207">
        <v>5792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147</v>
      </c>
      <c r="AU122" s="213" t="s">
        <v>84</v>
      </c>
      <c r="AV122" s="13" t="s">
        <v>84</v>
      </c>
      <c r="AW122" s="13" t="s">
        <v>35</v>
      </c>
      <c r="AX122" s="13" t="s">
        <v>82</v>
      </c>
      <c r="AY122" s="213" t="s">
        <v>132</v>
      </c>
    </row>
    <row r="123" spans="1:65" s="2" customFormat="1" ht="16.5" customHeight="1">
      <c r="A123" s="33"/>
      <c r="B123" s="34"/>
      <c r="C123" s="214" t="s">
        <v>221</v>
      </c>
      <c r="D123" s="214" t="s">
        <v>181</v>
      </c>
      <c r="E123" s="215" t="s">
        <v>222</v>
      </c>
      <c r="F123" s="216" t="s">
        <v>223</v>
      </c>
      <c r="G123" s="217" t="s">
        <v>195</v>
      </c>
      <c r="H123" s="218">
        <v>868.8</v>
      </c>
      <c r="I123" s="219"/>
      <c r="J123" s="220">
        <f>ROUND(I123*H123,2)</f>
        <v>0</v>
      </c>
      <c r="K123" s="216" t="s">
        <v>28</v>
      </c>
      <c r="L123" s="221"/>
      <c r="M123" s="222" t="s">
        <v>28</v>
      </c>
      <c r="N123" s="223" t="s">
        <v>45</v>
      </c>
      <c r="O123" s="63"/>
      <c r="P123" s="195">
        <f>O123*H123</f>
        <v>0</v>
      </c>
      <c r="Q123" s="195">
        <v>1E-3</v>
      </c>
      <c r="R123" s="195">
        <f>Q123*H123</f>
        <v>0.86880000000000002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184</v>
      </c>
      <c r="AT123" s="197" t="s">
        <v>181</v>
      </c>
      <c r="AU123" s="197" t="s">
        <v>84</v>
      </c>
      <c r="AY123" s="16" t="s">
        <v>132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82</v>
      </c>
      <c r="BK123" s="198">
        <f>ROUND(I123*H123,2)</f>
        <v>0</v>
      </c>
      <c r="BL123" s="16" t="s">
        <v>172</v>
      </c>
      <c r="BM123" s="197" t="s">
        <v>418</v>
      </c>
    </row>
    <row r="124" spans="1:65" s="2" customFormat="1" ht="29.25">
      <c r="A124" s="33"/>
      <c r="B124" s="34"/>
      <c r="C124" s="35"/>
      <c r="D124" s="199" t="s">
        <v>145</v>
      </c>
      <c r="E124" s="35"/>
      <c r="F124" s="200" t="s">
        <v>225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145</v>
      </c>
      <c r="AU124" s="16" t="s">
        <v>84</v>
      </c>
    </row>
    <row r="125" spans="1:65" s="13" customFormat="1" ht="11.25">
      <c r="B125" s="203"/>
      <c r="C125" s="204"/>
      <c r="D125" s="199" t="s">
        <v>147</v>
      </c>
      <c r="E125" s="204"/>
      <c r="F125" s="206" t="s">
        <v>419</v>
      </c>
      <c r="G125" s="204"/>
      <c r="H125" s="207">
        <v>868.8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147</v>
      </c>
      <c r="AU125" s="213" t="s">
        <v>84</v>
      </c>
      <c r="AV125" s="13" t="s">
        <v>84</v>
      </c>
      <c r="AW125" s="13" t="s">
        <v>4</v>
      </c>
      <c r="AX125" s="13" t="s">
        <v>82</v>
      </c>
      <c r="AY125" s="213" t="s">
        <v>132</v>
      </c>
    </row>
    <row r="126" spans="1:65" s="2" customFormat="1" ht="16.5" customHeight="1">
      <c r="A126" s="33"/>
      <c r="B126" s="34"/>
      <c r="C126" s="214" t="s">
        <v>227</v>
      </c>
      <c r="D126" s="214" t="s">
        <v>181</v>
      </c>
      <c r="E126" s="215" t="s">
        <v>193</v>
      </c>
      <c r="F126" s="216" t="s">
        <v>194</v>
      </c>
      <c r="G126" s="217" t="s">
        <v>195</v>
      </c>
      <c r="H126" s="218">
        <v>86.88</v>
      </c>
      <c r="I126" s="219"/>
      <c r="J126" s="220">
        <f>ROUND(I126*H126,2)</f>
        <v>0</v>
      </c>
      <c r="K126" s="216" t="s">
        <v>139</v>
      </c>
      <c r="L126" s="221"/>
      <c r="M126" s="222" t="s">
        <v>28</v>
      </c>
      <c r="N126" s="223" t="s">
        <v>45</v>
      </c>
      <c r="O126" s="63"/>
      <c r="P126" s="195">
        <f>O126*H126</f>
        <v>0</v>
      </c>
      <c r="Q126" s="195">
        <v>1E-3</v>
      </c>
      <c r="R126" s="195">
        <f>Q126*H126</f>
        <v>8.6879999999999999E-2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184</v>
      </c>
      <c r="AT126" s="197" t="s">
        <v>181</v>
      </c>
      <c r="AU126" s="197" t="s">
        <v>84</v>
      </c>
      <c r="AY126" s="16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82</v>
      </c>
      <c r="BK126" s="198">
        <f>ROUND(I126*H126,2)</f>
        <v>0</v>
      </c>
      <c r="BL126" s="16" t="s">
        <v>172</v>
      </c>
      <c r="BM126" s="197" t="s">
        <v>420</v>
      </c>
    </row>
    <row r="127" spans="1:65" s="13" customFormat="1" ht="11.25">
      <c r="B127" s="203"/>
      <c r="C127" s="204"/>
      <c r="D127" s="199" t="s">
        <v>147</v>
      </c>
      <c r="E127" s="204"/>
      <c r="F127" s="206" t="s">
        <v>421</v>
      </c>
      <c r="G127" s="204"/>
      <c r="H127" s="207">
        <v>86.88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147</v>
      </c>
      <c r="AU127" s="213" t="s">
        <v>84</v>
      </c>
      <c r="AV127" s="13" t="s">
        <v>84</v>
      </c>
      <c r="AW127" s="13" t="s">
        <v>4</v>
      </c>
      <c r="AX127" s="13" t="s">
        <v>82</v>
      </c>
      <c r="AY127" s="213" t="s">
        <v>132</v>
      </c>
    </row>
    <row r="128" spans="1:65" s="2" customFormat="1" ht="21.75" customHeight="1">
      <c r="A128" s="33"/>
      <c r="B128" s="34"/>
      <c r="C128" s="186" t="s">
        <v>230</v>
      </c>
      <c r="D128" s="186" t="s">
        <v>135</v>
      </c>
      <c r="E128" s="187" t="s">
        <v>231</v>
      </c>
      <c r="F128" s="188" t="s">
        <v>232</v>
      </c>
      <c r="G128" s="189" t="s">
        <v>138</v>
      </c>
      <c r="H128" s="190">
        <v>48.728000000000002</v>
      </c>
      <c r="I128" s="191"/>
      <c r="J128" s="192">
        <f>ROUND(I128*H128,2)</f>
        <v>0</v>
      </c>
      <c r="K128" s="188" t="s">
        <v>28</v>
      </c>
      <c r="L128" s="38"/>
      <c r="M128" s="193" t="s">
        <v>28</v>
      </c>
      <c r="N128" s="194" t="s">
        <v>45</v>
      </c>
      <c r="O128" s="63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172</v>
      </c>
      <c r="AT128" s="197" t="s">
        <v>135</v>
      </c>
      <c r="AU128" s="197" t="s">
        <v>84</v>
      </c>
      <c r="AY128" s="16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82</v>
      </c>
      <c r="BK128" s="198">
        <f>ROUND(I128*H128,2)</f>
        <v>0</v>
      </c>
      <c r="BL128" s="16" t="s">
        <v>172</v>
      </c>
      <c r="BM128" s="197" t="s">
        <v>422</v>
      </c>
    </row>
    <row r="129" spans="1:65" s="12" customFormat="1" ht="25.9" customHeight="1">
      <c r="B129" s="170"/>
      <c r="C129" s="171"/>
      <c r="D129" s="172" t="s">
        <v>73</v>
      </c>
      <c r="E129" s="173" t="s">
        <v>234</v>
      </c>
      <c r="F129" s="173" t="s">
        <v>235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SUM(P130:P133)</f>
        <v>0</v>
      </c>
      <c r="Q129" s="178"/>
      <c r="R129" s="179">
        <f>SUM(R130:R133)</f>
        <v>0</v>
      </c>
      <c r="S129" s="178"/>
      <c r="T129" s="180">
        <f>SUM(T130:T133)</f>
        <v>0</v>
      </c>
      <c r="AR129" s="181" t="s">
        <v>140</v>
      </c>
      <c r="AT129" s="182" t="s">
        <v>73</v>
      </c>
      <c r="AU129" s="182" t="s">
        <v>74</v>
      </c>
      <c r="AY129" s="181" t="s">
        <v>132</v>
      </c>
      <c r="BK129" s="183">
        <f>SUM(BK130:BK133)</f>
        <v>0</v>
      </c>
    </row>
    <row r="130" spans="1:65" s="2" customFormat="1" ht="21.75" customHeight="1">
      <c r="A130" s="33"/>
      <c r="B130" s="34"/>
      <c r="C130" s="186" t="s">
        <v>236</v>
      </c>
      <c r="D130" s="186" t="s">
        <v>135</v>
      </c>
      <c r="E130" s="187" t="s">
        <v>237</v>
      </c>
      <c r="F130" s="188" t="s">
        <v>238</v>
      </c>
      <c r="G130" s="189" t="s">
        <v>239</v>
      </c>
      <c r="H130" s="190">
        <v>64</v>
      </c>
      <c r="I130" s="191"/>
      <c r="J130" s="192">
        <f>ROUND(I130*H130,2)</f>
        <v>0</v>
      </c>
      <c r="K130" s="188" t="s">
        <v>139</v>
      </c>
      <c r="L130" s="38"/>
      <c r="M130" s="193" t="s">
        <v>28</v>
      </c>
      <c r="N130" s="194" t="s">
        <v>45</v>
      </c>
      <c r="O130" s="63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240</v>
      </c>
      <c r="AT130" s="197" t="s">
        <v>135</v>
      </c>
      <c r="AU130" s="197" t="s">
        <v>82</v>
      </c>
      <c r="AY130" s="16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82</v>
      </c>
      <c r="BK130" s="198">
        <f>ROUND(I130*H130,2)</f>
        <v>0</v>
      </c>
      <c r="BL130" s="16" t="s">
        <v>240</v>
      </c>
      <c r="BM130" s="197" t="s">
        <v>423</v>
      </c>
    </row>
    <row r="131" spans="1:65" s="2" customFormat="1" ht="39">
      <c r="A131" s="33"/>
      <c r="B131" s="34"/>
      <c r="C131" s="35"/>
      <c r="D131" s="199" t="s">
        <v>145</v>
      </c>
      <c r="E131" s="35"/>
      <c r="F131" s="200" t="s">
        <v>381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145</v>
      </c>
      <c r="AU131" s="16" t="s">
        <v>82</v>
      </c>
    </row>
    <row r="132" spans="1:65" s="2" customFormat="1" ht="21.75" customHeight="1">
      <c r="A132" s="33"/>
      <c r="B132" s="34"/>
      <c r="C132" s="186" t="s">
        <v>7</v>
      </c>
      <c r="D132" s="186" t="s">
        <v>135</v>
      </c>
      <c r="E132" s="187" t="s">
        <v>243</v>
      </c>
      <c r="F132" s="188" t="s">
        <v>244</v>
      </c>
      <c r="G132" s="189" t="s">
        <v>239</v>
      </c>
      <c r="H132" s="190">
        <v>64</v>
      </c>
      <c r="I132" s="191"/>
      <c r="J132" s="192">
        <f>ROUND(I132*H132,2)</f>
        <v>0</v>
      </c>
      <c r="K132" s="188" t="s">
        <v>139</v>
      </c>
      <c r="L132" s="38"/>
      <c r="M132" s="193" t="s">
        <v>28</v>
      </c>
      <c r="N132" s="194" t="s">
        <v>45</v>
      </c>
      <c r="O132" s="63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240</v>
      </c>
      <c r="AT132" s="197" t="s">
        <v>135</v>
      </c>
      <c r="AU132" s="197" t="s">
        <v>82</v>
      </c>
      <c r="AY132" s="16" t="s">
        <v>132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82</v>
      </c>
      <c r="BK132" s="198">
        <f>ROUND(I132*H132,2)</f>
        <v>0</v>
      </c>
      <c r="BL132" s="16" t="s">
        <v>240</v>
      </c>
      <c r="BM132" s="197" t="s">
        <v>424</v>
      </c>
    </row>
    <row r="133" spans="1:65" s="2" customFormat="1" ht="39">
      <c r="A133" s="33"/>
      <c r="B133" s="34"/>
      <c r="C133" s="35"/>
      <c r="D133" s="199" t="s">
        <v>145</v>
      </c>
      <c r="E133" s="35"/>
      <c r="F133" s="200" t="s">
        <v>246</v>
      </c>
      <c r="G133" s="35"/>
      <c r="H133" s="35"/>
      <c r="I133" s="107"/>
      <c r="J133" s="35"/>
      <c r="K133" s="35"/>
      <c r="L133" s="38"/>
      <c r="M133" s="201"/>
      <c r="N133" s="20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145</v>
      </c>
      <c r="AU133" s="16" t="s">
        <v>82</v>
      </c>
    </row>
    <row r="134" spans="1:65" s="12" customFormat="1" ht="25.9" customHeight="1">
      <c r="B134" s="170"/>
      <c r="C134" s="171"/>
      <c r="D134" s="172" t="s">
        <v>73</v>
      </c>
      <c r="E134" s="173" t="s">
        <v>247</v>
      </c>
      <c r="F134" s="173" t="s">
        <v>248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P135+P140+P143</f>
        <v>0</v>
      </c>
      <c r="Q134" s="178"/>
      <c r="R134" s="179">
        <f>R135+R140+R143</f>
        <v>0</v>
      </c>
      <c r="S134" s="178"/>
      <c r="T134" s="180">
        <f>T135+T140+T143</f>
        <v>0</v>
      </c>
      <c r="AR134" s="181" t="s">
        <v>156</v>
      </c>
      <c r="AT134" s="182" t="s">
        <v>73</v>
      </c>
      <c r="AU134" s="182" t="s">
        <v>74</v>
      </c>
      <c r="AY134" s="181" t="s">
        <v>132</v>
      </c>
      <c r="BK134" s="183">
        <f>BK135+BK140+BK143</f>
        <v>0</v>
      </c>
    </row>
    <row r="135" spans="1:65" s="12" customFormat="1" ht="22.9" customHeight="1">
      <c r="B135" s="170"/>
      <c r="C135" s="171"/>
      <c r="D135" s="172" t="s">
        <v>73</v>
      </c>
      <c r="E135" s="184" t="s">
        <v>249</v>
      </c>
      <c r="F135" s="184" t="s">
        <v>250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156</v>
      </c>
      <c r="AT135" s="182" t="s">
        <v>73</v>
      </c>
      <c r="AU135" s="182" t="s">
        <v>82</v>
      </c>
      <c r="AY135" s="181" t="s">
        <v>132</v>
      </c>
      <c r="BK135" s="183">
        <f>SUM(BK136:BK139)</f>
        <v>0</v>
      </c>
    </row>
    <row r="136" spans="1:65" s="2" customFormat="1" ht="16.5" customHeight="1">
      <c r="A136" s="33"/>
      <c r="B136" s="34"/>
      <c r="C136" s="186" t="s">
        <v>251</v>
      </c>
      <c r="D136" s="186" t="s">
        <v>135</v>
      </c>
      <c r="E136" s="187" t="s">
        <v>252</v>
      </c>
      <c r="F136" s="188" t="s">
        <v>253</v>
      </c>
      <c r="G136" s="189" t="s">
        <v>254</v>
      </c>
      <c r="H136" s="190">
        <v>1</v>
      </c>
      <c r="I136" s="191"/>
      <c r="J136" s="192">
        <f>ROUND(I136*H136,2)</f>
        <v>0</v>
      </c>
      <c r="K136" s="188" t="s">
        <v>139</v>
      </c>
      <c r="L136" s="38"/>
      <c r="M136" s="193" t="s">
        <v>28</v>
      </c>
      <c r="N136" s="194" t="s">
        <v>45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255</v>
      </c>
      <c r="AT136" s="197" t="s">
        <v>135</v>
      </c>
      <c r="AU136" s="197" t="s">
        <v>84</v>
      </c>
      <c r="AY136" s="16" t="s">
        <v>132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82</v>
      </c>
      <c r="BK136" s="198">
        <f>ROUND(I136*H136,2)</f>
        <v>0</v>
      </c>
      <c r="BL136" s="16" t="s">
        <v>255</v>
      </c>
      <c r="BM136" s="197" t="s">
        <v>425</v>
      </c>
    </row>
    <row r="137" spans="1:65" s="2" customFormat="1" ht="29.25">
      <c r="A137" s="33"/>
      <c r="B137" s="34"/>
      <c r="C137" s="35"/>
      <c r="D137" s="199" t="s">
        <v>145</v>
      </c>
      <c r="E137" s="35"/>
      <c r="F137" s="200" t="s">
        <v>257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145</v>
      </c>
      <c r="AU137" s="16" t="s">
        <v>84</v>
      </c>
    </row>
    <row r="138" spans="1:65" s="2" customFormat="1" ht="16.5" customHeight="1">
      <c r="A138" s="33"/>
      <c r="B138" s="34"/>
      <c r="C138" s="186" t="s">
        <v>258</v>
      </c>
      <c r="D138" s="186" t="s">
        <v>135</v>
      </c>
      <c r="E138" s="187" t="s">
        <v>259</v>
      </c>
      <c r="F138" s="188" t="s">
        <v>260</v>
      </c>
      <c r="G138" s="189" t="s">
        <v>254</v>
      </c>
      <c r="H138" s="190">
        <v>1</v>
      </c>
      <c r="I138" s="191"/>
      <c r="J138" s="192">
        <f>ROUND(I138*H138,2)</f>
        <v>0</v>
      </c>
      <c r="K138" s="188" t="s">
        <v>139</v>
      </c>
      <c r="L138" s="38"/>
      <c r="M138" s="193" t="s">
        <v>28</v>
      </c>
      <c r="N138" s="194" t="s">
        <v>45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255</v>
      </c>
      <c r="AT138" s="197" t="s">
        <v>135</v>
      </c>
      <c r="AU138" s="197" t="s">
        <v>84</v>
      </c>
      <c r="AY138" s="16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82</v>
      </c>
      <c r="BK138" s="198">
        <f>ROUND(I138*H138,2)</f>
        <v>0</v>
      </c>
      <c r="BL138" s="16" t="s">
        <v>255</v>
      </c>
      <c r="BM138" s="197" t="s">
        <v>426</v>
      </c>
    </row>
    <row r="139" spans="1:65" s="2" customFormat="1" ht="29.25">
      <c r="A139" s="33"/>
      <c r="B139" s="34"/>
      <c r="C139" s="35"/>
      <c r="D139" s="199" t="s">
        <v>145</v>
      </c>
      <c r="E139" s="35"/>
      <c r="F139" s="200" t="s">
        <v>262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145</v>
      </c>
      <c r="AU139" s="16" t="s">
        <v>84</v>
      </c>
    </row>
    <row r="140" spans="1:65" s="12" customFormat="1" ht="22.9" customHeight="1">
      <c r="B140" s="170"/>
      <c r="C140" s="171"/>
      <c r="D140" s="172" t="s">
        <v>73</v>
      </c>
      <c r="E140" s="184" t="s">
        <v>263</v>
      </c>
      <c r="F140" s="184" t="s">
        <v>264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156</v>
      </c>
      <c r="AT140" s="182" t="s">
        <v>73</v>
      </c>
      <c r="AU140" s="182" t="s">
        <v>82</v>
      </c>
      <c r="AY140" s="181" t="s">
        <v>132</v>
      </c>
      <c r="BK140" s="183">
        <f>SUM(BK141:BK142)</f>
        <v>0</v>
      </c>
    </row>
    <row r="141" spans="1:65" s="2" customFormat="1" ht="16.5" customHeight="1">
      <c r="A141" s="33"/>
      <c r="B141" s="34"/>
      <c r="C141" s="186" t="s">
        <v>265</v>
      </c>
      <c r="D141" s="186" t="s">
        <v>135</v>
      </c>
      <c r="E141" s="187" t="s">
        <v>266</v>
      </c>
      <c r="F141" s="188" t="s">
        <v>264</v>
      </c>
      <c r="G141" s="189" t="s">
        <v>254</v>
      </c>
      <c r="H141" s="190">
        <v>1</v>
      </c>
      <c r="I141" s="191"/>
      <c r="J141" s="192">
        <f>ROUND(I141*H141,2)</f>
        <v>0</v>
      </c>
      <c r="K141" s="188" t="s">
        <v>139</v>
      </c>
      <c r="L141" s="38"/>
      <c r="M141" s="193" t="s">
        <v>28</v>
      </c>
      <c r="N141" s="194" t="s">
        <v>45</v>
      </c>
      <c r="O141" s="63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255</v>
      </c>
      <c r="AT141" s="197" t="s">
        <v>135</v>
      </c>
      <c r="AU141" s="197" t="s">
        <v>84</v>
      </c>
      <c r="AY141" s="16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82</v>
      </c>
      <c r="BK141" s="198">
        <f>ROUND(I141*H141,2)</f>
        <v>0</v>
      </c>
      <c r="BL141" s="16" t="s">
        <v>255</v>
      </c>
      <c r="BM141" s="197" t="s">
        <v>427</v>
      </c>
    </row>
    <row r="142" spans="1:65" s="2" customFormat="1" ht="97.5">
      <c r="A142" s="33"/>
      <c r="B142" s="34"/>
      <c r="C142" s="35"/>
      <c r="D142" s="199" t="s">
        <v>145</v>
      </c>
      <c r="E142" s="35"/>
      <c r="F142" s="200" t="s">
        <v>268</v>
      </c>
      <c r="G142" s="35"/>
      <c r="H142" s="35"/>
      <c r="I142" s="107"/>
      <c r="J142" s="35"/>
      <c r="K142" s="35"/>
      <c r="L142" s="38"/>
      <c r="M142" s="201"/>
      <c r="N142" s="202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145</v>
      </c>
      <c r="AU142" s="16" t="s">
        <v>84</v>
      </c>
    </row>
    <row r="143" spans="1:65" s="12" customFormat="1" ht="22.9" customHeight="1">
      <c r="B143" s="170"/>
      <c r="C143" s="171"/>
      <c r="D143" s="172" t="s">
        <v>73</v>
      </c>
      <c r="E143" s="184" t="s">
        <v>269</v>
      </c>
      <c r="F143" s="184" t="s">
        <v>270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0</v>
      </c>
      <c r="S143" s="178"/>
      <c r="T143" s="180">
        <f>SUM(T144:T148)</f>
        <v>0</v>
      </c>
      <c r="AR143" s="181" t="s">
        <v>156</v>
      </c>
      <c r="AT143" s="182" t="s">
        <v>73</v>
      </c>
      <c r="AU143" s="182" t="s">
        <v>82</v>
      </c>
      <c r="AY143" s="181" t="s">
        <v>132</v>
      </c>
      <c r="BK143" s="183">
        <f>SUM(BK144:BK148)</f>
        <v>0</v>
      </c>
    </row>
    <row r="144" spans="1:65" s="2" customFormat="1" ht="16.5" customHeight="1">
      <c r="A144" s="33"/>
      <c r="B144" s="34"/>
      <c r="C144" s="186" t="s">
        <v>271</v>
      </c>
      <c r="D144" s="186" t="s">
        <v>135</v>
      </c>
      <c r="E144" s="187" t="s">
        <v>272</v>
      </c>
      <c r="F144" s="188" t="s">
        <v>273</v>
      </c>
      <c r="G144" s="189" t="s">
        <v>254</v>
      </c>
      <c r="H144" s="190">
        <v>1</v>
      </c>
      <c r="I144" s="191"/>
      <c r="J144" s="192">
        <f>ROUND(I144*H144,2)</f>
        <v>0</v>
      </c>
      <c r="K144" s="188" t="s">
        <v>139</v>
      </c>
      <c r="L144" s="38"/>
      <c r="M144" s="193" t="s">
        <v>28</v>
      </c>
      <c r="N144" s="194" t="s">
        <v>45</v>
      </c>
      <c r="O144" s="63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255</v>
      </c>
      <c r="AT144" s="197" t="s">
        <v>135</v>
      </c>
      <c r="AU144" s="197" t="s">
        <v>84</v>
      </c>
      <c r="AY144" s="16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82</v>
      </c>
      <c r="BK144" s="198">
        <f>ROUND(I144*H144,2)</f>
        <v>0</v>
      </c>
      <c r="BL144" s="16" t="s">
        <v>255</v>
      </c>
      <c r="BM144" s="197" t="s">
        <v>428</v>
      </c>
    </row>
    <row r="145" spans="1:65" s="2" customFormat="1" ht="16.5" customHeight="1">
      <c r="A145" s="33"/>
      <c r="B145" s="34"/>
      <c r="C145" s="186" t="s">
        <v>275</v>
      </c>
      <c r="D145" s="186" t="s">
        <v>135</v>
      </c>
      <c r="E145" s="187" t="s">
        <v>276</v>
      </c>
      <c r="F145" s="188" t="s">
        <v>277</v>
      </c>
      <c r="G145" s="189" t="s">
        <v>254</v>
      </c>
      <c r="H145" s="190">
        <v>1</v>
      </c>
      <c r="I145" s="191"/>
      <c r="J145" s="192">
        <f>ROUND(I145*H145,2)</f>
        <v>0</v>
      </c>
      <c r="K145" s="188" t="s">
        <v>139</v>
      </c>
      <c r="L145" s="38"/>
      <c r="M145" s="193" t="s">
        <v>28</v>
      </c>
      <c r="N145" s="194" t="s">
        <v>45</v>
      </c>
      <c r="O145" s="63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255</v>
      </c>
      <c r="AT145" s="197" t="s">
        <v>135</v>
      </c>
      <c r="AU145" s="197" t="s">
        <v>84</v>
      </c>
      <c r="AY145" s="16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82</v>
      </c>
      <c r="BK145" s="198">
        <f>ROUND(I145*H145,2)</f>
        <v>0</v>
      </c>
      <c r="BL145" s="16" t="s">
        <v>255</v>
      </c>
      <c r="BM145" s="197" t="s">
        <v>429</v>
      </c>
    </row>
    <row r="146" spans="1:65" s="2" customFormat="1" ht="39">
      <c r="A146" s="33"/>
      <c r="B146" s="34"/>
      <c r="C146" s="35"/>
      <c r="D146" s="199" t="s">
        <v>145</v>
      </c>
      <c r="E146" s="35"/>
      <c r="F146" s="200" t="s">
        <v>279</v>
      </c>
      <c r="G146" s="35"/>
      <c r="H146" s="35"/>
      <c r="I146" s="107"/>
      <c r="J146" s="35"/>
      <c r="K146" s="35"/>
      <c r="L146" s="38"/>
      <c r="M146" s="201"/>
      <c r="N146" s="20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145</v>
      </c>
      <c r="AU146" s="16" t="s">
        <v>84</v>
      </c>
    </row>
    <row r="147" spans="1:65" s="2" customFormat="1" ht="16.5" customHeight="1">
      <c r="A147" s="33"/>
      <c r="B147" s="34"/>
      <c r="C147" s="186" t="s">
        <v>280</v>
      </c>
      <c r="D147" s="186" t="s">
        <v>135</v>
      </c>
      <c r="E147" s="187" t="s">
        <v>281</v>
      </c>
      <c r="F147" s="188" t="s">
        <v>282</v>
      </c>
      <c r="G147" s="189" t="s">
        <v>254</v>
      </c>
      <c r="H147" s="190">
        <v>1</v>
      </c>
      <c r="I147" s="191"/>
      <c r="J147" s="192">
        <f>ROUND(I147*H147,2)</f>
        <v>0</v>
      </c>
      <c r="K147" s="188" t="s">
        <v>139</v>
      </c>
      <c r="L147" s="38"/>
      <c r="M147" s="193" t="s">
        <v>28</v>
      </c>
      <c r="N147" s="194" t="s">
        <v>45</v>
      </c>
      <c r="O147" s="63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255</v>
      </c>
      <c r="AT147" s="197" t="s">
        <v>135</v>
      </c>
      <c r="AU147" s="197" t="s">
        <v>84</v>
      </c>
      <c r="AY147" s="16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82</v>
      </c>
      <c r="BK147" s="198">
        <f>ROUND(I147*H147,2)</f>
        <v>0</v>
      </c>
      <c r="BL147" s="16" t="s">
        <v>255</v>
      </c>
      <c r="BM147" s="197" t="s">
        <v>430</v>
      </c>
    </row>
    <row r="148" spans="1:65" s="2" customFormat="1" ht="29.25">
      <c r="A148" s="33"/>
      <c r="B148" s="34"/>
      <c r="C148" s="35"/>
      <c r="D148" s="199" t="s">
        <v>145</v>
      </c>
      <c r="E148" s="35"/>
      <c r="F148" s="200" t="s">
        <v>284</v>
      </c>
      <c r="G148" s="35"/>
      <c r="H148" s="35"/>
      <c r="I148" s="107"/>
      <c r="J148" s="35"/>
      <c r="K148" s="35"/>
      <c r="L148" s="38"/>
      <c r="M148" s="224"/>
      <c r="N148" s="225"/>
      <c r="O148" s="226"/>
      <c r="P148" s="226"/>
      <c r="Q148" s="226"/>
      <c r="R148" s="226"/>
      <c r="S148" s="226"/>
      <c r="T148" s="227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145</v>
      </c>
      <c r="AU148" s="16" t="s">
        <v>84</v>
      </c>
    </row>
    <row r="149" spans="1:65" s="2" customFormat="1" ht="6.95" customHeight="1">
      <c r="A149" s="33"/>
      <c r="B149" s="46"/>
      <c r="C149" s="47"/>
      <c r="D149" s="47"/>
      <c r="E149" s="47"/>
      <c r="F149" s="47"/>
      <c r="G149" s="47"/>
      <c r="H149" s="47"/>
      <c r="I149" s="135"/>
      <c r="J149" s="47"/>
      <c r="K149" s="47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Z0GciJCgtem24LzPTcgbnXZ9gHjNsEQnF+tOgDZO06QRUmlwP84LEnGdzjVfDEBBKRE+ykbrsKJloPfhX9+nuw==" saltValue="SUw6l+s0UizWSzdr/ZCvifnVoA9mhH5qHmMJzcotGrWLkRO7PvtmO2Dw6RKYWjm6/rPh13uX5FV8LhG7SmKRQQ==" spinCount="100000" sheet="1" objects="1" scenarios="1" formatColumns="0" formatRows="0" autoFilter="0"/>
  <autoFilter ref="C87:K14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0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6" t="s">
        <v>99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9"/>
      <c r="AT3" s="16" t="s">
        <v>84</v>
      </c>
    </row>
    <row r="4" spans="1:46" s="1" customFormat="1" ht="24.95" customHeight="1">
      <c r="B4" s="19"/>
      <c r="D4" s="104" t="s">
        <v>100</v>
      </c>
      <c r="I4" s="100"/>
      <c r="L4" s="19"/>
      <c r="M4" s="105" t="s">
        <v>10</v>
      </c>
      <c r="AT4" s="16" t="s">
        <v>4</v>
      </c>
    </row>
    <row r="5" spans="1:46" s="1" customFormat="1" ht="6.95" customHeight="1">
      <c r="B5" s="19"/>
      <c r="I5" s="100"/>
      <c r="L5" s="19"/>
    </row>
    <row r="6" spans="1:46" s="1" customFormat="1" ht="12" customHeight="1">
      <c r="B6" s="19"/>
      <c r="D6" s="106" t="s">
        <v>16</v>
      </c>
      <c r="I6" s="100"/>
      <c r="L6" s="19"/>
    </row>
    <row r="7" spans="1:46" s="1" customFormat="1" ht="16.5" customHeight="1">
      <c r="B7" s="19"/>
      <c r="E7" s="346" t="str">
        <f>'Rekapitulace stavby'!K6</f>
        <v>LVC, obnova nátěrů svodidel</v>
      </c>
      <c r="F7" s="347"/>
      <c r="G7" s="347"/>
      <c r="H7" s="347"/>
      <c r="I7" s="100"/>
      <c r="L7" s="19"/>
    </row>
    <row r="8" spans="1:46" s="2" customFormat="1" ht="12" customHeight="1">
      <c r="A8" s="33"/>
      <c r="B8" s="38"/>
      <c r="C8" s="33"/>
      <c r="D8" s="106" t="s">
        <v>101</v>
      </c>
      <c r="E8" s="33"/>
      <c r="F8" s="33"/>
      <c r="G8" s="33"/>
      <c r="H8" s="33"/>
      <c r="I8" s="107"/>
      <c r="J8" s="33"/>
      <c r="K8" s="33"/>
      <c r="L8" s="108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8" t="s">
        <v>431</v>
      </c>
      <c r="F9" s="349"/>
      <c r="G9" s="349"/>
      <c r="H9" s="349"/>
      <c r="I9" s="107"/>
      <c r="J9" s="33"/>
      <c r="K9" s="33"/>
      <c r="L9" s="108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7"/>
      <c r="J10" s="33"/>
      <c r="K10" s="33"/>
      <c r="L10" s="108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6" t="s">
        <v>18</v>
      </c>
      <c r="E11" s="33"/>
      <c r="F11" s="109" t="s">
        <v>19</v>
      </c>
      <c r="G11" s="33"/>
      <c r="H11" s="33"/>
      <c r="I11" s="110" t="s">
        <v>20</v>
      </c>
      <c r="J11" s="109" t="s">
        <v>28</v>
      </c>
      <c r="K11" s="33"/>
      <c r="L11" s="108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6" t="s">
        <v>22</v>
      </c>
      <c r="E12" s="33"/>
      <c r="F12" s="109" t="s">
        <v>432</v>
      </c>
      <c r="G12" s="33"/>
      <c r="H12" s="33"/>
      <c r="I12" s="110" t="s">
        <v>24</v>
      </c>
      <c r="J12" s="111" t="str">
        <f>'Rekapitulace stavby'!AN8</f>
        <v>7. 11. 2019</v>
      </c>
      <c r="K12" s="33"/>
      <c r="L12" s="108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7"/>
      <c r="J13" s="33"/>
      <c r="K13" s="33"/>
      <c r="L13" s="108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6" t="s">
        <v>26</v>
      </c>
      <c r="E14" s="33"/>
      <c r="F14" s="33"/>
      <c r="G14" s="33"/>
      <c r="H14" s="33"/>
      <c r="I14" s="110" t="s">
        <v>27</v>
      </c>
      <c r="J14" s="109" t="s">
        <v>28</v>
      </c>
      <c r="K14" s="33"/>
      <c r="L14" s="108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9" t="s">
        <v>29</v>
      </c>
      <c r="F15" s="33"/>
      <c r="G15" s="33"/>
      <c r="H15" s="33"/>
      <c r="I15" s="110" t="s">
        <v>30</v>
      </c>
      <c r="J15" s="109" t="s">
        <v>28</v>
      </c>
      <c r="K15" s="33"/>
      <c r="L15" s="108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7"/>
      <c r="J16" s="33"/>
      <c r="K16" s="33"/>
      <c r="L16" s="108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6" t="s">
        <v>31</v>
      </c>
      <c r="E17" s="33"/>
      <c r="F17" s="33"/>
      <c r="G17" s="33"/>
      <c r="H17" s="33"/>
      <c r="I17" s="110" t="s">
        <v>27</v>
      </c>
      <c r="J17" s="29" t="str">
        <f>'Rekapitulace stavby'!AN13</f>
        <v>Vyplň údaj</v>
      </c>
      <c r="K17" s="33"/>
      <c r="L17" s="10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50" t="str">
        <f>'Rekapitulace stavby'!E14</f>
        <v>Vyplň údaj</v>
      </c>
      <c r="F18" s="351"/>
      <c r="G18" s="351"/>
      <c r="H18" s="351"/>
      <c r="I18" s="110" t="s">
        <v>30</v>
      </c>
      <c r="J18" s="29" t="str">
        <f>'Rekapitulace stavby'!AN14</f>
        <v>Vyplň údaj</v>
      </c>
      <c r="K18" s="33"/>
      <c r="L18" s="10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7"/>
      <c r="J19" s="33"/>
      <c r="K19" s="33"/>
      <c r="L19" s="10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6" t="s">
        <v>33</v>
      </c>
      <c r="E20" s="33"/>
      <c r="F20" s="33"/>
      <c r="G20" s="33"/>
      <c r="H20" s="33"/>
      <c r="I20" s="110" t="s">
        <v>27</v>
      </c>
      <c r="J20" s="109" t="s">
        <v>28</v>
      </c>
      <c r="K20" s="33"/>
      <c r="L20" s="10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9" t="s">
        <v>34</v>
      </c>
      <c r="F21" s="33"/>
      <c r="G21" s="33"/>
      <c r="H21" s="33"/>
      <c r="I21" s="110" t="s">
        <v>30</v>
      </c>
      <c r="J21" s="109" t="s">
        <v>28</v>
      </c>
      <c r="K21" s="33"/>
      <c r="L21" s="10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7"/>
      <c r="J22" s="33"/>
      <c r="K22" s="33"/>
      <c r="L22" s="108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6" t="s">
        <v>36</v>
      </c>
      <c r="E23" s="33"/>
      <c r="F23" s="33"/>
      <c r="G23" s="33"/>
      <c r="H23" s="33"/>
      <c r="I23" s="110" t="s">
        <v>27</v>
      </c>
      <c r="J23" s="109" t="s">
        <v>28</v>
      </c>
      <c r="K23" s="33"/>
      <c r="L23" s="10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9" t="s">
        <v>37</v>
      </c>
      <c r="F24" s="33"/>
      <c r="G24" s="33"/>
      <c r="H24" s="33"/>
      <c r="I24" s="110" t="s">
        <v>30</v>
      </c>
      <c r="J24" s="109" t="s">
        <v>28</v>
      </c>
      <c r="K24" s="33"/>
      <c r="L24" s="10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7"/>
      <c r="J25" s="33"/>
      <c r="K25" s="33"/>
      <c r="L25" s="108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6" t="s">
        <v>38</v>
      </c>
      <c r="E26" s="33"/>
      <c r="F26" s="33"/>
      <c r="G26" s="33"/>
      <c r="H26" s="33"/>
      <c r="I26" s="107"/>
      <c r="J26" s="33"/>
      <c r="K26" s="33"/>
      <c r="L26" s="10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2"/>
      <c r="B27" s="113"/>
      <c r="C27" s="112"/>
      <c r="D27" s="112"/>
      <c r="E27" s="352" t="s">
        <v>28</v>
      </c>
      <c r="F27" s="352"/>
      <c r="G27" s="352"/>
      <c r="H27" s="352"/>
      <c r="I27" s="114"/>
      <c r="J27" s="112"/>
      <c r="K27" s="112"/>
      <c r="L27" s="115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7"/>
      <c r="J28" s="33"/>
      <c r="K28" s="33"/>
      <c r="L28" s="108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6"/>
      <c r="E29" s="116"/>
      <c r="F29" s="116"/>
      <c r="G29" s="116"/>
      <c r="H29" s="116"/>
      <c r="I29" s="117"/>
      <c r="J29" s="116"/>
      <c r="K29" s="116"/>
      <c r="L29" s="108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40</v>
      </c>
      <c r="E30" s="33"/>
      <c r="F30" s="33"/>
      <c r="G30" s="33"/>
      <c r="H30" s="33"/>
      <c r="I30" s="107"/>
      <c r="J30" s="119">
        <f>ROUND(J88, 2)</f>
        <v>0</v>
      </c>
      <c r="K30" s="33"/>
      <c r="L30" s="10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6"/>
      <c r="E31" s="116"/>
      <c r="F31" s="116"/>
      <c r="G31" s="116"/>
      <c r="H31" s="116"/>
      <c r="I31" s="117"/>
      <c r="J31" s="116"/>
      <c r="K31" s="116"/>
      <c r="L31" s="108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42</v>
      </c>
      <c r="G32" s="33"/>
      <c r="H32" s="33"/>
      <c r="I32" s="121" t="s">
        <v>41</v>
      </c>
      <c r="J32" s="120" t="s">
        <v>43</v>
      </c>
      <c r="K32" s="33"/>
      <c r="L32" s="108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2" t="s">
        <v>44</v>
      </c>
      <c r="E33" s="106" t="s">
        <v>45</v>
      </c>
      <c r="F33" s="123">
        <f>ROUND((SUM(BE88:BE148)),  2)</f>
        <v>0</v>
      </c>
      <c r="G33" s="33"/>
      <c r="H33" s="33"/>
      <c r="I33" s="124">
        <v>0.21</v>
      </c>
      <c r="J33" s="123">
        <f>ROUND(((SUM(BE88:BE148))*I33),  2)</f>
        <v>0</v>
      </c>
      <c r="K33" s="33"/>
      <c r="L33" s="108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6" t="s">
        <v>46</v>
      </c>
      <c r="F34" s="123">
        <f>ROUND((SUM(BF88:BF148)),  2)</f>
        <v>0</v>
      </c>
      <c r="G34" s="33"/>
      <c r="H34" s="33"/>
      <c r="I34" s="124">
        <v>0.15</v>
      </c>
      <c r="J34" s="123">
        <f>ROUND(((SUM(BF88:BF148))*I34),  2)</f>
        <v>0</v>
      </c>
      <c r="K34" s="33"/>
      <c r="L34" s="108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6" t="s">
        <v>47</v>
      </c>
      <c r="F35" s="123">
        <f>ROUND((SUM(BG88:BG148)),  2)</f>
        <v>0</v>
      </c>
      <c r="G35" s="33"/>
      <c r="H35" s="33"/>
      <c r="I35" s="124">
        <v>0.21</v>
      </c>
      <c r="J35" s="123">
        <f>0</f>
        <v>0</v>
      </c>
      <c r="K35" s="33"/>
      <c r="L35" s="108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6" t="s">
        <v>48</v>
      </c>
      <c r="F36" s="123">
        <f>ROUND((SUM(BH88:BH148)),  2)</f>
        <v>0</v>
      </c>
      <c r="G36" s="33"/>
      <c r="H36" s="33"/>
      <c r="I36" s="124">
        <v>0.15</v>
      </c>
      <c r="J36" s="123">
        <f>0</f>
        <v>0</v>
      </c>
      <c r="K36" s="33"/>
      <c r="L36" s="108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6" t="s">
        <v>49</v>
      </c>
      <c r="F37" s="123">
        <f>ROUND((SUM(BI88:BI148)),  2)</f>
        <v>0</v>
      </c>
      <c r="G37" s="33"/>
      <c r="H37" s="33"/>
      <c r="I37" s="124">
        <v>0</v>
      </c>
      <c r="J37" s="123">
        <f>0</f>
        <v>0</v>
      </c>
      <c r="K37" s="33"/>
      <c r="L37" s="108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7"/>
      <c r="J38" s="33"/>
      <c r="K38" s="33"/>
      <c r="L38" s="10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30"/>
      <c r="J39" s="131">
        <f>SUM(J30:J37)</f>
        <v>0</v>
      </c>
      <c r="K39" s="132"/>
      <c r="L39" s="10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3"/>
      <c r="C40" s="134"/>
      <c r="D40" s="134"/>
      <c r="E40" s="134"/>
      <c r="F40" s="134"/>
      <c r="G40" s="134"/>
      <c r="H40" s="134"/>
      <c r="I40" s="135"/>
      <c r="J40" s="134"/>
      <c r="K40" s="134"/>
      <c r="L40" s="10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6"/>
      <c r="C44" s="137"/>
      <c r="D44" s="137"/>
      <c r="E44" s="137"/>
      <c r="F44" s="137"/>
      <c r="G44" s="137"/>
      <c r="H44" s="137"/>
      <c r="I44" s="138"/>
      <c r="J44" s="137"/>
      <c r="K44" s="137"/>
      <c r="L44" s="108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104</v>
      </c>
      <c r="D45" s="35"/>
      <c r="E45" s="35"/>
      <c r="F45" s="35"/>
      <c r="G45" s="35"/>
      <c r="H45" s="35"/>
      <c r="I45" s="107"/>
      <c r="J45" s="35"/>
      <c r="K45" s="35"/>
      <c r="L45" s="108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7"/>
      <c r="J46" s="35"/>
      <c r="K46" s="35"/>
      <c r="L46" s="108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7"/>
      <c r="J47" s="35"/>
      <c r="K47" s="35"/>
      <c r="L47" s="108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53" t="str">
        <f>E7</f>
        <v>LVC, obnova nátěrů svodidel</v>
      </c>
      <c r="F48" s="354"/>
      <c r="G48" s="354"/>
      <c r="H48" s="354"/>
      <c r="I48" s="107"/>
      <c r="J48" s="35"/>
      <c r="K48" s="35"/>
      <c r="L48" s="108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101</v>
      </c>
      <c r="D49" s="35"/>
      <c r="E49" s="35"/>
      <c r="F49" s="35"/>
      <c r="G49" s="35"/>
      <c r="H49" s="35"/>
      <c r="I49" s="107"/>
      <c r="J49" s="35"/>
      <c r="K49" s="35"/>
      <c r="L49" s="108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06" t="str">
        <f>E9</f>
        <v>VDSteti - LVC, obnova nátěrů svodidel - PK Štětí</v>
      </c>
      <c r="F50" s="355"/>
      <c r="G50" s="355"/>
      <c r="H50" s="355"/>
      <c r="I50" s="107"/>
      <c r="J50" s="35"/>
      <c r="K50" s="35"/>
      <c r="L50" s="108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7"/>
      <c r="J51" s="35"/>
      <c r="K51" s="35"/>
      <c r="L51" s="108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VD Štětí (Račice)</v>
      </c>
      <c r="G52" s="35"/>
      <c r="H52" s="35"/>
      <c r="I52" s="110" t="s">
        <v>24</v>
      </c>
      <c r="J52" s="58" t="str">
        <f>IF(J12="","",J12)</f>
        <v>7. 11. 2019</v>
      </c>
      <c r="K52" s="35"/>
      <c r="L52" s="10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7"/>
      <c r="J53" s="35"/>
      <c r="K53" s="35"/>
      <c r="L53" s="10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s.p.</v>
      </c>
      <c r="G54" s="35"/>
      <c r="H54" s="35"/>
      <c r="I54" s="110" t="s">
        <v>33</v>
      </c>
      <c r="J54" s="31" t="str">
        <f>E21</f>
        <v>AW-DAD, s.r.o.</v>
      </c>
      <c r="K54" s="35"/>
      <c r="L54" s="108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0" t="s">
        <v>36</v>
      </c>
      <c r="J55" s="31" t="str">
        <f>E24</f>
        <v>Dadejík</v>
      </c>
      <c r="K55" s="35"/>
      <c r="L55" s="108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7"/>
      <c r="J56" s="35"/>
      <c r="K56" s="35"/>
      <c r="L56" s="108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39" t="s">
        <v>105</v>
      </c>
      <c r="D57" s="140"/>
      <c r="E57" s="140"/>
      <c r="F57" s="140"/>
      <c r="G57" s="140"/>
      <c r="H57" s="140"/>
      <c r="I57" s="141"/>
      <c r="J57" s="142" t="s">
        <v>106</v>
      </c>
      <c r="K57" s="140"/>
      <c r="L57" s="10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7"/>
      <c r="J58" s="35"/>
      <c r="K58" s="35"/>
      <c r="L58" s="108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3" t="s">
        <v>72</v>
      </c>
      <c r="D59" s="35"/>
      <c r="E59" s="35"/>
      <c r="F59" s="35"/>
      <c r="G59" s="35"/>
      <c r="H59" s="35"/>
      <c r="I59" s="107"/>
      <c r="J59" s="76">
        <f>J88</f>
        <v>0</v>
      </c>
      <c r="K59" s="35"/>
      <c r="L59" s="10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107</v>
      </c>
    </row>
    <row r="60" spans="1:47" s="9" customFormat="1" ht="24.95" customHeight="1">
      <c r="B60" s="144"/>
      <c r="C60" s="145"/>
      <c r="D60" s="146" t="s">
        <v>108</v>
      </c>
      <c r="E60" s="147"/>
      <c r="F60" s="147"/>
      <c r="G60" s="147"/>
      <c r="H60" s="147"/>
      <c r="I60" s="148"/>
      <c r="J60" s="149">
        <f>J89</f>
        <v>0</v>
      </c>
      <c r="K60" s="145"/>
      <c r="L60" s="150"/>
    </row>
    <row r="61" spans="1:47" s="10" customFormat="1" ht="19.899999999999999" customHeight="1">
      <c r="B61" s="151"/>
      <c r="C61" s="152"/>
      <c r="D61" s="153" t="s">
        <v>109</v>
      </c>
      <c r="E61" s="154"/>
      <c r="F61" s="154"/>
      <c r="G61" s="154"/>
      <c r="H61" s="154"/>
      <c r="I61" s="155"/>
      <c r="J61" s="156">
        <f>J90</f>
        <v>0</v>
      </c>
      <c r="K61" s="152"/>
      <c r="L61" s="157"/>
    </row>
    <row r="62" spans="1:47" s="9" customFormat="1" ht="24.95" customHeight="1">
      <c r="B62" s="144"/>
      <c r="C62" s="145"/>
      <c r="D62" s="146" t="s">
        <v>110</v>
      </c>
      <c r="E62" s="147"/>
      <c r="F62" s="147"/>
      <c r="G62" s="147"/>
      <c r="H62" s="147"/>
      <c r="I62" s="148"/>
      <c r="J62" s="149">
        <f>J99</f>
        <v>0</v>
      </c>
      <c r="K62" s="145"/>
      <c r="L62" s="150"/>
    </row>
    <row r="63" spans="1:47" s="10" customFormat="1" ht="19.899999999999999" customHeight="1">
      <c r="B63" s="151"/>
      <c r="C63" s="152"/>
      <c r="D63" s="153" t="s">
        <v>111</v>
      </c>
      <c r="E63" s="154"/>
      <c r="F63" s="154"/>
      <c r="G63" s="154"/>
      <c r="H63" s="154"/>
      <c r="I63" s="155"/>
      <c r="J63" s="156">
        <f>J100</f>
        <v>0</v>
      </c>
      <c r="K63" s="152"/>
      <c r="L63" s="157"/>
    </row>
    <row r="64" spans="1:47" s="9" customFormat="1" ht="24.95" customHeight="1">
      <c r="B64" s="144"/>
      <c r="C64" s="145"/>
      <c r="D64" s="146" t="s">
        <v>112</v>
      </c>
      <c r="E64" s="147"/>
      <c r="F64" s="147"/>
      <c r="G64" s="147"/>
      <c r="H64" s="147"/>
      <c r="I64" s="148"/>
      <c r="J64" s="149">
        <f>J129</f>
        <v>0</v>
      </c>
      <c r="K64" s="145"/>
      <c r="L64" s="150"/>
    </row>
    <row r="65" spans="1:31" s="9" customFormat="1" ht="24.95" customHeight="1">
      <c r="B65" s="144"/>
      <c r="C65" s="145"/>
      <c r="D65" s="146" t="s">
        <v>113</v>
      </c>
      <c r="E65" s="147"/>
      <c r="F65" s="147"/>
      <c r="G65" s="147"/>
      <c r="H65" s="147"/>
      <c r="I65" s="148"/>
      <c r="J65" s="149">
        <f>J134</f>
        <v>0</v>
      </c>
      <c r="K65" s="145"/>
      <c r="L65" s="150"/>
    </row>
    <row r="66" spans="1:31" s="10" customFormat="1" ht="19.899999999999999" customHeight="1">
      <c r="B66" s="151"/>
      <c r="C66" s="152"/>
      <c r="D66" s="153" t="s">
        <v>114</v>
      </c>
      <c r="E66" s="154"/>
      <c r="F66" s="154"/>
      <c r="G66" s="154"/>
      <c r="H66" s="154"/>
      <c r="I66" s="155"/>
      <c r="J66" s="156">
        <f>J135</f>
        <v>0</v>
      </c>
      <c r="K66" s="152"/>
      <c r="L66" s="157"/>
    </row>
    <row r="67" spans="1:31" s="10" customFormat="1" ht="19.899999999999999" customHeight="1">
      <c r="B67" s="151"/>
      <c r="C67" s="152"/>
      <c r="D67" s="153" t="s">
        <v>115</v>
      </c>
      <c r="E67" s="154"/>
      <c r="F67" s="154"/>
      <c r="G67" s="154"/>
      <c r="H67" s="154"/>
      <c r="I67" s="155"/>
      <c r="J67" s="156">
        <f>J140</f>
        <v>0</v>
      </c>
      <c r="K67" s="152"/>
      <c r="L67" s="157"/>
    </row>
    <row r="68" spans="1:31" s="10" customFormat="1" ht="19.899999999999999" customHeight="1">
      <c r="B68" s="151"/>
      <c r="C68" s="152"/>
      <c r="D68" s="153" t="s">
        <v>116</v>
      </c>
      <c r="E68" s="154"/>
      <c r="F68" s="154"/>
      <c r="G68" s="154"/>
      <c r="H68" s="154"/>
      <c r="I68" s="155"/>
      <c r="J68" s="156">
        <f>J143</f>
        <v>0</v>
      </c>
      <c r="K68" s="152"/>
      <c r="L68" s="157"/>
    </row>
    <row r="69" spans="1:31" s="2" customFormat="1" ht="21.75" customHeight="1">
      <c r="A69" s="33"/>
      <c r="B69" s="34"/>
      <c r="C69" s="35"/>
      <c r="D69" s="35"/>
      <c r="E69" s="35"/>
      <c r="F69" s="35"/>
      <c r="G69" s="35"/>
      <c r="H69" s="35"/>
      <c r="I69" s="107"/>
      <c r="J69" s="35"/>
      <c r="K69" s="35"/>
      <c r="L69" s="10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46"/>
      <c r="C70" s="47"/>
      <c r="D70" s="47"/>
      <c r="E70" s="47"/>
      <c r="F70" s="47"/>
      <c r="G70" s="47"/>
      <c r="H70" s="47"/>
      <c r="I70" s="135"/>
      <c r="J70" s="47"/>
      <c r="K70" s="47"/>
      <c r="L70" s="10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4" spans="1:31" s="2" customFormat="1" ht="6.95" customHeight="1">
      <c r="A74" s="33"/>
      <c r="B74" s="48"/>
      <c r="C74" s="49"/>
      <c r="D74" s="49"/>
      <c r="E74" s="49"/>
      <c r="F74" s="49"/>
      <c r="G74" s="49"/>
      <c r="H74" s="49"/>
      <c r="I74" s="138"/>
      <c r="J74" s="49"/>
      <c r="K74" s="49"/>
      <c r="L74" s="10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24.95" customHeight="1">
      <c r="A75" s="33"/>
      <c r="B75" s="34"/>
      <c r="C75" s="22" t="s">
        <v>117</v>
      </c>
      <c r="D75" s="35"/>
      <c r="E75" s="35"/>
      <c r="F75" s="35"/>
      <c r="G75" s="35"/>
      <c r="H75" s="35"/>
      <c r="I75" s="107"/>
      <c r="J75" s="35"/>
      <c r="K75" s="35"/>
      <c r="L75" s="10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7"/>
      <c r="J76" s="35"/>
      <c r="K76" s="35"/>
      <c r="L76" s="108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16</v>
      </c>
      <c r="D77" s="35"/>
      <c r="E77" s="35"/>
      <c r="F77" s="35"/>
      <c r="G77" s="35"/>
      <c r="H77" s="35"/>
      <c r="I77" s="107"/>
      <c r="J77" s="35"/>
      <c r="K77" s="35"/>
      <c r="L77" s="108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353" t="str">
        <f>E7</f>
        <v>LVC, obnova nátěrů svodidel</v>
      </c>
      <c r="F78" s="354"/>
      <c r="G78" s="354"/>
      <c r="H78" s="354"/>
      <c r="I78" s="107"/>
      <c r="J78" s="35"/>
      <c r="K78" s="35"/>
      <c r="L78" s="108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101</v>
      </c>
      <c r="D79" s="35"/>
      <c r="E79" s="35"/>
      <c r="F79" s="35"/>
      <c r="G79" s="35"/>
      <c r="H79" s="35"/>
      <c r="I79" s="107"/>
      <c r="J79" s="35"/>
      <c r="K79" s="35"/>
      <c r="L79" s="108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5"/>
      <c r="D80" s="35"/>
      <c r="E80" s="306" t="str">
        <f>E9</f>
        <v>VDSteti - LVC, obnova nátěrů svodidel - PK Štětí</v>
      </c>
      <c r="F80" s="355"/>
      <c r="G80" s="355"/>
      <c r="H80" s="355"/>
      <c r="I80" s="107"/>
      <c r="J80" s="35"/>
      <c r="K80" s="35"/>
      <c r="L80" s="108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107"/>
      <c r="J81" s="35"/>
      <c r="K81" s="35"/>
      <c r="L81" s="108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2" customHeight="1">
      <c r="A82" s="33"/>
      <c r="B82" s="34"/>
      <c r="C82" s="28" t="s">
        <v>22</v>
      </c>
      <c r="D82" s="35"/>
      <c r="E82" s="35"/>
      <c r="F82" s="26" t="str">
        <f>F12</f>
        <v>VD Štětí (Račice)</v>
      </c>
      <c r="G82" s="35"/>
      <c r="H82" s="35"/>
      <c r="I82" s="110" t="s">
        <v>24</v>
      </c>
      <c r="J82" s="58" t="str">
        <f>IF(J12="","",J12)</f>
        <v>7. 11. 2019</v>
      </c>
      <c r="K82" s="35"/>
      <c r="L82" s="108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7"/>
      <c r="J83" s="35"/>
      <c r="K83" s="35"/>
      <c r="L83" s="108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5.2" customHeight="1">
      <c r="A84" s="33"/>
      <c r="B84" s="34"/>
      <c r="C84" s="28" t="s">
        <v>26</v>
      </c>
      <c r="D84" s="35"/>
      <c r="E84" s="35"/>
      <c r="F84" s="26" t="str">
        <f>E15</f>
        <v>Povodí Labe, s.p.</v>
      </c>
      <c r="G84" s="35"/>
      <c r="H84" s="35"/>
      <c r="I84" s="110" t="s">
        <v>33</v>
      </c>
      <c r="J84" s="31" t="str">
        <f>E21</f>
        <v>AW-DAD, s.r.o.</v>
      </c>
      <c r="K84" s="35"/>
      <c r="L84" s="108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15.2" customHeight="1">
      <c r="A85" s="33"/>
      <c r="B85" s="34"/>
      <c r="C85" s="28" t="s">
        <v>31</v>
      </c>
      <c r="D85" s="35"/>
      <c r="E85" s="35"/>
      <c r="F85" s="26" t="str">
        <f>IF(E18="","",E18)</f>
        <v>Vyplň údaj</v>
      </c>
      <c r="G85" s="35"/>
      <c r="H85" s="35"/>
      <c r="I85" s="110" t="s">
        <v>36</v>
      </c>
      <c r="J85" s="31" t="str">
        <f>E24</f>
        <v>Dadejík</v>
      </c>
      <c r="K85" s="35"/>
      <c r="L85" s="108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0.35" customHeight="1">
      <c r="A86" s="33"/>
      <c r="B86" s="34"/>
      <c r="C86" s="35"/>
      <c r="D86" s="35"/>
      <c r="E86" s="35"/>
      <c r="F86" s="35"/>
      <c r="G86" s="35"/>
      <c r="H86" s="35"/>
      <c r="I86" s="107"/>
      <c r="J86" s="35"/>
      <c r="K86" s="35"/>
      <c r="L86" s="108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1" customFormat="1" ht="29.25" customHeight="1">
      <c r="A87" s="158"/>
      <c r="B87" s="159"/>
      <c r="C87" s="160" t="s">
        <v>118</v>
      </c>
      <c r="D87" s="161" t="s">
        <v>59</v>
      </c>
      <c r="E87" s="161" t="s">
        <v>55</v>
      </c>
      <c r="F87" s="161" t="s">
        <v>56</v>
      </c>
      <c r="G87" s="161" t="s">
        <v>119</v>
      </c>
      <c r="H87" s="161" t="s">
        <v>120</v>
      </c>
      <c r="I87" s="162" t="s">
        <v>121</v>
      </c>
      <c r="J87" s="161" t="s">
        <v>106</v>
      </c>
      <c r="K87" s="163" t="s">
        <v>122</v>
      </c>
      <c r="L87" s="164"/>
      <c r="M87" s="67" t="s">
        <v>28</v>
      </c>
      <c r="N87" s="68" t="s">
        <v>44</v>
      </c>
      <c r="O87" s="68" t="s">
        <v>123</v>
      </c>
      <c r="P87" s="68" t="s">
        <v>124</v>
      </c>
      <c r="Q87" s="68" t="s">
        <v>125</v>
      </c>
      <c r="R87" s="68" t="s">
        <v>126</v>
      </c>
      <c r="S87" s="68" t="s">
        <v>127</v>
      </c>
      <c r="T87" s="69" t="s">
        <v>128</v>
      </c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</row>
    <row r="88" spans="1:65" s="2" customFormat="1" ht="22.9" customHeight="1">
      <c r="A88" s="33"/>
      <c r="B88" s="34"/>
      <c r="C88" s="74" t="s">
        <v>129</v>
      </c>
      <c r="D88" s="35"/>
      <c r="E88" s="35"/>
      <c r="F88" s="35"/>
      <c r="G88" s="35"/>
      <c r="H88" s="35"/>
      <c r="I88" s="107"/>
      <c r="J88" s="165">
        <f>BK88</f>
        <v>0</v>
      </c>
      <c r="K88" s="35"/>
      <c r="L88" s="38"/>
      <c r="M88" s="70"/>
      <c r="N88" s="166"/>
      <c r="O88" s="71"/>
      <c r="P88" s="167">
        <f>P89+P99+P129+P134</f>
        <v>0</v>
      </c>
      <c r="Q88" s="71"/>
      <c r="R88" s="167">
        <f>R89+R99+R129+R134</f>
        <v>41.153995000000009</v>
      </c>
      <c r="S88" s="71"/>
      <c r="T88" s="168">
        <f>T89+T99+T129+T134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73</v>
      </c>
      <c r="AU88" s="16" t="s">
        <v>107</v>
      </c>
      <c r="BK88" s="169">
        <f>BK89+BK99+BK129+BK134</f>
        <v>0</v>
      </c>
    </row>
    <row r="89" spans="1:65" s="12" customFormat="1" ht="25.9" customHeight="1">
      <c r="B89" s="170"/>
      <c r="C89" s="171"/>
      <c r="D89" s="172" t="s">
        <v>73</v>
      </c>
      <c r="E89" s="173" t="s">
        <v>130</v>
      </c>
      <c r="F89" s="173" t="s">
        <v>131</v>
      </c>
      <c r="G89" s="171"/>
      <c r="H89" s="171"/>
      <c r="I89" s="174"/>
      <c r="J89" s="175">
        <f>BK89</f>
        <v>0</v>
      </c>
      <c r="K89" s="171"/>
      <c r="L89" s="176"/>
      <c r="M89" s="177"/>
      <c r="N89" s="178"/>
      <c r="O89" s="178"/>
      <c r="P89" s="179">
        <f>P90</f>
        <v>0</v>
      </c>
      <c r="Q89" s="178"/>
      <c r="R89" s="179">
        <f>R90</f>
        <v>0</v>
      </c>
      <c r="S89" s="178"/>
      <c r="T89" s="180">
        <f>T90</f>
        <v>0</v>
      </c>
      <c r="AR89" s="181" t="s">
        <v>82</v>
      </c>
      <c r="AT89" s="182" t="s">
        <v>73</v>
      </c>
      <c r="AU89" s="182" t="s">
        <v>74</v>
      </c>
      <c r="AY89" s="181" t="s">
        <v>132</v>
      </c>
      <c r="BK89" s="183">
        <f>BK90</f>
        <v>0</v>
      </c>
    </row>
    <row r="90" spans="1:65" s="12" customFormat="1" ht="22.9" customHeight="1">
      <c r="B90" s="170"/>
      <c r="C90" s="171"/>
      <c r="D90" s="172" t="s">
        <v>73</v>
      </c>
      <c r="E90" s="184" t="s">
        <v>133</v>
      </c>
      <c r="F90" s="184" t="s">
        <v>134</v>
      </c>
      <c r="G90" s="171"/>
      <c r="H90" s="171"/>
      <c r="I90" s="174"/>
      <c r="J90" s="185">
        <f>BK90</f>
        <v>0</v>
      </c>
      <c r="K90" s="171"/>
      <c r="L90" s="176"/>
      <c r="M90" s="177"/>
      <c r="N90" s="178"/>
      <c r="O90" s="178"/>
      <c r="P90" s="179">
        <f>SUM(P91:P98)</f>
        <v>0</v>
      </c>
      <c r="Q90" s="178"/>
      <c r="R90" s="179">
        <f>SUM(R91:R98)</f>
        <v>0</v>
      </c>
      <c r="S90" s="178"/>
      <c r="T90" s="180">
        <f>SUM(T91:T98)</f>
        <v>0</v>
      </c>
      <c r="AR90" s="181" t="s">
        <v>82</v>
      </c>
      <c r="AT90" s="182" t="s">
        <v>73</v>
      </c>
      <c r="AU90" s="182" t="s">
        <v>82</v>
      </c>
      <c r="AY90" s="181" t="s">
        <v>132</v>
      </c>
      <c r="BK90" s="183">
        <f>SUM(BK91:BK98)</f>
        <v>0</v>
      </c>
    </row>
    <row r="91" spans="1:65" s="2" customFormat="1" ht="21.75" customHeight="1">
      <c r="A91" s="33"/>
      <c r="B91" s="34"/>
      <c r="C91" s="186" t="s">
        <v>82</v>
      </c>
      <c r="D91" s="186" t="s">
        <v>135</v>
      </c>
      <c r="E91" s="187" t="s">
        <v>136</v>
      </c>
      <c r="F91" s="188" t="s">
        <v>137</v>
      </c>
      <c r="G91" s="189" t="s">
        <v>138</v>
      </c>
      <c r="H91" s="190">
        <v>49</v>
      </c>
      <c r="I91" s="191"/>
      <c r="J91" s="192">
        <f>ROUND(I91*H91,2)</f>
        <v>0</v>
      </c>
      <c r="K91" s="188" t="s">
        <v>139</v>
      </c>
      <c r="L91" s="38"/>
      <c r="M91" s="193" t="s">
        <v>28</v>
      </c>
      <c r="N91" s="194" t="s">
        <v>45</v>
      </c>
      <c r="O91" s="63"/>
      <c r="P91" s="195">
        <f>O91*H91</f>
        <v>0</v>
      </c>
      <c r="Q91" s="195">
        <v>0</v>
      </c>
      <c r="R91" s="195">
        <f>Q91*H91</f>
        <v>0</v>
      </c>
      <c r="S91" s="195">
        <v>0</v>
      </c>
      <c r="T91" s="196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7" t="s">
        <v>140</v>
      </c>
      <c r="AT91" s="197" t="s">
        <v>135</v>
      </c>
      <c r="AU91" s="197" t="s">
        <v>84</v>
      </c>
      <c r="AY91" s="16" t="s">
        <v>132</v>
      </c>
      <c r="BE91" s="198">
        <f>IF(N91="základní",J91,0)</f>
        <v>0</v>
      </c>
      <c r="BF91" s="198">
        <f>IF(N91="snížená",J91,0)</f>
        <v>0</v>
      </c>
      <c r="BG91" s="198">
        <f>IF(N91="zákl. přenesená",J91,0)</f>
        <v>0</v>
      </c>
      <c r="BH91" s="198">
        <f>IF(N91="sníž. přenesená",J91,0)</f>
        <v>0</v>
      </c>
      <c r="BI91" s="198">
        <f>IF(N91="nulová",J91,0)</f>
        <v>0</v>
      </c>
      <c r="BJ91" s="16" t="s">
        <v>82</v>
      </c>
      <c r="BK91" s="198">
        <f>ROUND(I91*H91,2)</f>
        <v>0</v>
      </c>
      <c r="BL91" s="16" t="s">
        <v>140</v>
      </c>
      <c r="BM91" s="197" t="s">
        <v>141</v>
      </c>
    </row>
    <row r="92" spans="1:65" s="2" customFormat="1" ht="21.75" customHeight="1">
      <c r="A92" s="33"/>
      <c r="B92" s="34"/>
      <c r="C92" s="186" t="s">
        <v>84</v>
      </c>
      <c r="D92" s="186" t="s">
        <v>135</v>
      </c>
      <c r="E92" s="187" t="s">
        <v>142</v>
      </c>
      <c r="F92" s="188" t="s">
        <v>143</v>
      </c>
      <c r="G92" s="189" t="s">
        <v>138</v>
      </c>
      <c r="H92" s="190">
        <v>3136</v>
      </c>
      <c r="I92" s="191"/>
      <c r="J92" s="192">
        <f>ROUND(I92*H92,2)</f>
        <v>0</v>
      </c>
      <c r="K92" s="188" t="s">
        <v>139</v>
      </c>
      <c r="L92" s="38"/>
      <c r="M92" s="193" t="s">
        <v>28</v>
      </c>
      <c r="N92" s="194" t="s">
        <v>45</v>
      </c>
      <c r="O92" s="63"/>
      <c r="P92" s="195">
        <f>O92*H92</f>
        <v>0</v>
      </c>
      <c r="Q92" s="195">
        <v>0</v>
      </c>
      <c r="R92" s="195">
        <f>Q92*H92</f>
        <v>0</v>
      </c>
      <c r="S92" s="195">
        <v>0</v>
      </c>
      <c r="T92" s="196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7" t="s">
        <v>140</v>
      </c>
      <c r="AT92" s="197" t="s">
        <v>135</v>
      </c>
      <c r="AU92" s="197" t="s">
        <v>84</v>
      </c>
      <c r="AY92" s="16" t="s">
        <v>132</v>
      </c>
      <c r="BE92" s="198">
        <f>IF(N92="základní",J92,0)</f>
        <v>0</v>
      </c>
      <c r="BF92" s="198">
        <f>IF(N92="snížená",J92,0)</f>
        <v>0</v>
      </c>
      <c r="BG92" s="198">
        <f>IF(N92="zákl. přenesená",J92,0)</f>
        <v>0</v>
      </c>
      <c r="BH92" s="198">
        <f>IF(N92="sníž. přenesená",J92,0)</f>
        <v>0</v>
      </c>
      <c r="BI92" s="198">
        <f>IF(N92="nulová",J92,0)</f>
        <v>0</v>
      </c>
      <c r="BJ92" s="16" t="s">
        <v>82</v>
      </c>
      <c r="BK92" s="198">
        <f>ROUND(I92*H92,2)</f>
        <v>0</v>
      </c>
      <c r="BL92" s="16" t="s">
        <v>140</v>
      </c>
      <c r="BM92" s="197" t="s">
        <v>144</v>
      </c>
    </row>
    <row r="93" spans="1:65" s="2" customFormat="1" ht="19.5">
      <c r="A93" s="33"/>
      <c r="B93" s="34"/>
      <c r="C93" s="35"/>
      <c r="D93" s="199" t="s">
        <v>145</v>
      </c>
      <c r="E93" s="35"/>
      <c r="F93" s="200" t="s">
        <v>394</v>
      </c>
      <c r="G93" s="35"/>
      <c r="H93" s="35"/>
      <c r="I93" s="107"/>
      <c r="J93" s="35"/>
      <c r="K93" s="35"/>
      <c r="L93" s="38"/>
      <c r="M93" s="201"/>
      <c r="N93" s="202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145</v>
      </c>
      <c r="AU93" s="16" t="s">
        <v>84</v>
      </c>
    </row>
    <row r="94" spans="1:65" s="13" customFormat="1" ht="11.25">
      <c r="B94" s="203"/>
      <c r="C94" s="204"/>
      <c r="D94" s="199" t="s">
        <v>147</v>
      </c>
      <c r="E94" s="205" t="s">
        <v>28</v>
      </c>
      <c r="F94" s="206" t="s">
        <v>433</v>
      </c>
      <c r="G94" s="204"/>
      <c r="H94" s="207">
        <v>3136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147</v>
      </c>
      <c r="AU94" s="213" t="s">
        <v>84</v>
      </c>
      <c r="AV94" s="13" t="s">
        <v>84</v>
      </c>
      <c r="AW94" s="13" t="s">
        <v>35</v>
      </c>
      <c r="AX94" s="13" t="s">
        <v>82</v>
      </c>
      <c r="AY94" s="213" t="s">
        <v>132</v>
      </c>
    </row>
    <row r="95" spans="1:65" s="2" customFormat="1" ht="16.5" customHeight="1">
      <c r="A95" s="33"/>
      <c r="B95" s="34"/>
      <c r="C95" s="186" t="s">
        <v>149</v>
      </c>
      <c r="D95" s="186" t="s">
        <v>135</v>
      </c>
      <c r="E95" s="187" t="s">
        <v>150</v>
      </c>
      <c r="F95" s="188" t="s">
        <v>151</v>
      </c>
      <c r="G95" s="189" t="s">
        <v>138</v>
      </c>
      <c r="H95" s="190">
        <v>49</v>
      </c>
      <c r="I95" s="191"/>
      <c r="J95" s="192">
        <f>ROUND(I95*H95,2)</f>
        <v>0</v>
      </c>
      <c r="K95" s="188" t="s">
        <v>139</v>
      </c>
      <c r="L95" s="38"/>
      <c r="M95" s="193" t="s">
        <v>28</v>
      </c>
      <c r="N95" s="194" t="s">
        <v>45</v>
      </c>
      <c r="O95" s="63"/>
      <c r="P95" s="195">
        <f>O95*H95</f>
        <v>0</v>
      </c>
      <c r="Q95" s="195">
        <v>0</v>
      </c>
      <c r="R95" s="195">
        <f>Q95*H95</f>
        <v>0</v>
      </c>
      <c r="S95" s="195">
        <v>0</v>
      </c>
      <c r="T95" s="196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7" t="s">
        <v>140</v>
      </c>
      <c r="AT95" s="197" t="s">
        <v>135</v>
      </c>
      <c r="AU95" s="197" t="s">
        <v>84</v>
      </c>
      <c r="AY95" s="16" t="s">
        <v>132</v>
      </c>
      <c r="BE95" s="198">
        <f>IF(N95="základní",J95,0)</f>
        <v>0</v>
      </c>
      <c r="BF95" s="198">
        <f>IF(N95="snížená",J95,0)</f>
        <v>0</v>
      </c>
      <c r="BG95" s="198">
        <f>IF(N95="zákl. přenesená",J95,0)</f>
        <v>0</v>
      </c>
      <c r="BH95" s="198">
        <f>IF(N95="sníž. přenesená",J95,0)</f>
        <v>0</v>
      </c>
      <c r="BI95" s="198">
        <f>IF(N95="nulová",J95,0)</f>
        <v>0</v>
      </c>
      <c r="BJ95" s="16" t="s">
        <v>82</v>
      </c>
      <c r="BK95" s="198">
        <f>ROUND(I95*H95,2)</f>
        <v>0</v>
      </c>
      <c r="BL95" s="16" t="s">
        <v>140</v>
      </c>
      <c r="BM95" s="197" t="s">
        <v>152</v>
      </c>
    </row>
    <row r="96" spans="1:65" s="2" customFormat="1" ht="21.75" customHeight="1">
      <c r="A96" s="33"/>
      <c r="B96" s="34"/>
      <c r="C96" s="186" t="s">
        <v>140</v>
      </c>
      <c r="D96" s="186" t="s">
        <v>135</v>
      </c>
      <c r="E96" s="187" t="s">
        <v>153</v>
      </c>
      <c r="F96" s="188" t="s">
        <v>154</v>
      </c>
      <c r="G96" s="189" t="s">
        <v>138</v>
      </c>
      <c r="H96" s="190">
        <v>49</v>
      </c>
      <c r="I96" s="191"/>
      <c r="J96" s="192">
        <f>ROUND(I96*H96,2)</f>
        <v>0</v>
      </c>
      <c r="K96" s="188" t="s">
        <v>139</v>
      </c>
      <c r="L96" s="38"/>
      <c r="M96" s="193" t="s">
        <v>28</v>
      </c>
      <c r="N96" s="194" t="s">
        <v>45</v>
      </c>
      <c r="O96" s="63"/>
      <c r="P96" s="195">
        <f>O96*H96</f>
        <v>0</v>
      </c>
      <c r="Q96" s="195">
        <v>0</v>
      </c>
      <c r="R96" s="195">
        <f>Q96*H96</f>
        <v>0</v>
      </c>
      <c r="S96" s="195">
        <v>0</v>
      </c>
      <c r="T96" s="196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97" t="s">
        <v>140</v>
      </c>
      <c r="AT96" s="197" t="s">
        <v>135</v>
      </c>
      <c r="AU96" s="197" t="s">
        <v>84</v>
      </c>
      <c r="AY96" s="16" t="s">
        <v>132</v>
      </c>
      <c r="BE96" s="198">
        <f>IF(N96="základní",J96,0)</f>
        <v>0</v>
      </c>
      <c r="BF96" s="198">
        <f>IF(N96="snížená",J96,0)</f>
        <v>0</v>
      </c>
      <c r="BG96" s="198">
        <f>IF(N96="zákl. přenesená",J96,0)</f>
        <v>0</v>
      </c>
      <c r="BH96" s="198">
        <f>IF(N96="sníž. přenesená",J96,0)</f>
        <v>0</v>
      </c>
      <c r="BI96" s="198">
        <f>IF(N96="nulová",J96,0)</f>
        <v>0</v>
      </c>
      <c r="BJ96" s="16" t="s">
        <v>82</v>
      </c>
      <c r="BK96" s="198">
        <f>ROUND(I96*H96,2)</f>
        <v>0</v>
      </c>
      <c r="BL96" s="16" t="s">
        <v>140</v>
      </c>
      <c r="BM96" s="197" t="s">
        <v>155</v>
      </c>
    </row>
    <row r="97" spans="1:65" s="2" customFormat="1" ht="21.75" customHeight="1">
      <c r="A97" s="33"/>
      <c r="B97" s="34"/>
      <c r="C97" s="186" t="s">
        <v>156</v>
      </c>
      <c r="D97" s="186" t="s">
        <v>135</v>
      </c>
      <c r="E97" s="187" t="s">
        <v>157</v>
      </c>
      <c r="F97" s="188" t="s">
        <v>158</v>
      </c>
      <c r="G97" s="189" t="s">
        <v>138</v>
      </c>
      <c r="H97" s="190">
        <v>49</v>
      </c>
      <c r="I97" s="191"/>
      <c r="J97" s="192">
        <f>ROUND(I97*H97,2)</f>
        <v>0</v>
      </c>
      <c r="K97" s="188" t="s">
        <v>139</v>
      </c>
      <c r="L97" s="38"/>
      <c r="M97" s="193" t="s">
        <v>28</v>
      </c>
      <c r="N97" s="194" t="s">
        <v>45</v>
      </c>
      <c r="O97" s="63"/>
      <c r="P97" s="195">
        <f>O97*H97</f>
        <v>0</v>
      </c>
      <c r="Q97" s="195">
        <v>0</v>
      </c>
      <c r="R97" s="195">
        <f>Q97*H97</f>
        <v>0</v>
      </c>
      <c r="S97" s="195">
        <v>0</v>
      </c>
      <c r="T97" s="196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97" t="s">
        <v>140</v>
      </c>
      <c r="AT97" s="197" t="s">
        <v>135</v>
      </c>
      <c r="AU97" s="197" t="s">
        <v>84</v>
      </c>
      <c r="AY97" s="16" t="s">
        <v>132</v>
      </c>
      <c r="BE97" s="198">
        <f>IF(N97="základní",J97,0)</f>
        <v>0</v>
      </c>
      <c r="BF97" s="198">
        <f>IF(N97="snížená",J97,0)</f>
        <v>0</v>
      </c>
      <c r="BG97" s="198">
        <f>IF(N97="zákl. přenesená",J97,0)</f>
        <v>0</v>
      </c>
      <c r="BH97" s="198">
        <f>IF(N97="sníž. přenesená",J97,0)</f>
        <v>0</v>
      </c>
      <c r="BI97" s="198">
        <f>IF(N97="nulová",J97,0)</f>
        <v>0</v>
      </c>
      <c r="BJ97" s="16" t="s">
        <v>82</v>
      </c>
      <c r="BK97" s="198">
        <f>ROUND(I97*H97,2)</f>
        <v>0</v>
      </c>
      <c r="BL97" s="16" t="s">
        <v>140</v>
      </c>
      <c r="BM97" s="197" t="s">
        <v>159</v>
      </c>
    </row>
    <row r="98" spans="1:65" s="2" customFormat="1" ht="21.75" customHeight="1">
      <c r="A98" s="33"/>
      <c r="B98" s="34"/>
      <c r="C98" s="186" t="s">
        <v>160</v>
      </c>
      <c r="D98" s="186" t="s">
        <v>135</v>
      </c>
      <c r="E98" s="187" t="s">
        <v>161</v>
      </c>
      <c r="F98" s="188" t="s">
        <v>162</v>
      </c>
      <c r="G98" s="189" t="s">
        <v>138</v>
      </c>
      <c r="H98" s="190">
        <v>49</v>
      </c>
      <c r="I98" s="191"/>
      <c r="J98" s="192">
        <f>ROUND(I98*H98,2)</f>
        <v>0</v>
      </c>
      <c r="K98" s="188" t="s">
        <v>139</v>
      </c>
      <c r="L98" s="38"/>
      <c r="M98" s="193" t="s">
        <v>28</v>
      </c>
      <c r="N98" s="194" t="s">
        <v>45</v>
      </c>
      <c r="O98" s="63"/>
      <c r="P98" s="195">
        <f>O98*H98</f>
        <v>0</v>
      </c>
      <c r="Q98" s="195">
        <v>0</v>
      </c>
      <c r="R98" s="195">
        <f>Q98*H98</f>
        <v>0</v>
      </c>
      <c r="S98" s="195">
        <v>0</v>
      </c>
      <c r="T98" s="196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97" t="s">
        <v>140</v>
      </c>
      <c r="AT98" s="197" t="s">
        <v>135</v>
      </c>
      <c r="AU98" s="197" t="s">
        <v>84</v>
      </c>
      <c r="AY98" s="16" t="s">
        <v>132</v>
      </c>
      <c r="BE98" s="198">
        <f>IF(N98="základní",J98,0)</f>
        <v>0</v>
      </c>
      <c r="BF98" s="198">
        <f>IF(N98="snížená",J98,0)</f>
        <v>0</v>
      </c>
      <c r="BG98" s="198">
        <f>IF(N98="zákl. přenesená",J98,0)</f>
        <v>0</v>
      </c>
      <c r="BH98" s="198">
        <f>IF(N98="sníž. přenesená",J98,0)</f>
        <v>0</v>
      </c>
      <c r="BI98" s="198">
        <f>IF(N98="nulová",J98,0)</f>
        <v>0</v>
      </c>
      <c r="BJ98" s="16" t="s">
        <v>82</v>
      </c>
      <c r="BK98" s="198">
        <f>ROUND(I98*H98,2)</f>
        <v>0</v>
      </c>
      <c r="BL98" s="16" t="s">
        <v>140</v>
      </c>
      <c r="BM98" s="197" t="s">
        <v>163</v>
      </c>
    </row>
    <row r="99" spans="1:65" s="12" customFormat="1" ht="25.9" customHeight="1">
      <c r="B99" s="170"/>
      <c r="C99" s="171"/>
      <c r="D99" s="172" t="s">
        <v>73</v>
      </c>
      <c r="E99" s="173" t="s">
        <v>164</v>
      </c>
      <c r="F99" s="173" t="s">
        <v>165</v>
      </c>
      <c r="G99" s="171"/>
      <c r="H99" s="171"/>
      <c r="I99" s="174"/>
      <c r="J99" s="175">
        <f>BK99</f>
        <v>0</v>
      </c>
      <c r="K99" s="171"/>
      <c r="L99" s="176"/>
      <c r="M99" s="177"/>
      <c r="N99" s="178"/>
      <c r="O99" s="178"/>
      <c r="P99" s="179">
        <f>P100</f>
        <v>0</v>
      </c>
      <c r="Q99" s="178"/>
      <c r="R99" s="179">
        <f>R100</f>
        <v>41.153995000000009</v>
      </c>
      <c r="S99" s="178"/>
      <c r="T99" s="180">
        <f>T100</f>
        <v>0</v>
      </c>
      <c r="AR99" s="181" t="s">
        <v>84</v>
      </c>
      <c r="AT99" s="182" t="s">
        <v>73</v>
      </c>
      <c r="AU99" s="182" t="s">
        <v>74</v>
      </c>
      <c r="AY99" s="181" t="s">
        <v>132</v>
      </c>
      <c r="BK99" s="183">
        <f>BK100</f>
        <v>0</v>
      </c>
    </row>
    <row r="100" spans="1:65" s="12" customFormat="1" ht="22.9" customHeight="1">
      <c r="B100" s="170"/>
      <c r="C100" s="171"/>
      <c r="D100" s="172" t="s">
        <v>73</v>
      </c>
      <c r="E100" s="184" t="s">
        <v>166</v>
      </c>
      <c r="F100" s="184" t="s">
        <v>167</v>
      </c>
      <c r="G100" s="171"/>
      <c r="H100" s="171"/>
      <c r="I100" s="174"/>
      <c r="J100" s="185">
        <f>BK100</f>
        <v>0</v>
      </c>
      <c r="K100" s="171"/>
      <c r="L100" s="176"/>
      <c r="M100" s="177"/>
      <c r="N100" s="178"/>
      <c r="O100" s="178"/>
      <c r="P100" s="179">
        <f>SUM(P101:P128)</f>
        <v>0</v>
      </c>
      <c r="Q100" s="178"/>
      <c r="R100" s="179">
        <f>SUM(R101:R128)</f>
        <v>41.153995000000009</v>
      </c>
      <c r="S100" s="178"/>
      <c r="T100" s="180">
        <f>SUM(T101:T128)</f>
        <v>0</v>
      </c>
      <c r="AR100" s="181" t="s">
        <v>84</v>
      </c>
      <c r="AT100" s="182" t="s">
        <v>73</v>
      </c>
      <c r="AU100" s="182" t="s">
        <v>82</v>
      </c>
      <c r="AY100" s="181" t="s">
        <v>132</v>
      </c>
      <c r="BK100" s="183">
        <f>SUM(BK101:BK128)</f>
        <v>0</v>
      </c>
    </row>
    <row r="101" spans="1:65" s="2" customFormat="1" ht="21.75" customHeight="1">
      <c r="A101" s="33"/>
      <c r="B101" s="34"/>
      <c r="C101" s="186" t="s">
        <v>168</v>
      </c>
      <c r="D101" s="186" t="s">
        <v>135</v>
      </c>
      <c r="E101" s="187" t="s">
        <v>169</v>
      </c>
      <c r="F101" s="188" t="s">
        <v>170</v>
      </c>
      <c r="G101" s="189" t="s">
        <v>171</v>
      </c>
      <c r="H101" s="190">
        <v>48.58</v>
      </c>
      <c r="I101" s="191"/>
      <c r="J101" s="192">
        <f>ROUND(I101*H101,2)</f>
        <v>0</v>
      </c>
      <c r="K101" s="188" t="s">
        <v>139</v>
      </c>
      <c r="L101" s="38"/>
      <c r="M101" s="193" t="s">
        <v>28</v>
      </c>
      <c r="N101" s="194" t="s">
        <v>45</v>
      </c>
      <c r="O101" s="63"/>
      <c r="P101" s="195">
        <f>O101*H101</f>
        <v>0</v>
      </c>
      <c r="Q101" s="195">
        <v>0</v>
      </c>
      <c r="R101" s="195">
        <f>Q101*H101</f>
        <v>0</v>
      </c>
      <c r="S101" s="195">
        <v>0</v>
      </c>
      <c r="T101" s="196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97" t="s">
        <v>172</v>
      </c>
      <c r="AT101" s="197" t="s">
        <v>135</v>
      </c>
      <c r="AU101" s="197" t="s">
        <v>84</v>
      </c>
      <c r="AY101" s="16" t="s">
        <v>132</v>
      </c>
      <c r="BE101" s="198">
        <f>IF(N101="základní",J101,0)</f>
        <v>0</v>
      </c>
      <c r="BF101" s="198">
        <f>IF(N101="snížená",J101,0)</f>
        <v>0</v>
      </c>
      <c r="BG101" s="198">
        <f>IF(N101="zákl. přenesená",J101,0)</f>
        <v>0</v>
      </c>
      <c r="BH101" s="198">
        <f>IF(N101="sníž. přenesená",J101,0)</f>
        <v>0</v>
      </c>
      <c r="BI101" s="198">
        <f>IF(N101="nulová",J101,0)</f>
        <v>0</v>
      </c>
      <c r="BJ101" s="16" t="s">
        <v>82</v>
      </c>
      <c r="BK101" s="198">
        <f>ROUND(I101*H101,2)</f>
        <v>0</v>
      </c>
      <c r="BL101" s="16" t="s">
        <v>172</v>
      </c>
      <c r="BM101" s="197" t="s">
        <v>173</v>
      </c>
    </row>
    <row r="102" spans="1:65" s="2" customFormat="1" ht="29.25">
      <c r="A102" s="33"/>
      <c r="B102" s="34"/>
      <c r="C102" s="35"/>
      <c r="D102" s="199" t="s">
        <v>145</v>
      </c>
      <c r="E102" s="35"/>
      <c r="F102" s="200" t="s">
        <v>434</v>
      </c>
      <c r="G102" s="35"/>
      <c r="H102" s="35"/>
      <c r="I102" s="107"/>
      <c r="J102" s="35"/>
      <c r="K102" s="35"/>
      <c r="L102" s="38"/>
      <c r="M102" s="201"/>
      <c r="N102" s="202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145</v>
      </c>
      <c r="AU102" s="16" t="s">
        <v>84</v>
      </c>
    </row>
    <row r="103" spans="1:65" s="2" customFormat="1" ht="21.75" customHeight="1">
      <c r="A103" s="33"/>
      <c r="B103" s="34"/>
      <c r="C103" s="186" t="s">
        <v>175</v>
      </c>
      <c r="D103" s="186" t="s">
        <v>135</v>
      </c>
      <c r="E103" s="187" t="s">
        <v>176</v>
      </c>
      <c r="F103" s="188" t="s">
        <v>177</v>
      </c>
      <c r="G103" s="189" t="s">
        <v>171</v>
      </c>
      <c r="H103" s="190">
        <v>4809.42</v>
      </c>
      <c r="I103" s="191"/>
      <c r="J103" s="192">
        <f>ROUND(I103*H103,2)</f>
        <v>0</v>
      </c>
      <c r="K103" s="188" t="s">
        <v>139</v>
      </c>
      <c r="L103" s="38"/>
      <c r="M103" s="193" t="s">
        <v>28</v>
      </c>
      <c r="N103" s="194" t="s">
        <v>45</v>
      </c>
      <c r="O103" s="63"/>
      <c r="P103" s="195">
        <f>O103*H103</f>
        <v>0</v>
      </c>
      <c r="Q103" s="195">
        <v>0</v>
      </c>
      <c r="R103" s="195">
        <f>Q103*H103</f>
        <v>0</v>
      </c>
      <c r="S103" s="195">
        <v>0</v>
      </c>
      <c r="T103" s="196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97" t="s">
        <v>172</v>
      </c>
      <c r="AT103" s="197" t="s">
        <v>135</v>
      </c>
      <c r="AU103" s="197" t="s">
        <v>84</v>
      </c>
      <c r="AY103" s="16" t="s">
        <v>132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16" t="s">
        <v>82</v>
      </c>
      <c r="BK103" s="198">
        <f>ROUND(I103*H103,2)</f>
        <v>0</v>
      </c>
      <c r="BL103" s="16" t="s">
        <v>172</v>
      </c>
      <c r="BM103" s="197" t="s">
        <v>178</v>
      </c>
    </row>
    <row r="104" spans="1:65" s="2" customFormat="1" ht="29.25">
      <c r="A104" s="33"/>
      <c r="B104" s="34"/>
      <c r="C104" s="35"/>
      <c r="D104" s="199" t="s">
        <v>145</v>
      </c>
      <c r="E104" s="35"/>
      <c r="F104" s="200" t="s">
        <v>179</v>
      </c>
      <c r="G104" s="35"/>
      <c r="H104" s="35"/>
      <c r="I104" s="107"/>
      <c r="J104" s="35"/>
      <c r="K104" s="35"/>
      <c r="L104" s="38"/>
      <c r="M104" s="201"/>
      <c r="N104" s="202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145</v>
      </c>
      <c r="AU104" s="16" t="s">
        <v>84</v>
      </c>
    </row>
    <row r="105" spans="1:65" s="2" customFormat="1" ht="16.5" customHeight="1">
      <c r="A105" s="33"/>
      <c r="B105" s="34"/>
      <c r="C105" s="214" t="s">
        <v>180</v>
      </c>
      <c r="D105" s="214" t="s">
        <v>181</v>
      </c>
      <c r="E105" s="215" t="s">
        <v>182</v>
      </c>
      <c r="F105" s="216" t="s">
        <v>183</v>
      </c>
      <c r="G105" s="217" t="s">
        <v>138</v>
      </c>
      <c r="H105" s="218">
        <v>38.475000000000001</v>
      </c>
      <c r="I105" s="219"/>
      <c r="J105" s="220">
        <f>ROUND(I105*H105,2)</f>
        <v>0</v>
      </c>
      <c r="K105" s="216" t="s">
        <v>139</v>
      </c>
      <c r="L105" s="221"/>
      <c r="M105" s="222" t="s">
        <v>28</v>
      </c>
      <c r="N105" s="223" t="s">
        <v>45</v>
      </c>
      <c r="O105" s="63"/>
      <c r="P105" s="195">
        <f>O105*H105</f>
        <v>0</v>
      </c>
      <c r="Q105" s="195">
        <v>1</v>
      </c>
      <c r="R105" s="195">
        <f>Q105*H105</f>
        <v>38.475000000000001</v>
      </c>
      <c r="S105" s="195">
        <v>0</v>
      </c>
      <c r="T105" s="196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97" t="s">
        <v>184</v>
      </c>
      <c r="AT105" s="197" t="s">
        <v>181</v>
      </c>
      <c r="AU105" s="197" t="s">
        <v>84</v>
      </c>
      <c r="AY105" s="16" t="s">
        <v>132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16" t="s">
        <v>82</v>
      </c>
      <c r="BK105" s="198">
        <f>ROUND(I105*H105,2)</f>
        <v>0</v>
      </c>
      <c r="BL105" s="16" t="s">
        <v>172</v>
      </c>
      <c r="BM105" s="197" t="s">
        <v>185</v>
      </c>
    </row>
    <row r="106" spans="1:65" s="2" customFormat="1" ht="39">
      <c r="A106" s="33"/>
      <c r="B106" s="34"/>
      <c r="C106" s="35"/>
      <c r="D106" s="199" t="s">
        <v>145</v>
      </c>
      <c r="E106" s="35"/>
      <c r="F106" s="200" t="s">
        <v>186</v>
      </c>
      <c r="G106" s="35"/>
      <c r="H106" s="35"/>
      <c r="I106" s="107"/>
      <c r="J106" s="35"/>
      <c r="K106" s="35"/>
      <c r="L106" s="38"/>
      <c r="M106" s="201"/>
      <c r="N106" s="202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145</v>
      </c>
      <c r="AU106" s="16" t="s">
        <v>84</v>
      </c>
    </row>
    <row r="107" spans="1:65" s="13" customFormat="1" ht="11.25">
      <c r="B107" s="203"/>
      <c r="C107" s="204"/>
      <c r="D107" s="199" t="s">
        <v>147</v>
      </c>
      <c r="E107" s="204"/>
      <c r="F107" s="206" t="s">
        <v>435</v>
      </c>
      <c r="G107" s="204"/>
      <c r="H107" s="207">
        <v>38.475000000000001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147</v>
      </c>
      <c r="AU107" s="213" t="s">
        <v>84</v>
      </c>
      <c r="AV107" s="13" t="s">
        <v>84</v>
      </c>
      <c r="AW107" s="13" t="s">
        <v>4</v>
      </c>
      <c r="AX107" s="13" t="s">
        <v>82</v>
      </c>
      <c r="AY107" s="213" t="s">
        <v>132</v>
      </c>
    </row>
    <row r="108" spans="1:65" s="2" customFormat="1" ht="16.5" customHeight="1">
      <c r="A108" s="33"/>
      <c r="B108" s="34"/>
      <c r="C108" s="186" t="s">
        <v>188</v>
      </c>
      <c r="D108" s="186" t="s">
        <v>135</v>
      </c>
      <c r="E108" s="187" t="s">
        <v>189</v>
      </c>
      <c r="F108" s="188" t="s">
        <v>190</v>
      </c>
      <c r="G108" s="189" t="s">
        <v>171</v>
      </c>
      <c r="H108" s="190">
        <v>4858</v>
      </c>
      <c r="I108" s="191"/>
      <c r="J108" s="192">
        <f>ROUND(I108*H108,2)</f>
        <v>0</v>
      </c>
      <c r="K108" s="188" t="s">
        <v>139</v>
      </c>
      <c r="L108" s="38"/>
      <c r="M108" s="193" t="s">
        <v>28</v>
      </c>
      <c r="N108" s="194" t="s">
        <v>45</v>
      </c>
      <c r="O108" s="63"/>
      <c r="P108" s="195">
        <f>O108*H108</f>
        <v>0</v>
      </c>
      <c r="Q108" s="195">
        <v>0</v>
      </c>
      <c r="R108" s="195">
        <f>Q108*H108</f>
        <v>0</v>
      </c>
      <c r="S108" s="195">
        <v>0</v>
      </c>
      <c r="T108" s="196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97" t="s">
        <v>172</v>
      </c>
      <c r="AT108" s="197" t="s">
        <v>135</v>
      </c>
      <c r="AU108" s="197" t="s">
        <v>84</v>
      </c>
      <c r="AY108" s="16" t="s">
        <v>132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16" t="s">
        <v>82</v>
      </c>
      <c r="BK108" s="198">
        <f>ROUND(I108*H108,2)</f>
        <v>0</v>
      </c>
      <c r="BL108" s="16" t="s">
        <v>172</v>
      </c>
      <c r="BM108" s="197" t="s">
        <v>191</v>
      </c>
    </row>
    <row r="109" spans="1:65" s="2" customFormat="1" ht="16.5" customHeight="1">
      <c r="A109" s="33"/>
      <c r="B109" s="34"/>
      <c r="C109" s="214" t="s">
        <v>192</v>
      </c>
      <c r="D109" s="214" t="s">
        <v>181</v>
      </c>
      <c r="E109" s="215" t="s">
        <v>193</v>
      </c>
      <c r="F109" s="216" t="s">
        <v>194</v>
      </c>
      <c r="G109" s="217" t="s">
        <v>195</v>
      </c>
      <c r="H109" s="218">
        <v>97.16</v>
      </c>
      <c r="I109" s="219"/>
      <c r="J109" s="220">
        <f>ROUND(I109*H109,2)</f>
        <v>0</v>
      </c>
      <c r="K109" s="216" t="s">
        <v>139</v>
      </c>
      <c r="L109" s="221"/>
      <c r="M109" s="222" t="s">
        <v>28</v>
      </c>
      <c r="N109" s="223" t="s">
        <v>45</v>
      </c>
      <c r="O109" s="63"/>
      <c r="P109" s="195">
        <f>O109*H109</f>
        <v>0</v>
      </c>
      <c r="Q109" s="195">
        <v>1E-3</v>
      </c>
      <c r="R109" s="195">
        <f>Q109*H109</f>
        <v>9.7159999999999996E-2</v>
      </c>
      <c r="S109" s="195">
        <v>0</v>
      </c>
      <c r="T109" s="196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97" t="s">
        <v>184</v>
      </c>
      <c r="AT109" s="197" t="s">
        <v>181</v>
      </c>
      <c r="AU109" s="197" t="s">
        <v>84</v>
      </c>
      <c r="AY109" s="16" t="s">
        <v>132</v>
      </c>
      <c r="BE109" s="198">
        <f>IF(N109="základní",J109,0)</f>
        <v>0</v>
      </c>
      <c r="BF109" s="198">
        <f>IF(N109="snížená",J109,0)</f>
        <v>0</v>
      </c>
      <c r="BG109" s="198">
        <f>IF(N109="zákl. přenesená",J109,0)</f>
        <v>0</v>
      </c>
      <c r="BH109" s="198">
        <f>IF(N109="sníž. přenesená",J109,0)</f>
        <v>0</v>
      </c>
      <c r="BI109" s="198">
        <f>IF(N109="nulová",J109,0)</f>
        <v>0</v>
      </c>
      <c r="BJ109" s="16" t="s">
        <v>82</v>
      </c>
      <c r="BK109" s="198">
        <f>ROUND(I109*H109,2)</f>
        <v>0</v>
      </c>
      <c r="BL109" s="16" t="s">
        <v>172</v>
      </c>
      <c r="BM109" s="197" t="s">
        <v>196</v>
      </c>
    </row>
    <row r="110" spans="1:65" s="13" customFormat="1" ht="11.25">
      <c r="B110" s="203"/>
      <c r="C110" s="204"/>
      <c r="D110" s="199" t="s">
        <v>147</v>
      </c>
      <c r="E110" s="204"/>
      <c r="F110" s="206" t="s">
        <v>436</v>
      </c>
      <c r="G110" s="204"/>
      <c r="H110" s="207">
        <v>97.16</v>
      </c>
      <c r="I110" s="208"/>
      <c r="J110" s="204"/>
      <c r="K110" s="204"/>
      <c r="L110" s="209"/>
      <c r="M110" s="210"/>
      <c r="N110" s="211"/>
      <c r="O110" s="211"/>
      <c r="P110" s="211"/>
      <c r="Q110" s="211"/>
      <c r="R110" s="211"/>
      <c r="S110" s="211"/>
      <c r="T110" s="212"/>
      <c r="AT110" s="213" t="s">
        <v>147</v>
      </c>
      <c r="AU110" s="213" t="s">
        <v>84</v>
      </c>
      <c r="AV110" s="13" t="s">
        <v>84</v>
      </c>
      <c r="AW110" s="13" t="s">
        <v>4</v>
      </c>
      <c r="AX110" s="13" t="s">
        <v>82</v>
      </c>
      <c r="AY110" s="213" t="s">
        <v>132</v>
      </c>
    </row>
    <row r="111" spans="1:65" s="2" customFormat="1" ht="16.5" customHeight="1">
      <c r="A111" s="33"/>
      <c r="B111" s="34"/>
      <c r="C111" s="214" t="s">
        <v>198</v>
      </c>
      <c r="D111" s="214" t="s">
        <v>181</v>
      </c>
      <c r="E111" s="215" t="s">
        <v>199</v>
      </c>
      <c r="F111" s="216" t="s">
        <v>200</v>
      </c>
      <c r="G111" s="217" t="s">
        <v>195</v>
      </c>
      <c r="H111" s="218">
        <v>971.6</v>
      </c>
      <c r="I111" s="219"/>
      <c r="J111" s="220">
        <f>ROUND(I111*H111,2)</f>
        <v>0</v>
      </c>
      <c r="K111" s="216" t="s">
        <v>28</v>
      </c>
      <c r="L111" s="221"/>
      <c r="M111" s="222" t="s">
        <v>28</v>
      </c>
      <c r="N111" s="223" t="s">
        <v>45</v>
      </c>
      <c r="O111" s="63"/>
      <c r="P111" s="195">
        <f>O111*H111</f>
        <v>0</v>
      </c>
      <c r="Q111" s="195">
        <v>1E-3</v>
      </c>
      <c r="R111" s="195">
        <f>Q111*H111</f>
        <v>0.97160000000000002</v>
      </c>
      <c r="S111" s="195">
        <v>0</v>
      </c>
      <c r="T111" s="196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97" t="s">
        <v>184</v>
      </c>
      <c r="AT111" s="197" t="s">
        <v>181</v>
      </c>
      <c r="AU111" s="197" t="s">
        <v>84</v>
      </c>
      <c r="AY111" s="16" t="s">
        <v>132</v>
      </c>
      <c r="BE111" s="198">
        <f>IF(N111="základní",J111,0)</f>
        <v>0</v>
      </c>
      <c r="BF111" s="198">
        <f>IF(N111="snížená",J111,0)</f>
        <v>0</v>
      </c>
      <c r="BG111" s="198">
        <f>IF(N111="zákl. přenesená",J111,0)</f>
        <v>0</v>
      </c>
      <c r="BH111" s="198">
        <f>IF(N111="sníž. přenesená",J111,0)</f>
        <v>0</v>
      </c>
      <c r="BI111" s="198">
        <f>IF(N111="nulová",J111,0)</f>
        <v>0</v>
      </c>
      <c r="BJ111" s="16" t="s">
        <v>82</v>
      </c>
      <c r="BK111" s="198">
        <f>ROUND(I111*H111,2)</f>
        <v>0</v>
      </c>
      <c r="BL111" s="16" t="s">
        <v>172</v>
      </c>
      <c r="BM111" s="197" t="s">
        <v>201</v>
      </c>
    </row>
    <row r="112" spans="1:65" s="2" customFormat="1" ht="19.5">
      <c r="A112" s="33"/>
      <c r="B112" s="34"/>
      <c r="C112" s="35"/>
      <c r="D112" s="199" t="s">
        <v>145</v>
      </c>
      <c r="E112" s="35"/>
      <c r="F112" s="200" t="s">
        <v>202</v>
      </c>
      <c r="G112" s="35"/>
      <c r="H112" s="35"/>
      <c r="I112" s="107"/>
      <c r="J112" s="35"/>
      <c r="K112" s="35"/>
      <c r="L112" s="38"/>
      <c r="M112" s="201"/>
      <c r="N112" s="202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145</v>
      </c>
      <c r="AU112" s="16" t="s">
        <v>84</v>
      </c>
    </row>
    <row r="113" spans="1:65" s="13" customFormat="1" ht="11.25">
      <c r="B113" s="203"/>
      <c r="C113" s="204"/>
      <c r="D113" s="199" t="s">
        <v>147</v>
      </c>
      <c r="E113" s="204"/>
      <c r="F113" s="206" t="s">
        <v>437</v>
      </c>
      <c r="G113" s="204"/>
      <c r="H113" s="207">
        <v>971.6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147</v>
      </c>
      <c r="AU113" s="213" t="s">
        <v>84</v>
      </c>
      <c r="AV113" s="13" t="s">
        <v>84</v>
      </c>
      <c r="AW113" s="13" t="s">
        <v>4</v>
      </c>
      <c r="AX113" s="13" t="s">
        <v>82</v>
      </c>
      <c r="AY113" s="213" t="s">
        <v>132</v>
      </c>
    </row>
    <row r="114" spans="1:65" s="2" customFormat="1" ht="16.5" customHeight="1">
      <c r="A114" s="33"/>
      <c r="B114" s="34"/>
      <c r="C114" s="186" t="s">
        <v>204</v>
      </c>
      <c r="D114" s="186" t="s">
        <v>135</v>
      </c>
      <c r="E114" s="187" t="s">
        <v>205</v>
      </c>
      <c r="F114" s="188" t="s">
        <v>206</v>
      </c>
      <c r="G114" s="189" t="s">
        <v>171</v>
      </c>
      <c r="H114" s="190">
        <v>4858</v>
      </c>
      <c r="I114" s="191"/>
      <c r="J114" s="192">
        <f>ROUND(I114*H114,2)</f>
        <v>0</v>
      </c>
      <c r="K114" s="188" t="s">
        <v>139</v>
      </c>
      <c r="L114" s="38"/>
      <c r="M114" s="193" t="s">
        <v>28</v>
      </c>
      <c r="N114" s="194" t="s">
        <v>45</v>
      </c>
      <c r="O114" s="63"/>
      <c r="P114" s="195">
        <f>O114*H114</f>
        <v>0</v>
      </c>
      <c r="Q114" s="195">
        <v>0</v>
      </c>
      <c r="R114" s="195">
        <f>Q114*H114</f>
        <v>0</v>
      </c>
      <c r="S114" s="195">
        <v>0</v>
      </c>
      <c r="T114" s="196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97" t="s">
        <v>172</v>
      </c>
      <c r="AT114" s="197" t="s">
        <v>135</v>
      </c>
      <c r="AU114" s="197" t="s">
        <v>84</v>
      </c>
      <c r="AY114" s="16" t="s">
        <v>132</v>
      </c>
      <c r="BE114" s="198">
        <f>IF(N114="základní",J114,0)</f>
        <v>0</v>
      </c>
      <c r="BF114" s="198">
        <f>IF(N114="snížená",J114,0)</f>
        <v>0</v>
      </c>
      <c r="BG114" s="198">
        <f>IF(N114="zákl. přenesená",J114,0)</f>
        <v>0</v>
      </c>
      <c r="BH114" s="198">
        <f>IF(N114="sníž. přenesená",J114,0)</f>
        <v>0</v>
      </c>
      <c r="BI114" s="198">
        <f>IF(N114="nulová",J114,0)</f>
        <v>0</v>
      </c>
      <c r="BJ114" s="16" t="s">
        <v>82</v>
      </c>
      <c r="BK114" s="198">
        <f>ROUND(I114*H114,2)</f>
        <v>0</v>
      </c>
      <c r="BL114" s="16" t="s">
        <v>172</v>
      </c>
      <c r="BM114" s="197" t="s">
        <v>207</v>
      </c>
    </row>
    <row r="115" spans="1:65" s="2" customFormat="1" ht="16.5" customHeight="1">
      <c r="A115" s="33"/>
      <c r="B115" s="34"/>
      <c r="C115" s="214" t="s">
        <v>208</v>
      </c>
      <c r="D115" s="214" t="s">
        <v>181</v>
      </c>
      <c r="E115" s="215" t="s">
        <v>209</v>
      </c>
      <c r="F115" s="216" t="s">
        <v>210</v>
      </c>
      <c r="G115" s="217" t="s">
        <v>195</v>
      </c>
      <c r="H115" s="218">
        <v>728.7</v>
      </c>
      <c r="I115" s="219"/>
      <c r="J115" s="220">
        <f>ROUND(I115*H115,2)</f>
        <v>0</v>
      </c>
      <c r="K115" s="216" t="s">
        <v>28</v>
      </c>
      <c r="L115" s="221"/>
      <c r="M115" s="222" t="s">
        <v>28</v>
      </c>
      <c r="N115" s="223" t="s">
        <v>45</v>
      </c>
      <c r="O115" s="63"/>
      <c r="P115" s="195">
        <f>O115*H115</f>
        <v>0</v>
      </c>
      <c r="Q115" s="195">
        <v>1E-3</v>
      </c>
      <c r="R115" s="195">
        <f>Q115*H115</f>
        <v>0.72870000000000001</v>
      </c>
      <c r="S115" s="195">
        <v>0</v>
      </c>
      <c r="T115" s="196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97" t="s">
        <v>184</v>
      </c>
      <c r="AT115" s="197" t="s">
        <v>181</v>
      </c>
      <c r="AU115" s="197" t="s">
        <v>84</v>
      </c>
      <c r="AY115" s="16" t="s">
        <v>132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16" t="s">
        <v>82</v>
      </c>
      <c r="BK115" s="198">
        <f>ROUND(I115*H115,2)</f>
        <v>0</v>
      </c>
      <c r="BL115" s="16" t="s">
        <v>172</v>
      </c>
      <c r="BM115" s="197" t="s">
        <v>211</v>
      </c>
    </row>
    <row r="116" spans="1:65" s="2" customFormat="1" ht="29.25">
      <c r="A116" s="33"/>
      <c r="B116" s="34"/>
      <c r="C116" s="35"/>
      <c r="D116" s="199" t="s">
        <v>145</v>
      </c>
      <c r="E116" s="35"/>
      <c r="F116" s="200" t="s">
        <v>212</v>
      </c>
      <c r="G116" s="35"/>
      <c r="H116" s="35"/>
      <c r="I116" s="107"/>
      <c r="J116" s="35"/>
      <c r="K116" s="35"/>
      <c r="L116" s="38"/>
      <c r="M116" s="201"/>
      <c r="N116" s="202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145</v>
      </c>
      <c r="AU116" s="16" t="s">
        <v>84</v>
      </c>
    </row>
    <row r="117" spans="1:65" s="13" customFormat="1" ht="11.25">
      <c r="B117" s="203"/>
      <c r="C117" s="204"/>
      <c r="D117" s="199" t="s">
        <v>147</v>
      </c>
      <c r="E117" s="204"/>
      <c r="F117" s="206" t="s">
        <v>438</v>
      </c>
      <c r="G117" s="204"/>
      <c r="H117" s="207">
        <v>728.7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147</v>
      </c>
      <c r="AU117" s="213" t="s">
        <v>84</v>
      </c>
      <c r="AV117" s="13" t="s">
        <v>84</v>
      </c>
      <c r="AW117" s="13" t="s">
        <v>4</v>
      </c>
      <c r="AX117" s="13" t="s">
        <v>82</v>
      </c>
      <c r="AY117" s="213" t="s">
        <v>132</v>
      </c>
    </row>
    <row r="118" spans="1:65" s="2" customFormat="1" ht="16.5" customHeight="1">
      <c r="A118" s="33"/>
      <c r="B118" s="34"/>
      <c r="C118" s="214" t="s">
        <v>8</v>
      </c>
      <c r="D118" s="214" t="s">
        <v>181</v>
      </c>
      <c r="E118" s="215" t="s">
        <v>193</v>
      </c>
      <c r="F118" s="216" t="s">
        <v>194</v>
      </c>
      <c r="G118" s="217" t="s">
        <v>195</v>
      </c>
      <c r="H118" s="218">
        <v>72.87</v>
      </c>
      <c r="I118" s="219"/>
      <c r="J118" s="220">
        <f>ROUND(I118*H118,2)</f>
        <v>0</v>
      </c>
      <c r="K118" s="216" t="s">
        <v>139</v>
      </c>
      <c r="L118" s="221"/>
      <c r="M118" s="222" t="s">
        <v>28</v>
      </c>
      <c r="N118" s="223" t="s">
        <v>45</v>
      </c>
      <c r="O118" s="63"/>
      <c r="P118" s="195">
        <f>O118*H118</f>
        <v>0</v>
      </c>
      <c r="Q118" s="195">
        <v>1E-3</v>
      </c>
      <c r="R118" s="195">
        <f>Q118*H118</f>
        <v>7.2870000000000004E-2</v>
      </c>
      <c r="S118" s="195">
        <v>0</v>
      </c>
      <c r="T118" s="196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97" t="s">
        <v>184</v>
      </c>
      <c r="AT118" s="197" t="s">
        <v>181</v>
      </c>
      <c r="AU118" s="197" t="s">
        <v>84</v>
      </c>
      <c r="AY118" s="16" t="s">
        <v>132</v>
      </c>
      <c r="BE118" s="198">
        <f>IF(N118="základní",J118,0)</f>
        <v>0</v>
      </c>
      <c r="BF118" s="198">
        <f>IF(N118="snížená",J118,0)</f>
        <v>0</v>
      </c>
      <c r="BG118" s="198">
        <f>IF(N118="zákl. přenesená",J118,0)</f>
        <v>0</v>
      </c>
      <c r="BH118" s="198">
        <f>IF(N118="sníž. přenesená",J118,0)</f>
        <v>0</v>
      </c>
      <c r="BI118" s="198">
        <f>IF(N118="nulová",J118,0)</f>
        <v>0</v>
      </c>
      <c r="BJ118" s="16" t="s">
        <v>82</v>
      </c>
      <c r="BK118" s="198">
        <f>ROUND(I118*H118,2)</f>
        <v>0</v>
      </c>
      <c r="BL118" s="16" t="s">
        <v>172</v>
      </c>
      <c r="BM118" s="197" t="s">
        <v>214</v>
      </c>
    </row>
    <row r="119" spans="1:65" s="13" customFormat="1" ht="11.25">
      <c r="B119" s="203"/>
      <c r="C119" s="204"/>
      <c r="D119" s="199" t="s">
        <v>147</v>
      </c>
      <c r="E119" s="204"/>
      <c r="F119" s="206" t="s">
        <v>439</v>
      </c>
      <c r="G119" s="204"/>
      <c r="H119" s="207">
        <v>72.87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147</v>
      </c>
      <c r="AU119" s="213" t="s">
        <v>84</v>
      </c>
      <c r="AV119" s="13" t="s">
        <v>84</v>
      </c>
      <c r="AW119" s="13" t="s">
        <v>4</v>
      </c>
      <c r="AX119" s="13" t="s">
        <v>82</v>
      </c>
      <c r="AY119" s="213" t="s">
        <v>132</v>
      </c>
    </row>
    <row r="120" spans="1:65" s="2" customFormat="1" ht="16.5" customHeight="1">
      <c r="A120" s="33"/>
      <c r="B120" s="34"/>
      <c r="C120" s="186" t="s">
        <v>172</v>
      </c>
      <c r="D120" s="186" t="s">
        <v>135</v>
      </c>
      <c r="E120" s="187" t="s">
        <v>216</v>
      </c>
      <c r="F120" s="188" t="s">
        <v>217</v>
      </c>
      <c r="G120" s="189" t="s">
        <v>171</v>
      </c>
      <c r="H120" s="190">
        <v>4901</v>
      </c>
      <c r="I120" s="191"/>
      <c r="J120" s="192">
        <f>ROUND(I120*H120,2)</f>
        <v>0</v>
      </c>
      <c r="K120" s="188" t="s">
        <v>139</v>
      </c>
      <c r="L120" s="38"/>
      <c r="M120" s="193" t="s">
        <v>28</v>
      </c>
      <c r="N120" s="194" t="s">
        <v>45</v>
      </c>
      <c r="O120" s="63"/>
      <c r="P120" s="195">
        <f>O120*H120</f>
        <v>0</v>
      </c>
      <c r="Q120" s="195">
        <v>0</v>
      </c>
      <c r="R120" s="195">
        <f>Q120*H120</f>
        <v>0</v>
      </c>
      <c r="S120" s="195">
        <v>0</v>
      </c>
      <c r="T120" s="196">
        <f>S120*H120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R120" s="197" t="s">
        <v>172</v>
      </c>
      <c r="AT120" s="197" t="s">
        <v>135</v>
      </c>
      <c r="AU120" s="197" t="s">
        <v>84</v>
      </c>
      <c r="AY120" s="16" t="s">
        <v>132</v>
      </c>
      <c r="BE120" s="198">
        <f>IF(N120="základní",J120,0)</f>
        <v>0</v>
      </c>
      <c r="BF120" s="198">
        <f>IF(N120="snížená",J120,0)</f>
        <v>0</v>
      </c>
      <c r="BG120" s="198">
        <f>IF(N120="zákl. přenesená",J120,0)</f>
        <v>0</v>
      </c>
      <c r="BH120" s="198">
        <f>IF(N120="sníž. přenesená",J120,0)</f>
        <v>0</v>
      </c>
      <c r="BI120" s="198">
        <f>IF(N120="nulová",J120,0)</f>
        <v>0</v>
      </c>
      <c r="BJ120" s="16" t="s">
        <v>82</v>
      </c>
      <c r="BK120" s="198">
        <f>ROUND(I120*H120,2)</f>
        <v>0</v>
      </c>
      <c r="BL120" s="16" t="s">
        <v>172</v>
      </c>
      <c r="BM120" s="197" t="s">
        <v>218</v>
      </c>
    </row>
    <row r="121" spans="1:65" s="2" customFormat="1" ht="29.25">
      <c r="A121" s="33"/>
      <c r="B121" s="34"/>
      <c r="C121" s="35"/>
      <c r="D121" s="199" t="s">
        <v>145</v>
      </c>
      <c r="E121" s="35"/>
      <c r="F121" s="200" t="s">
        <v>416</v>
      </c>
      <c r="G121" s="35"/>
      <c r="H121" s="35"/>
      <c r="I121" s="107"/>
      <c r="J121" s="35"/>
      <c r="K121" s="35"/>
      <c r="L121" s="38"/>
      <c r="M121" s="201"/>
      <c r="N121" s="202"/>
      <c r="O121" s="63"/>
      <c r="P121" s="63"/>
      <c r="Q121" s="63"/>
      <c r="R121" s="63"/>
      <c r="S121" s="63"/>
      <c r="T121" s="64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145</v>
      </c>
      <c r="AU121" s="16" t="s">
        <v>84</v>
      </c>
    </row>
    <row r="122" spans="1:65" s="13" customFormat="1" ht="11.25">
      <c r="B122" s="203"/>
      <c r="C122" s="204"/>
      <c r="D122" s="199" t="s">
        <v>147</v>
      </c>
      <c r="E122" s="205" t="s">
        <v>28</v>
      </c>
      <c r="F122" s="206" t="s">
        <v>440</v>
      </c>
      <c r="G122" s="204"/>
      <c r="H122" s="207">
        <v>4901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147</v>
      </c>
      <c r="AU122" s="213" t="s">
        <v>84</v>
      </c>
      <c r="AV122" s="13" t="s">
        <v>84</v>
      </c>
      <c r="AW122" s="13" t="s">
        <v>35</v>
      </c>
      <c r="AX122" s="13" t="s">
        <v>82</v>
      </c>
      <c r="AY122" s="213" t="s">
        <v>132</v>
      </c>
    </row>
    <row r="123" spans="1:65" s="2" customFormat="1" ht="16.5" customHeight="1">
      <c r="A123" s="33"/>
      <c r="B123" s="34"/>
      <c r="C123" s="214" t="s">
        <v>221</v>
      </c>
      <c r="D123" s="214" t="s">
        <v>181</v>
      </c>
      <c r="E123" s="215" t="s">
        <v>222</v>
      </c>
      <c r="F123" s="216" t="s">
        <v>223</v>
      </c>
      <c r="G123" s="217" t="s">
        <v>195</v>
      </c>
      <c r="H123" s="218">
        <v>735.15</v>
      </c>
      <c r="I123" s="219"/>
      <c r="J123" s="220">
        <f>ROUND(I123*H123,2)</f>
        <v>0</v>
      </c>
      <c r="K123" s="216" t="s">
        <v>28</v>
      </c>
      <c r="L123" s="221"/>
      <c r="M123" s="222" t="s">
        <v>28</v>
      </c>
      <c r="N123" s="223" t="s">
        <v>45</v>
      </c>
      <c r="O123" s="63"/>
      <c r="P123" s="195">
        <f>O123*H123</f>
        <v>0</v>
      </c>
      <c r="Q123" s="195">
        <v>1E-3</v>
      </c>
      <c r="R123" s="195">
        <f>Q123*H123</f>
        <v>0.73514999999999997</v>
      </c>
      <c r="S123" s="195">
        <v>0</v>
      </c>
      <c r="T123" s="196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7" t="s">
        <v>184</v>
      </c>
      <c r="AT123" s="197" t="s">
        <v>181</v>
      </c>
      <c r="AU123" s="197" t="s">
        <v>84</v>
      </c>
      <c r="AY123" s="16" t="s">
        <v>132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16" t="s">
        <v>82</v>
      </c>
      <c r="BK123" s="198">
        <f>ROUND(I123*H123,2)</f>
        <v>0</v>
      </c>
      <c r="BL123" s="16" t="s">
        <v>172</v>
      </c>
      <c r="BM123" s="197" t="s">
        <v>224</v>
      </c>
    </row>
    <row r="124" spans="1:65" s="2" customFormat="1" ht="29.25">
      <c r="A124" s="33"/>
      <c r="B124" s="34"/>
      <c r="C124" s="35"/>
      <c r="D124" s="199" t="s">
        <v>145</v>
      </c>
      <c r="E124" s="35"/>
      <c r="F124" s="200" t="s">
        <v>225</v>
      </c>
      <c r="G124" s="35"/>
      <c r="H124" s="35"/>
      <c r="I124" s="107"/>
      <c r="J124" s="35"/>
      <c r="K124" s="35"/>
      <c r="L124" s="38"/>
      <c r="M124" s="201"/>
      <c r="N124" s="202"/>
      <c r="O124" s="63"/>
      <c r="P124" s="63"/>
      <c r="Q124" s="63"/>
      <c r="R124" s="63"/>
      <c r="S124" s="63"/>
      <c r="T124" s="64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145</v>
      </c>
      <c r="AU124" s="16" t="s">
        <v>84</v>
      </c>
    </row>
    <row r="125" spans="1:65" s="13" customFormat="1" ht="11.25">
      <c r="B125" s="203"/>
      <c r="C125" s="204"/>
      <c r="D125" s="199" t="s">
        <v>147</v>
      </c>
      <c r="E125" s="204"/>
      <c r="F125" s="206" t="s">
        <v>441</v>
      </c>
      <c r="G125" s="204"/>
      <c r="H125" s="207">
        <v>735.15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147</v>
      </c>
      <c r="AU125" s="213" t="s">
        <v>84</v>
      </c>
      <c r="AV125" s="13" t="s">
        <v>84</v>
      </c>
      <c r="AW125" s="13" t="s">
        <v>4</v>
      </c>
      <c r="AX125" s="13" t="s">
        <v>82</v>
      </c>
      <c r="AY125" s="213" t="s">
        <v>132</v>
      </c>
    </row>
    <row r="126" spans="1:65" s="2" customFormat="1" ht="16.5" customHeight="1">
      <c r="A126" s="33"/>
      <c r="B126" s="34"/>
      <c r="C126" s="214" t="s">
        <v>227</v>
      </c>
      <c r="D126" s="214" t="s">
        <v>181</v>
      </c>
      <c r="E126" s="215" t="s">
        <v>193</v>
      </c>
      <c r="F126" s="216" t="s">
        <v>194</v>
      </c>
      <c r="G126" s="217" t="s">
        <v>195</v>
      </c>
      <c r="H126" s="218">
        <v>73.515000000000001</v>
      </c>
      <c r="I126" s="219"/>
      <c r="J126" s="220">
        <f>ROUND(I126*H126,2)</f>
        <v>0</v>
      </c>
      <c r="K126" s="216" t="s">
        <v>139</v>
      </c>
      <c r="L126" s="221"/>
      <c r="M126" s="222" t="s">
        <v>28</v>
      </c>
      <c r="N126" s="223" t="s">
        <v>45</v>
      </c>
      <c r="O126" s="63"/>
      <c r="P126" s="195">
        <f>O126*H126</f>
        <v>0</v>
      </c>
      <c r="Q126" s="195">
        <v>1E-3</v>
      </c>
      <c r="R126" s="195">
        <f>Q126*H126</f>
        <v>7.3514999999999997E-2</v>
      </c>
      <c r="S126" s="195">
        <v>0</v>
      </c>
      <c r="T126" s="19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7" t="s">
        <v>184</v>
      </c>
      <c r="AT126" s="197" t="s">
        <v>181</v>
      </c>
      <c r="AU126" s="197" t="s">
        <v>84</v>
      </c>
      <c r="AY126" s="16" t="s">
        <v>132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6" t="s">
        <v>82</v>
      </c>
      <c r="BK126" s="198">
        <f>ROUND(I126*H126,2)</f>
        <v>0</v>
      </c>
      <c r="BL126" s="16" t="s">
        <v>172</v>
      </c>
      <c r="BM126" s="197" t="s">
        <v>228</v>
      </c>
    </row>
    <row r="127" spans="1:65" s="13" customFormat="1" ht="11.25">
      <c r="B127" s="203"/>
      <c r="C127" s="204"/>
      <c r="D127" s="199" t="s">
        <v>147</v>
      </c>
      <c r="E127" s="204"/>
      <c r="F127" s="206" t="s">
        <v>442</v>
      </c>
      <c r="G127" s="204"/>
      <c r="H127" s="207">
        <v>73.515000000000001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147</v>
      </c>
      <c r="AU127" s="213" t="s">
        <v>84</v>
      </c>
      <c r="AV127" s="13" t="s">
        <v>84</v>
      </c>
      <c r="AW127" s="13" t="s">
        <v>4</v>
      </c>
      <c r="AX127" s="13" t="s">
        <v>82</v>
      </c>
      <c r="AY127" s="213" t="s">
        <v>132</v>
      </c>
    </row>
    <row r="128" spans="1:65" s="2" customFormat="1" ht="21.75" customHeight="1">
      <c r="A128" s="33"/>
      <c r="B128" s="34"/>
      <c r="C128" s="186" t="s">
        <v>230</v>
      </c>
      <c r="D128" s="186" t="s">
        <v>135</v>
      </c>
      <c r="E128" s="187" t="s">
        <v>231</v>
      </c>
      <c r="F128" s="188" t="s">
        <v>232</v>
      </c>
      <c r="G128" s="189" t="s">
        <v>138</v>
      </c>
      <c r="H128" s="190">
        <v>41.146999999999998</v>
      </c>
      <c r="I128" s="191"/>
      <c r="J128" s="192">
        <f>ROUND(I128*H128,2)</f>
        <v>0</v>
      </c>
      <c r="K128" s="188" t="s">
        <v>28</v>
      </c>
      <c r="L128" s="38"/>
      <c r="M128" s="193" t="s">
        <v>28</v>
      </c>
      <c r="N128" s="194" t="s">
        <v>45</v>
      </c>
      <c r="O128" s="63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7" t="s">
        <v>172</v>
      </c>
      <c r="AT128" s="197" t="s">
        <v>135</v>
      </c>
      <c r="AU128" s="197" t="s">
        <v>84</v>
      </c>
      <c r="AY128" s="16" t="s">
        <v>132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6" t="s">
        <v>82</v>
      </c>
      <c r="BK128" s="198">
        <f>ROUND(I128*H128,2)</f>
        <v>0</v>
      </c>
      <c r="BL128" s="16" t="s">
        <v>172</v>
      </c>
      <c r="BM128" s="197" t="s">
        <v>233</v>
      </c>
    </row>
    <row r="129" spans="1:65" s="12" customFormat="1" ht="25.9" customHeight="1">
      <c r="B129" s="170"/>
      <c r="C129" s="171"/>
      <c r="D129" s="172" t="s">
        <v>73</v>
      </c>
      <c r="E129" s="173" t="s">
        <v>234</v>
      </c>
      <c r="F129" s="173" t="s">
        <v>235</v>
      </c>
      <c r="G129" s="171"/>
      <c r="H129" s="171"/>
      <c r="I129" s="174"/>
      <c r="J129" s="175">
        <f>BK129</f>
        <v>0</v>
      </c>
      <c r="K129" s="171"/>
      <c r="L129" s="176"/>
      <c r="M129" s="177"/>
      <c r="N129" s="178"/>
      <c r="O129" s="178"/>
      <c r="P129" s="179">
        <f>SUM(P130:P133)</f>
        <v>0</v>
      </c>
      <c r="Q129" s="178"/>
      <c r="R129" s="179">
        <f>SUM(R130:R133)</f>
        <v>0</v>
      </c>
      <c r="S129" s="178"/>
      <c r="T129" s="180">
        <f>SUM(T130:T133)</f>
        <v>0</v>
      </c>
      <c r="AR129" s="181" t="s">
        <v>140</v>
      </c>
      <c r="AT129" s="182" t="s">
        <v>73</v>
      </c>
      <c r="AU129" s="182" t="s">
        <v>74</v>
      </c>
      <c r="AY129" s="181" t="s">
        <v>132</v>
      </c>
      <c r="BK129" s="183">
        <f>SUM(BK130:BK133)</f>
        <v>0</v>
      </c>
    </row>
    <row r="130" spans="1:65" s="2" customFormat="1" ht="21.75" customHeight="1">
      <c r="A130" s="33"/>
      <c r="B130" s="34"/>
      <c r="C130" s="186" t="s">
        <v>236</v>
      </c>
      <c r="D130" s="186" t="s">
        <v>135</v>
      </c>
      <c r="E130" s="187" t="s">
        <v>237</v>
      </c>
      <c r="F130" s="188" t="s">
        <v>238</v>
      </c>
      <c r="G130" s="189" t="s">
        <v>239</v>
      </c>
      <c r="H130" s="190">
        <v>64</v>
      </c>
      <c r="I130" s="191"/>
      <c r="J130" s="192">
        <f>ROUND(I130*H130,2)</f>
        <v>0</v>
      </c>
      <c r="K130" s="188" t="s">
        <v>139</v>
      </c>
      <c r="L130" s="38"/>
      <c r="M130" s="193" t="s">
        <v>28</v>
      </c>
      <c r="N130" s="194" t="s">
        <v>45</v>
      </c>
      <c r="O130" s="63"/>
      <c r="P130" s="195">
        <f>O130*H130</f>
        <v>0</v>
      </c>
      <c r="Q130" s="195">
        <v>0</v>
      </c>
      <c r="R130" s="195">
        <f>Q130*H130</f>
        <v>0</v>
      </c>
      <c r="S130" s="195">
        <v>0</v>
      </c>
      <c r="T130" s="19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7" t="s">
        <v>240</v>
      </c>
      <c r="AT130" s="197" t="s">
        <v>135</v>
      </c>
      <c r="AU130" s="197" t="s">
        <v>82</v>
      </c>
      <c r="AY130" s="16" t="s">
        <v>132</v>
      </c>
      <c r="BE130" s="198">
        <f>IF(N130="základní",J130,0)</f>
        <v>0</v>
      </c>
      <c r="BF130" s="198">
        <f>IF(N130="snížená",J130,0)</f>
        <v>0</v>
      </c>
      <c r="BG130" s="198">
        <f>IF(N130="zákl. přenesená",J130,0)</f>
        <v>0</v>
      </c>
      <c r="BH130" s="198">
        <f>IF(N130="sníž. přenesená",J130,0)</f>
        <v>0</v>
      </c>
      <c r="BI130" s="198">
        <f>IF(N130="nulová",J130,0)</f>
        <v>0</v>
      </c>
      <c r="BJ130" s="16" t="s">
        <v>82</v>
      </c>
      <c r="BK130" s="198">
        <f>ROUND(I130*H130,2)</f>
        <v>0</v>
      </c>
      <c r="BL130" s="16" t="s">
        <v>240</v>
      </c>
      <c r="BM130" s="197" t="s">
        <v>241</v>
      </c>
    </row>
    <row r="131" spans="1:65" s="2" customFormat="1" ht="39">
      <c r="A131" s="33"/>
      <c r="B131" s="34"/>
      <c r="C131" s="35"/>
      <c r="D131" s="199" t="s">
        <v>145</v>
      </c>
      <c r="E131" s="35"/>
      <c r="F131" s="200" t="s">
        <v>381</v>
      </c>
      <c r="G131" s="35"/>
      <c r="H131" s="35"/>
      <c r="I131" s="107"/>
      <c r="J131" s="35"/>
      <c r="K131" s="35"/>
      <c r="L131" s="38"/>
      <c r="M131" s="201"/>
      <c r="N131" s="202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145</v>
      </c>
      <c r="AU131" s="16" t="s">
        <v>82</v>
      </c>
    </row>
    <row r="132" spans="1:65" s="2" customFormat="1" ht="21.75" customHeight="1">
      <c r="A132" s="33"/>
      <c r="B132" s="34"/>
      <c r="C132" s="186" t="s">
        <v>7</v>
      </c>
      <c r="D132" s="186" t="s">
        <v>135</v>
      </c>
      <c r="E132" s="187" t="s">
        <v>243</v>
      </c>
      <c r="F132" s="188" t="s">
        <v>244</v>
      </c>
      <c r="G132" s="189" t="s">
        <v>239</v>
      </c>
      <c r="H132" s="190">
        <v>64</v>
      </c>
      <c r="I132" s="191"/>
      <c r="J132" s="192">
        <f>ROUND(I132*H132,2)</f>
        <v>0</v>
      </c>
      <c r="K132" s="188" t="s">
        <v>139</v>
      </c>
      <c r="L132" s="38"/>
      <c r="M132" s="193" t="s">
        <v>28</v>
      </c>
      <c r="N132" s="194" t="s">
        <v>45</v>
      </c>
      <c r="O132" s="63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7" t="s">
        <v>240</v>
      </c>
      <c r="AT132" s="197" t="s">
        <v>135</v>
      </c>
      <c r="AU132" s="197" t="s">
        <v>82</v>
      </c>
      <c r="AY132" s="16" t="s">
        <v>132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6" t="s">
        <v>82</v>
      </c>
      <c r="BK132" s="198">
        <f>ROUND(I132*H132,2)</f>
        <v>0</v>
      </c>
      <c r="BL132" s="16" t="s">
        <v>240</v>
      </c>
      <c r="BM132" s="197" t="s">
        <v>245</v>
      </c>
    </row>
    <row r="133" spans="1:65" s="2" customFormat="1" ht="39">
      <c r="A133" s="33"/>
      <c r="B133" s="34"/>
      <c r="C133" s="35"/>
      <c r="D133" s="199" t="s">
        <v>145</v>
      </c>
      <c r="E133" s="35"/>
      <c r="F133" s="200" t="s">
        <v>246</v>
      </c>
      <c r="G133" s="35"/>
      <c r="H133" s="35"/>
      <c r="I133" s="107"/>
      <c r="J133" s="35"/>
      <c r="K133" s="35"/>
      <c r="L133" s="38"/>
      <c r="M133" s="201"/>
      <c r="N133" s="202"/>
      <c r="O133" s="63"/>
      <c r="P133" s="63"/>
      <c r="Q133" s="63"/>
      <c r="R133" s="63"/>
      <c r="S133" s="63"/>
      <c r="T133" s="64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145</v>
      </c>
      <c r="AU133" s="16" t="s">
        <v>82</v>
      </c>
    </row>
    <row r="134" spans="1:65" s="12" customFormat="1" ht="25.9" customHeight="1">
      <c r="B134" s="170"/>
      <c r="C134" s="171"/>
      <c r="D134" s="172" t="s">
        <v>73</v>
      </c>
      <c r="E134" s="173" t="s">
        <v>247</v>
      </c>
      <c r="F134" s="173" t="s">
        <v>248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P135+P140+P143</f>
        <v>0</v>
      </c>
      <c r="Q134" s="178"/>
      <c r="R134" s="179">
        <f>R135+R140+R143</f>
        <v>0</v>
      </c>
      <c r="S134" s="178"/>
      <c r="T134" s="180">
        <f>T135+T140+T143</f>
        <v>0</v>
      </c>
      <c r="AR134" s="181" t="s">
        <v>156</v>
      </c>
      <c r="AT134" s="182" t="s">
        <v>73</v>
      </c>
      <c r="AU134" s="182" t="s">
        <v>74</v>
      </c>
      <c r="AY134" s="181" t="s">
        <v>132</v>
      </c>
      <c r="BK134" s="183">
        <f>BK135+BK140+BK143</f>
        <v>0</v>
      </c>
    </row>
    <row r="135" spans="1:65" s="12" customFormat="1" ht="22.9" customHeight="1">
      <c r="B135" s="170"/>
      <c r="C135" s="171"/>
      <c r="D135" s="172" t="s">
        <v>73</v>
      </c>
      <c r="E135" s="184" t="s">
        <v>249</v>
      </c>
      <c r="F135" s="184" t="s">
        <v>250</v>
      </c>
      <c r="G135" s="171"/>
      <c r="H135" s="171"/>
      <c r="I135" s="174"/>
      <c r="J135" s="185">
        <f>BK135</f>
        <v>0</v>
      </c>
      <c r="K135" s="171"/>
      <c r="L135" s="176"/>
      <c r="M135" s="177"/>
      <c r="N135" s="178"/>
      <c r="O135" s="178"/>
      <c r="P135" s="179">
        <f>SUM(P136:P139)</f>
        <v>0</v>
      </c>
      <c r="Q135" s="178"/>
      <c r="R135" s="179">
        <f>SUM(R136:R139)</f>
        <v>0</v>
      </c>
      <c r="S135" s="178"/>
      <c r="T135" s="180">
        <f>SUM(T136:T139)</f>
        <v>0</v>
      </c>
      <c r="AR135" s="181" t="s">
        <v>156</v>
      </c>
      <c r="AT135" s="182" t="s">
        <v>73</v>
      </c>
      <c r="AU135" s="182" t="s">
        <v>82</v>
      </c>
      <c r="AY135" s="181" t="s">
        <v>132</v>
      </c>
      <c r="BK135" s="183">
        <f>SUM(BK136:BK139)</f>
        <v>0</v>
      </c>
    </row>
    <row r="136" spans="1:65" s="2" customFormat="1" ht="16.5" customHeight="1">
      <c r="A136" s="33"/>
      <c r="B136" s="34"/>
      <c r="C136" s="186" t="s">
        <v>251</v>
      </c>
      <c r="D136" s="186" t="s">
        <v>135</v>
      </c>
      <c r="E136" s="187" t="s">
        <v>252</v>
      </c>
      <c r="F136" s="188" t="s">
        <v>253</v>
      </c>
      <c r="G136" s="189" t="s">
        <v>254</v>
      </c>
      <c r="H136" s="190">
        <v>1</v>
      </c>
      <c r="I136" s="191"/>
      <c r="J136" s="192">
        <f>ROUND(I136*H136,2)</f>
        <v>0</v>
      </c>
      <c r="K136" s="188" t="s">
        <v>139</v>
      </c>
      <c r="L136" s="38"/>
      <c r="M136" s="193" t="s">
        <v>28</v>
      </c>
      <c r="N136" s="194" t="s">
        <v>45</v>
      </c>
      <c r="O136" s="63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7" t="s">
        <v>255</v>
      </c>
      <c r="AT136" s="197" t="s">
        <v>135</v>
      </c>
      <c r="AU136" s="197" t="s">
        <v>84</v>
      </c>
      <c r="AY136" s="16" t="s">
        <v>132</v>
      </c>
      <c r="BE136" s="198">
        <f>IF(N136="základní",J136,0)</f>
        <v>0</v>
      </c>
      <c r="BF136" s="198">
        <f>IF(N136="snížená",J136,0)</f>
        <v>0</v>
      </c>
      <c r="BG136" s="198">
        <f>IF(N136="zákl. přenesená",J136,0)</f>
        <v>0</v>
      </c>
      <c r="BH136" s="198">
        <f>IF(N136="sníž. přenesená",J136,0)</f>
        <v>0</v>
      </c>
      <c r="BI136" s="198">
        <f>IF(N136="nulová",J136,0)</f>
        <v>0</v>
      </c>
      <c r="BJ136" s="16" t="s">
        <v>82</v>
      </c>
      <c r="BK136" s="198">
        <f>ROUND(I136*H136,2)</f>
        <v>0</v>
      </c>
      <c r="BL136" s="16" t="s">
        <v>255</v>
      </c>
      <c r="BM136" s="197" t="s">
        <v>256</v>
      </c>
    </row>
    <row r="137" spans="1:65" s="2" customFormat="1" ht="29.25">
      <c r="A137" s="33"/>
      <c r="B137" s="34"/>
      <c r="C137" s="35"/>
      <c r="D137" s="199" t="s">
        <v>145</v>
      </c>
      <c r="E137" s="35"/>
      <c r="F137" s="200" t="s">
        <v>257</v>
      </c>
      <c r="G137" s="35"/>
      <c r="H137" s="35"/>
      <c r="I137" s="107"/>
      <c r="J137" s="35"/>
      <c r="K137" s="35"/>
      <c r="L137" s="38"/>
      <c r="M137" s="201"/>
      <c r="N137" s="202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145</v>
      </c>
      <c r="AU137" s="16" t="s">
        <v>84</v>
      </c>
    </row>
    <row r="138" spans="1:65" s="2" customFormat="1" ht="16.5" customHeight="1">
      <c r="A138" s="33"/>
      <c r="B138" s="34"/>
      <c r="C138" s="186" t="s">
        <v>258</v>
      </c>
      <c r="D138" s="186" t="s">
        <v>135</v>
      </c>
      <c r="E138" s="187" t="s">
        <v>259</v>
      </c>
      <c r="F138" s="188" t="s">
        <v>260</v>
      </c>
      <c r="G138" s="189" t="s">
        <v>254</v>
      </c>
      <c r="H138" s="190">
        <v>1</v>
      </c>
      <c r="I138" s="191"/>
      <c r="J138" s="192">
        <f>ROUND(I138*H138,2)</f>
        <v>0</v>
      </c>
      <c r="K138" s="188" t="s">
        <v>139</v>
      </c>
      <c r="L138" s="38"/>
      <c r="M138" s="193" t="s">
        <v>28</v>
      </c>
      <c r="N138" s="194" t="s">
        <v>45</v>
      </c>
      <c r="O138" s="63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7" t="s">
        <v>255</v>
      </c>
      <c r="AT138" s="197" t="s">
        <v>135</v>
      </c>
      <c r="AU138" s="197" t="s">
        <v>84</v>
      </c>
      <c r="AY138" s="16" t="s">
        <v>132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6" t="s">
        <v>82</v>
      </c>
      <c r="BK138" s="198">
        <f>ROUND(I138*H138,2)</f>
        <v>0</v>
      </c>
      <c r="BL138" s="16" t="s">
        <v>255</v>
      </c>
      <c r="BM138" s="197" t="s">
        <v>261</v>
      </c>
    </row>
    <row r="139" spans="1:65" s="2" customFormat="1" ht="29.25">
      <c r="A139" s="33"/>
      <c r="B139" s="34"/>
      <c r="C139" s="35"/>
      <c r="D139" s="199" t="s">
        <v>145</v>
      </c>
      <c r="E139" s="35"/>
      <c r="F139" s="200" t="s">
        <v>262</v>
      </c>
      <c r="G139" s="35"/>
      <c r="H139" s="35"/>
      <c r="I139" s="107"/>
      <c r="J139" s="35"/>
      <c r="K139" s="35"/>
      <c r="L139" s="38"/>
      <c r="M139" s="201"/>
      <c r="N139" s="202"/>
      <c r="O139" s="63"/>
      <c r="P139" s="63"/>
      <c r="Q139" s="63"/>
      <c r="R139" s="63"/>
      <c r="S139" s="63"/>
      <c r="T139" s="64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145</v>
      </c>
      <c r="AU139" s="16" t="s">
        <v>84</v>
      </c>
    </row>
    <row r="140" spans="1:65" s="12" customFormat="1" ht="22.9" customHeight="1">
      <c r="B140" s="170"/>
      <c r="C140" s="171"/>
      <c r="D140" s="172" t="s">
        <v>73</v>
      </c>
      <c r="E140" s="184" t="s">
        <v>263</v>
      </c>
      <c r="F140" s="184" t="s">
        <v>264</v>
      </c>
      <c r="G140" s="171"/>
      <c r="H140" s="171"/>
      <c r="I140" s="174"/>
      <c r="J140" s="185">
        <f>BK140</f>
        <v>0</v>
      </c>
      <c r="K140" s="171"/>
      <c r="L140" s="176"/>
      <c r="M140" s="177"/>
      <c r="N140" s="178"/>
      <c r="O140" s="178"/>
      <c r="P140" s="179">
        <f>SUM(P141:P142)</f>
        <v>0</v>
      </c>
      <c r="Q140" s="178"/>
      <c r="R140" s="179">
        <f>SUM(R141:R142)</f>
        <v>0</v>
      </c>
      <c r="S140" s="178"/>
      <c r="T140" s="180">
        <f>SUM(T141:T142)</f>
        <v>0</v>
      </c>
      <c r="AR140" s="181" t="s">
        <v>156</v>
      </c>
      <c r="AT140" s="182" t="s">
        <v>73</v>
      </c>
      <c r="AU140" s="182" t="s">
        <v>82</v>
      </c>
      <c r="AY140" s="181" t="s">
        <v>132</v>
      </c>
      <c r="BK140" s="183">
        <f>SUM(BK141:BK142)</f>
        <v>0</v>
      </c>
    </row>
    <row r="141" spans="1:65" s="2" customFormat="1" ht="16.5" customHeight="1">
      <c r="A141" s="33"/>
      <c r="B141" s="34"/>
      <c r="C141" s="186" t="s">
        <v>265</v>
      </c>
      <c r="D141" s="186" t="s">
        <v>135</v>
      </c>
      <c r="E141" s="187" t="s">
        <v>266</v>
      </c>
      <c r="F141" s="188" t="s">
        <v>264</v>
      </c>
      <c r="G141" s="189" t="s">
        <v>254</v>
      </c>
      <c r="H141" s="190">
        <v>1</v>
      </c>
      <c r="I141" s="191"/>
      <c r="J141" s="192">
        <f>ROUND(I141*H141,2)</f>
        <v>0</v>
      </c>
      <c r="K141" s="188" t="s">
        <v>139</v>
      </c>
      <c r="L141" s="38"/>
      <c r="M141" s="193" t="s">
        <v>28</v>
      </c>
      <c r="N141" s="194" t="s">
        <v>45</v>
      </c>
      <c r="O141" s="63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7" t="s">
        <v>255</v>
      </c>
      <c r="AT141" s="197" t="s">
        <v>135</v>
      </c>
      <c r="AU141" s="197" t="s">
        <v>84</v>
      </c>
      <c r="AY141" s="16" t="s">
        <v>132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6" t="s">
        <v>82</v>
      </c>
      <c r="BK141" s="198">
        <f>ROUND(I141*H141,2)</f>
        <v>0</v>
      </c>
      <c r="BL141" s="16" t="s">
        <v>255</v>
      </c>
      <c r="BM141" s="197" t="s">
        <v>267</v>
      </c>
    </row>
    <row r="142" spans="1:65" s="2" customFormat="1" ht="97.5">
      <c r="A142" s="33"/>
      <c r="B142" s="34"/>
      <c r="C142" s="35"/>
      <c r="D142" s="199" t="s">
        <v>145</v>
      </c>
      <c r="E142" s="35"/>
      <c r="F142" s="200" t="s">
        <v>268</v>
      </c>
      <c r="G142" s="35"/>
      <c r="H142" s="35"/>
      <c r="I142" s="107"/>
      <c r="J142" s="35"/>
      <c r="K142" s="35"/>
      <c r="L142" s="38"/>
      <c r="M142" s="201"/>
      <c r="N142" s="202"/>
      <c r="O142" s="63"/>
      <c r="P142" s="63"/>
      <c r="Q142" s="63"/>
      <c r="R142" s="63"/>
      <c r="S142" s="63"/>
      <c r="T142" s="64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145</v>
      </c>
      <c r="AU142" s="16" t="s">
        <v>84</v>
      </c>
    </row>
    <row r="143" spans="1:65" s="12" customFormat="1" ht="22.9" customHeight="1">
      <c r="B143" s="170"/>
      <c r="C143" s="171"/>
      <c r="D143" s="172" t="s">
        <v>73</v>
      </c>
      <c r="E143" s="184" t="s">
        <v>269</v>
      </c>
      <c r="F143" s="184" t="s">
        <v>270</v>
      </c>
      <c r="G143" s="171"/>
      <c r="H143" s="171"/>
      <c r="I143" s="174"/>
      <c r="J143" s="185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0</v>
      </c>
      <c r="S143" s="178"/>
      <c r="T143" s="180">
        <f>SUM(T144:T148)</f>
        <v>0</v>
      </c>
      <c r="AR143" s="181" t="s">
        <v>156</v>
      </c>
      <c r="AT143" s="182" t="s">
        <v>73</v>
      </c>
      <c r="AU143" s="182" t="s">
        <v>82</v>
      </c>
      <c r="AY143" s="181" t="s">
        <v>132</v>
      </c>
      <c r="BK143" s="183">
        <f>SUM(BK144:BK148)</f>
        <v>0</v>
      </c>
    </row>
    <row r="144" spans="1:65" s="2" customFormat="1" ht="16.5" customHeight="1">
      <c r="A144" s="33"/>
      <c r="B144" s="34"/>
      <c r="C144" s="186" t="s">
        <v>271</v>
      </c>
      <c r="D144" s="186" t="s">
        <v>135</v>
      </c>
      <c r="E144" s="187" t="s">
        <v>272</v>
      </c>
      <c r="F144" s="188" t="s">
        <v>273</v>
      </c>
      <c r="G144" s="189" t="s">
        <v>254</v>
      </c>
      <c r="H144" s="190">
        <v>1</v>
      </c>
      <c r="I144" s="191"/>
      <c r="J144" s="192">
        <f>ROUND(I144*H144,2)</f>
        <v>0</v>
      </c>
      <c r="K144" s="188" t="s">
        <v>139</v>
      </c>
      <c r="L144" s="38"/>
      <c r="M144" s="193" t="s">
        <v>28</v>
      </c>
      <c r="N144" s="194" t="s">
        <v>45</v>
      </c>
      <c r="O144" s="63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7" t="s">
        <v>255</v>
      </c>
      <c r="AT144" s="197" t="s">
        <v>135</v>
      </c>
      <c r="AU144" s="197" t="s">
        <v>84</v>
      </c>
      <c r="AY144" s="16" t="s">
        <v>132</v>
      </c>
      <c r="BE144" s="198">
        <f>IF(N144="základní",J144,0)</f>
        <v>0</v>
      </c>
      <c r="BF144" s="198">
        <f>IF(N144="snížená",J144,0)</f>
        <v>0</v>
      </c>
      <c r="BG144" s="198">
        <f>IF(N144="zákl. přenesená",J144,0)</f>
        <v>0</v>
      </c>
      <c r="BH144" s="198">
        <f>IF(N144="sníž. přenesená",J144,0)</f>
        <v>0</v>
      </c>
      <c r="BI144" s="198">
        <f>IF(N144="nulová",J144,0)</f>
        <v>0</v>
      </c>
      <c r="BJ144" s="16" t="s">
        <v>82</v>
      </c>
      <c r="BK144" s="198">
        <f>ROUND(I144*H144,2)</f>
        <v>0</v>
      </c>
      <c r="BL144" s="16" t="s">
        <v>255</v>
      </c>
      <c r="BM144" s="197" t="s">
        <v>274</v>
      </c>
    </row>
    <row r="145" spans="1:65" s="2" customFormat="1" ht="16.5" customHeight="1">
      <c r="A145" s="33"/>
      <c r="B145" s="34"/>
      <c r="C145" s="186" t="s">
        <v>275</v>
      </c>
      <c r="D145" s="186" t="s">
        <v>135</v>
      </c>
      <c r="E145" s="187" t="s">
        <v>276</v>
      </c>
      <c r="F145" s="188" t="s">
        <v>277</v>
      </c>
      <c r="G145" s="189" t="s">
        <v>254</v>
      </c>
      <c r="H145" s="190">
        <v>1</v>
      </c>
      <c r="I145" s="191"/>
      <c r="J145" s="192">
        <f>ROUND(I145*H145,2)</f>
        <v>0</v>
      </c>
      <c r="K145" s="188" t="s">
        <v>139</v>
      </c>
      <c r="L145" s="38"/>
      <c r="M145" s="193" t="s">
        <v>28</v>
      </c>
      <c r="N145" s="194" t="s">
        <v>45</v>
      </c>
      <c r="O145" s="63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7" t="s">
        <v>255</v>
      </c>
      <c r="AT145" s="197" t="s">
        <v>135</v>
      </c>
      <c r="AU145" s="197" t="s">
        <v>84</v>
      </c>
      <c r="AY145" s="16" t="s">
        <v>132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16" t="s">
        <v>82</v>
      </c>
      <c r="BK145" s="198">
        <f>ROUND(I145*H145,2)</f>
        <v>0</v>
      </c>
      <c r="BL145" s="16" t="s">
        <v>255</v>
      </c>
      <c r="BM145" s="197" t="s">
        <v>278</v>
      </c>
    </row>
    <row r="146" spans="1:65" s="2" customFormat="1" ht="39">
      <c r="A146" s="33"/>
      <c r="B146" s="34"/>
      <c r="C146" s="35"/>
      <c r="D146" s="199" t="s">
        <v>145</v>
      </c>
      <c r="E146" s="35"/>
      <c r="F146" s="200" t="s">
        <v>279</v>
      </c>
      <c r="G146" s="35"/>
      <c r="H146" s="35"/>
      <c r="I146" s="107"/>
      <c r="J146" s="35"/>
      <c r="K146" s="35"/>
      <c r="L146" s="38"/>
      <c r="M146" s="201"/>
      <c r="N146" s="202"/>
      <c r="O146" s="63"/>
      <c r="P146" s="63"/>
      <c r="Q146" s="63"/>
      <c r="R146" s="63"/>
      <c r="S146" s="63"/>
      <c r="T146" s="64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6" t="s">
        <v>145</v>
      </c>
      <c r="AU146" s="16" t="s">
        <v>84</v>
      </c>
    </row>
    <row r="147" spans="1:65" s="2" customFormat="1" ht="16.5" customHeight="1">
      <c r="A147" s="33"/>
      <c r="B147" s="34"/>
      <c r="C147" s="186" t="s">
        <v>280</v>
      </c>
      <c r="D147" s="186" t="s">
        <v>135</v>
      </c>
      <c r="E147" s="187" t="s">
        <v>281</v>
      </c>
      <c r="F147" s="188" t="s">
        <v>282</v>
      </c>
      <c r="G147" s="189" t="s">
        <v>254</v>
      </c>
      <c r="H147" s="190">
        <v>1</v>
      </c>
      <c r="I147" s="191"/>
      <c r="J147" s="192">
        <f>ROUND(I147*H147,2)</f>
        <v>0</v>
      </c>
      <c r="K147" s="188" t="s">
        <v>139</v>
      </c>
      <c r="L147" s="38"/>
      <c r="M147" s="193" t="s">
        <v>28</v>
      </c>
      <c r="N147" s="194" t="s">
        <v>45</v>
      </c>
      <c r="O147" s="63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7" t="s">
        <v>255</v>
      </c>
      <c r="AT147" s="197" t="s">
        <v>135</v>
      </c>
      <c r="AU147" s="197" t="s">
        <v>84</v>
      </c>
      <c r="AY147" s="16" t="s">
        <v>132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6" t="s">
        <v>82</v>
      </c>
      <c r="BK147" s="198">
        <f>ROUND(I147*H147,2)</f>
        <v>0</v>
      </c>
      <c r="BL147" s="16" t="s">
        <v>255</v>
      </c>
      <c r="BM147" s="197" t="s">
        <v>283</v>
      </c>
    </row>
    <row r="148" spans="1:65" s="2" customFormat="1" ht="29.25">
      <c r="A148" s="33"/>
      <c r="B148" s="34"/>
      <c r="C148" s="35"/>
      <c r="D148" s="199" t="s">
        <v>145</v>
      </c>
      <c r="E148" s="35"/>
      <c r="F148" s="200" t="s">
        <v>284</v>
      </c>
      <c r="G148" s="35"/>
      <c r="H148" s="35"/>
      <c r="I148" s="107"/>
      <c r="J148" s="35"/>
      <c r="K148" s="35"/>
      <c r="L148" s="38"/>
      <c r="M148" s="224"/>
      <c r="N148" s="225"/>
      <c r="O148" s="226"/>
      <c r="P148" s="226"/>
      <c r="Q148" s="226"/>
      <c r="R148" s="226"/>
      <c r="S148" s="226"/>
      <c r="T148" s="227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145</v>
      </c>
      <c r="AU148" s="16" t="s">
        <v>84</v>
      </c>
    </row>
    <row r="149" spans="1:65" s="2" customFormat="1" ht="6.95" customHeight="1">
      <c r="A149" s="33"/>
      <c r="B149" s="46"/>
      <c r="C149" s="47"/>
      <c r="D149" s="47"/>
      <c r="E149" s="47"/>
      <c r="F149" s="47"/>
      <c r="G149" s="47"/>
      <c r="H149" s="47"/>
      <c r="I149" s="135"/>
      <c r="J149" s="47"/>
      <c r="K149" s="47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nuqu+UgeRgVpJr+gh5qRa/jrINZ/YgwQsl6oUP4kE9BgrkBFgiZr8t+Mhn+lAzajwmEaL+6VGenNcCNdaPoypQ==" saltValue="vAcREUZMGHo68MYDsDJc8gL2QuilBMI4CslWbn/B15SQvLYIl+9unmcdt2x5+goOpPLF1oAsMOnegBANdoSgvw==" spinCount="100000" sheet="1" objects="1" scenarios="1" formatColumns="0" formatRows="0" autoFilter="0"/>
  <autoFilter ref="C87:K148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s="1" customFormat="1" ht="37.5" customHeight="1"/>
    <row r="2" spans="2:11" s="1" customFormat="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4" customFormat="1" ht="45" customHeight="1">
      <c r="B3" s="232"/>
      <c r="C3" s="357" t="s">
        <v>443</v>
      </c>
      <c r="D3" s="357"/>
      <c r="E3" s="357"/>
      <c r="F3" s="357"/>
      <c r="G3" s="357"/>
      <c r="H3" s="357"/>
      <c r="I3" s="357"/>
      <c r="J3" s="357"/>
      <c r="K3" s="233"/>
    </row>
    <row r="4" spans="2:11" s="1" customFormat="1" ht="25.5" customHeight="1">
      <c r="B4" s="234"/>
      <c r="C4" s="362" t="s">
        <v>444</v>
      </c>
      <c r="D4" s="362"/>
      <c r="E4" s="362"/>
      <c r="F4" s="362"/>
      <c r="G4" s="362"/>
      <c r="H4" s="362"/>
      <c r="I4" s="362"/>
      <c r="J4" s="362"/>
      <c r="K4" s="235"/>
    </row>
    <row r="5" spans="2:11" s="1" customFormat="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s="1" customFormat="1" ht="15" customHeight="1">
      <c r="B6" s="234"/>
      <c r="C6" s="361" t="s">
        <v>445</v>
      </c>
      <c r="D6" s="361"/>
      <c r="E6" s="361"/>
      <c r="F6" s="361"/>
      <c r="G6" s="361"/>
      <c r="H6" s="361"/>
      <c r="I6" s="361"/>
      <c r="J6" s="361"/>
      <c r="K6" s="235"/>
    </row>
    <row r="7" spans="2:11" s="1" customFormat="1" ht="15" customHeight="1">
      <c r="B7" s="238"/>
      <c r="C7" s="361" t="s">
        <v>446</v>
      </c>
      <c r="D7" s="361"/>
      <c r="E7" s="361"/>
      <c r="F7" s="361"/>
      <c r="G7" s="361"/>
      <c r="H7" s="361"/>
      <c r="I7" s="361"/>
      <c r="J7" s="361"/>
      <c r="K7" s="235"/>
    </row>
    <row r="8" spans="2:11" s="1" customFormat="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s="1" customFormat="1" ht="15" customHeight="1">
      <c r="B9" s="238"/>
      <c r="C9" s="361" t="s">
        <v>447</v>
      </c>
      <c r="D9" s="361"/>
      <c r="E9" s="361"/>
      <c r="F9" s="361"/>
      <c r="G9" s="361"/>
      <c r="H9" s="361"/>
      <c r="I9" s="361"/>
      <c r="J9" s="361"/>
      <c r="K9" s="235"/>
    </row>
    <row r="10" spans="2:11" s="1" customFormat="1" ht="15" customHeight="1">
      <c r="B10" s="238"/>
      <c r="C10" s="237"/>
      <c r="D10" s="361" t="s">
        <v>448</v>
      </c>
      <c r="E10" s="361"/>
      <c r="F10" s="361"/>
      <c r="G10" s="361"/>
      <c r="H10" s="361"/>
      <c r="I10" s="361"/>
      <c r="J10" s="361"/>
      <c r="K10" s="235"/>
    </row>
    <row r="11" spans="2:11" s="1" customFormat="1" ht="15" customHeight="1">
      <c r="B11" s="238"/>
      <c r="C11" s="239"/>
      <c r="D11" s="361" t="s">
        <v>449</v>
      </c>
      <c r="E11" s="361"/>
      <c r="F11" s="361"/>
      <c r="G11" s="361"/>
      <c r="H11" s="361"/>
      <c r="I11" s="361"/>
      <c r="J11" s="361"/>
      <c r="K11" s="235"/>
    </row>
    <row r="12" spans="2:11" s="1" customFormat="1" ht="15" customHeight="1">
      <c r="B12" s="238"/>
      <c r="C12" s="239"/>
      <c r="D12" s="237"/>
      <c r="E12" s="237"/>
      <c r="F12" s="237"/>
      <c r="G12" s="237"/>
      <c r="H12" s="237"/>
      <c r="I12" s="237"/>
      <c r="J12" s="237"/>
      <c r="K12" s="235"/>
    </row>
    <row r="13" spans="2:11" s="1" customFormat="1" ht="15" customHeight="1">
      <c r="B13" s="238"/>
      <c r="C13" s="239"/>
      <c r="D13" s="240" t="s">
        <v>450</v>
      </c>
      <c r="E13" s="237"/>
      <c r="F13" s="237"/>
      <c r="G13" s="237"/>
      <c r="H13" s="237"/>
      <c r="I13" s="237"/>
      <c r="J13" s="237"/>
      <c r="K13" s="235"/>
    </row>
    <row r="14" spans="2:11" s="1" customFormat="1" ht="12.75" customHeight="1">
      <c r="B14" s="238"/>
      <c r="C14" s="239"/>
      <c r="D14" s="239"/>
      <c r="E14" s="239"/>
      <c r="F14" s="239"/>
      <c r="G14" s="239"/>
      <c r="H14" s="239"/>
      <c r="I14" s="239"/>
      <c r="J14" s="239"/>
      <c r="K14" s="235"/>
    </row>
    <row r="15" spans="2:11" s="1" customFormat="1" ht="15" customHeight="1">
      <c r="B15" s="238"/>
      <c r="C15" s="239"/>
      <c r="D15" s="361" t="s">
        <v>451</v>
      </c>
      <c r="E15" s="361"/>
      <c r="F15" s="361"/>
      <c r="G15" s="361"/>
      <c r="H15" s="361"/>
      <c r="I15" s="361"/>
      <c r="J15" s="361"/>
      <c r="K15" s="235"/>
    </row>
    <row r="16" spans="2:11" s="1" customFormat="1" ht="15" customHeight="1">
      <c r="B16" s="238"/>
      <c r="C16" s="239"/>
      <c r="D16" s="361" t="s">
        <v>452</v>
      </c>
      <c r="E16" s="361"/>
      <c r="F16" s="361"/>
      <c r="G16" s="361"/>
      <c r="H16" s="361"/>
      <c r="I16" s="361"/>
      <c r="J16" s="361"/>
      <c r="K16" s="235"/>
    </row>
    <row r="17" spans="2:11" s="1" customFormat="1" ht="15" customHeight="1">
      <c r="B17" s="238"/>
      <c r="C17" s="239"/>
      <c r="D17" s="361" t="s">
        <v>453</v>
      </c>
      <c r="E17" s="361"/>
      <c r="F17" s="361"/>
      <c r="G17" s="361"/>
      <c r="H17" s="361"/>
      <c r="I17" s="361"/>
      <c r="J17" s="361"/>
      <c r="K17" s="235"/>
    </row>
    <row r="18" spans="2:11" s="1" customFormat="1" ht="15" customHeight="1">
      <c r="B18" s="238"/>
      <c r="C18" s="239"/>
      <c r="D18" s="239"/>
      <c r="E18" s="241" t="s">
        <v>81</v>
      </c>
      <c r="F18" s="361" t="s">
        <v>454</v>
      </c>
      <c r="G18" s="361"/>
      <c r="H18" s="361"/>
      <c r="I18" s="361"/>
      <c r="J18" s="361"/>
      <c r="K18" s="235"/>
    </row>
    <row r="19" spans="2:11" s="1" customFormat="1" ht="15" customHeight="1">
      <c r="B19" s="238"/>
      <c r="C19" s="239"/>
      <c r="D19" s="239"/>
      <c r="E19" s="241" t="s">
        <v>455</v>
      </c>
      <c r="F19" s="361" t="s">
        <v>456</v>
      </c>
      <c r="G19" s="361"/>
      <c r="H19" s="361"/>
      <c r="I19" s="361"/>
      <c r="J19" s="361"/>
      <c r="K19" s="235"/>
    </row>
    <row r="20" spans="2:11" s="1" customFormat="1" ht="15" customHeight="1">
      <c r="B20" s="238"/>
      <c r="C20" s="239"/>
      <c r="D20" s="239"/>
      <c r="E20" s="241" t="s">
        <v>457</v>
      </c>
      <c r="F20" s="361" t="s">
        <v>458</v>
      </c>
      <c r="G20" s="361"/>
      <c r="H20" s="361"/>
      <c r="I20" s="361"/>
      <c r="J20" s="361"/>
      <c r="K20" s="235"/>
    </row>
    <row r="21" spans="2:11" s="1" customFormat="1" ht="15" customHeight="1">
      <c r="B21" s="238"/>
      <c r="C21" s="239"/>
      <c r="D21" s="239"/>
      <c r="E21" s="241" t="s">
        <v>459</v>
      </c>
      <c r="F21" s="361" t="s">
        <v>460</v>
      </c>
      <c r="G21" s="361"/>
      <c r="H21" s="361"/>
      <c r="I21" s="361"/>
      <c r="J21" s="361"/>
      <c r="K21" s="235"/>
    </row>
    <row r="22" spans="2:11" s="1" customFormat="1" ht="15" customHeight="1">
      <c r="B22" s="238"/>
      <c r="C22" s="239"/>
      <c r="D22" s="239"/>
      <c r="E22" s="241" t="s">
        <v>461</v>
      </c>
      <c r="F22" s="361" t="s">
        <v>462</v>
      </c>
      <c r="G22" s="361"/>
      <c r="H22" s="361"/>
      <c r="I22" s="361"/>
      <c r="J22" s="361"/>
      <c r="K22" s="235"/>
    </row>
    <row r="23" spans="2:11" s="1" customFormat="1" ht="15" customHeight="1">
      <c r="B23" s="238"/>
      <c r="C23" s="239"/>
      <c r="D23" s="239"/>
      <c r="E23" s="241" t="s">
        <v>463</v>
      </c>
      <c r="F23" s="361" t="s">
        <v>464</v>
      </c>
      <c r="G23" s="361"/>
      <c r="H23" s="361"/>
      <c r="I23" s="361"/>
      <c r="J23" s="361"/>
      <c r="K23" s="235"/>
    </row>
    <row r="24" spans="2:11" s="1" customFormat="1" ht="12.75" customHeight="1">
      <c r="B24" s="238"/>
      <c r="C24" s="239"/>
      <c r="D24" s="239"/>
      <c r="E24" s="239"/>
      <c r="F24" s="239"/>
      <c r="G24" s="239"/>
      <c r="H24" s="239"/>
      <c r="I24" s="239"/>
      <c r="J24" s="239"/>
      <c r="K24" s="235"/>
    </row>
    <row r="25" spans="2:11" s="1" customFormat="1" ht="15" customHeight="1">
      <c r="B25" s="238"/>
      <c r="C25" s="361" t="s">
        <v>465</v>
      </c>
      <c r="D25" s="361"/>
      <c r="E25" s="361"/>
      <c r="F25" s="361"/>
      <c r="G25" s="361"/>
      <c r="H25" s="361"/>
      <c r="I25" s="361"/>
      <c r="J25" s="361"/>
      <c r="K25" s="235"/>
    </row>
    <row r="26" spans="2:11" s="1" customFormat="1" ht="15" customHeight="1">
      <c r="B26" s="238"/>
      <c r="C26" s="361" t="s">
        <v>466</v>
      </c>
      <c r="D26" s="361"/>
      <c r="E26" s="361"/>
      <c r="F26" s="361"/>
      <c r="G26" s="361"/>
      <c r="H26" s="361"/>
      <c r="I26" s="361"/>
      <c r="J26" s="361"/>
      <c r="K26" s="235"/>
    </row>
    <row r="27" spans="2:11" s="1" customFormat="1" ht="15" customHeight="1">
      <c r="B27" s="238"/>
      <c r="C27" s="237"/>
      <c r="D27" s="361" t="s">
        <v>467</v>
      </c>
      <c r="E27" s="361"/>
      <c r="F27" s="361"/>
      <c r="G27" s="361"/>
      <c r="H27" s="361"/>
      <c r="I27" s="361"/>
      <c r="J27" s="361"/>
      <c r="K27" s="235"/>
    </row>
    <row r="28" spans="2:11" s="1" customFormat="1" ht="15" customHeight="1">
      <c r="B28" s="238"/>
      <c r="C28" s="239"/>
      <c r="D28" s="361" t="s">
        <v>468</v>
      </c>
      <c r="E28" s="361"/>
      <c r="F28" s="361"/>
      <c r="G28" s="361"/>
      <c r="H28" s="361"/>
      <c r="I28" s="361"/>
      <c r="J28" s="361"/>
      <c r="K28" s="235"/>
    </row>
    <row r="29" spans="2:11" s="1" customFormat="1" ht="12.75" customHeight="1">
      <c r="B29" s="238"/>
      <c r="C29" s="239"/>
      <c r="D29" s="239"/>
      <c r="E29" s="239"/>
      <c r="F29" s="239"/>
      <c r="G29" s="239"/>
      <c r="H29" s="239"/>
      <c r="I29" s="239"/>
      <c r="J29" s="239"/>
      <c r="K29" s="235"/>
    </row>
    <row r="30" spans="2:11" s="1" customFormat="1" ht="15" customHeight="1">
      <c r="B30" s="238"/>
      <c r="C30" s="239"/>
      <c r="D30" s="361" t="s">
        <v>469</v>
      </c>
      <c r="E30" s="361"/>
      <c r="F30" s="361"/>
      <c r="G30" s="361"/>
      <c r="H30" s="361"/>
      <c r="I30" s="361"/>
      <c r="J30" s="361"/>
      <c r="K30" s="235"/>
    </row>
    <row r="31" spans="2:11" s="1" customFormat="1" ht="15" customHeight="1">
      <c r="B31" s="238"/>
      <c r="C31" s="239"/>
      <c r="D31" s="361" t="s">
        <v>470</v>
      </c>
      <c r="E31" s="361"/>
      <c r="F31" s="361"/>
      <c r="G31" s="361"/>
      <c r="H31" s="361"/>
      <c r="I31" s="361"/>
      <c r="J31" s="361"/>
      <c r="K31" s="235"/>
    </row>
    <row r="32" spans="2:11" s="1" customFormat="1" ht="12.75" customHeight="1">
      <c r="B32" s="238"/>
      <c r="C32" s="239"/>
      <c r="D32" s="239"/>
      <c r="E32" s="239"/>
      <c r="F32" s="239"/>
      <c r="G32" s="239"/>
      <c r="H32" s="239"/>
      <c r="I32" s="239"/>
      <c r="J32" s="239"/>
      <c r="K32" s="235"/>
    </row>
    <row r="33" spans="2:11" s="1" customFormat="1" ht="15" customHeight="1">
      <c r="B33" s="238"/>
      <c r="C33" s="239"/>
      <c r="D33" s="361" t="s">
        <v>471</v>
      </c>
      <c r="E33" s="361"/>
      <c r="F33" s="361"/>
      <c r="G33" s="361"/>
      <c r="H33" s="361"/>
      <c r="I33" s="361"/>
      <c r="J33" s="361"/>
      <c r="K33" s="235"/>
    </row>
    <row r="34" spans="2:11" s="1" customFormat="1" ht="15" customHeight="1">
      <c r="B34" s="238"/>
      <c r="C34" s="239"/>
      <c r="D34" s="361" t="s">
        <v>472</v>
      </c>
      <c r="E34" s="361"/>
      <c r="F34" s="361"/>
      <c r="G34" s="361"/>
      <c r="H34" s="361"/>
      <c r="I34" s="361"/>
      <c r="J34" s="361"/>
      <c r="K34" s="235"/>
    </row>
    <row r="35" spans="2:11" s="1" customFormat="1" ht="15" customHeight="1">
      <c r="B35" s="238"/>
      <c r="C35" s="239"/>
      <c r="D35" s="361" t="s">
        <v>473</v>
      </c>
      <c r="E35" s="361"/>
      <c r="F35" s="361"/>
      <c r="G35" s="361"/>
      <c r="H35" s="361"/>
      <c r="I35" s="361"/>
      <c r="J35" s="361"/>
      <c r="K35" s="235"/>
    </row>
    <row r="36" spans="2:11" s="1" customFormat="1" ht="15" customHeight="1">
      <c r="B36" s="238"/>
      <c r="C36" s="239"/>
      <c r="D36" s="237"/>
      <c r="E36" s="240" t="s">
        <v>118</v>
      </c>
      <c r="F36" s="237"/>
      <c r="G36" s="361" t="s">
        <v>474</v>
      </c>
      <c r="H36" s="361"/>
      <c r="I36" s="361"/>
      <c r="J36" s="361"/>
      <c r="K36" s="235"/>
    </row>
    <row r="37" spans="2:11" s="1" customFormat="1" ht="30.75" customHeight="1">
      <c r="B37" s="238"/>
      <c r="C37" s="239"/>
      <c r="D37" s="237"/>
      <c r="E37" s="240" t="s">
        <v>475</v>
      </c>
      <c r="F37" s="237"/>
      <c r="G37" s="361" t="s">
        <v>476</v>
      </c>
      <c r="H37" s="361"/>
      <c r="I37" s="361"/>
      <c r="J37" s="361"/>
      <c r="K37" s="235"/>
    </row>
    <row r="38" spans="2:11" s="1" customFormat="1" ht="15" customHeight="1">
      <c r="B38" s="238"/>
      <c r="C38" s="239"/>
      <c r="D38" s="237"/>
      <c r="E38" s="240" t="s">
        <v>55</v>
      </c>
      <c r="F38" s="237"/>
      <c r="G38" s="361" t="s">
        <v>477</v>
      </c>
      <c r="H38" s="361"/>
      <c r="I38" s="361"/>
      <c r="J38" s="361"/>
      <c r="K38" s="235"/>
    </row>
    <row r="39" spans="2:11" s="1" customFormat="1" ht="15" customHeight="1">
      <c r="B39" s="238"/>
      <c r="C39" s="239"/>
      <c r="D39" s="237"/>
      <c r="E39" s="240" t="s">
        <v>56</v>
      </c>
      <c r="F39" s="237"/>
      <c r="G39" s="361" t="s">
        <v>478</v>
      </c>
      <c r="H39" s="361"/>
      <c r="I39" s="361"/>
      <c r="J39" s="361"/>
      <c r="K39" s="235"/>
    </row>
    <row r="40" spans="2:11" s="1" customFormat="1" ht="15" customHeight="1">
      <c r="B40" s="238"/>
      <c r="C40" s="239"/>
      <c r="D40" s="237"/>
      <c r="E40" s="240" t="s">
        <v>119</v>
      </c>
      <c r="F40" s="237"/>
      <c r="G40" s="361" t="s">
        <v>479</v>
      </c>
      <c r="H40" s="361"/>
      <c r="I40" s="361"/>
      <c r="J40" s="361"/>
      <c r="K40" s="235"/>
    </row>
    <row r="41" spans="2:11" s="1" customFormat="1" ht="15" customHeight="1">
      <c r="B41" s="238"/>
      <c r="C41" s="239"/>
      <c r="D41" s="237"/>
      <c r="E41" s="240" t="s">
        <v>120</v>
      </c>
      <c r="F41" s="237"/>
      <c r="G41" s="361" t="s">
        <v>480</v>
      </c>
      <c r="H41" s="361"/>
      <c r="I41" s="361"/>
      <c r="J41" s="361"/>
      <c r="K41" s="235"/>
    </row>
    <row r="42" spans="2:11" s="1" customFormat="1" ht="15" customHeight="1">
      <c r="B42" s="238"/>
      <c r="C42" s="239"/>
      <c r="D42" s="237"/>
      <c r="E42" s="240" t="s">
        <v>481</v>
      </c>
      <c r="F42" s="237"/>
      <c r="G42" s="361" t="s">
        <v>482</v>
      </c>
      <c r="H42" s="361"/>
      <c r="I42" s="361"/>
      <c r="J42" s="361"/>
      <c r="K42" s="235"/>
    </row>
    <row r="43" spans="2:11" s="1" customFormat="1" ht="15" customHeight="1">
      <c r="B43" s="238"/>
      <c r="C43" s="239"/>
      <c r="D43" s="237"/>
      <c r="E43" s="240"/>
      <c r="F43" s="237"/>
      <c r="G43" s="361" t="s">
        <v>483</v>
      </c>
      <c r="H43" s="361"/>
      <c r="I43" s="361"/>
      <c r="J43" s="361"/>
      <c r="K43" s="235"/>
    </row>
    <row r="44" spans="2:11" s="1" customFormat="1" ht="15" customHeight="1">
      <c r="B44" s="238"/>
      <c r="C44" s="239"/>
      <c r="D44" s="237"/>
      <c r="E44" s="240" t="s">
        <v>484</v>
      </c>
      <c r="F44" s="237"/>
      <c r="G44" s="361" t="s">
        <v>485</v>
      </c>
      <c r="H44" s="361"/>
      <c r="I44" s="361"/>
      <c r="J44" s="361"/>
      <c r="K44" s="235"/>
    </row>
    <row r="45" spans="2:11" s="1" customFormat="1" ht="15" customHeight="1">
      <c r="B45" s="238"/>
      <c r="C45" s="239"/>
      <c r="D45" s="237"/>
      <c r="E45" s="240" t="s">
        <v>122</v>
      </c>
      <c r="F45" s="237"/>
      <c r="G45" s="361" t="s">
        <v>486</v>
      </c>
      <c r="H45" s="361"/>
      <c r="I45" s="361"/>
      <c r="J45" s="361"/>
      <c r="K45" s="235"/>
    </row>
    <row r="46" spans="2:11" s="1" customFormat="1" ht="12.75" customHeight="1">
      <c r="B46" s="238"/>
      <c r="C46" s="239"/>
      <c r="D46" s="237"/>
      <c r="E46" s="237"/>
      <c r="F46" s="237"/>
      <c r="G46" s="237"/>
      <c r="H46" s="237"/>
      <c r="I46" s="237"/>
      <c r="J46" s="237"/>
      <c r="K46" s="235"/>
    </row>
    <row r="47" spans="2:11" s="1" customFormat="1" ht="15" customHeight="1">
      <c r="B47" s="238"/>
      <c r="C47" s="239"/>
      <c r="D47" s="361" t="s">
        <v>487</v>
      </c>
      <c r="E47" s="361"/>
      <c r="F47" s="361"/>
      <c r="G47" s="361"/>
      <c r="H47" s="361"/>
      <c r="I47" s="361"/>
      <c r="J47" s="361"/>
      <c r="K47" s="235"/>
    </row>
    <row r="48" spans="2:11" s="1" customFormat="1" ht="15" customHeight="1">
      <c r="B48" s="238"/>
      <c r="C48" s="239"/>
      <c r="D48" s="239"/>
      <c r="E48" s="361" t="s">
        <v>488</v>
      </c>
      <c r="F48" s="361"/>
      <c r="G48" s="361"/>
      <c r="H48" s="361"/>
      <c r="I48" s="361"/>
      <c r="J48" s="361"/>
      <c r="K48" s="235"/>
    </row>
    <row r="49" spans="2:11" s="1" customFormat="1" ht="15" customHeight="1">
      <c r="B49" s="238"/>
      <c r="C49" s="239"/>
      <c r="D49" s="239"/>
      <c r="E49" s="361" t="s">
        <v>489</v>
      </c>
      <c r="F49" s="361"/>
      <c r="G49" s="361"/>
      <c r="H49" s="361"/>
      <c r="I49" s="361"/>
      <c r="J49" s="361"/>
      <c r="K49" s="235"/>
    </row>
    <row r="50" spans="2:11" s="1" customFormat="1" ht="15" customHeight="1">
      <c r="B50" s="238"/>
      <c r="C50" s="239"/>
      <c r="D50" s="239"/>
      <c r="E50" s="361" t="s">
        <v>490</v>
      </c>
      <c r="F50" s="361"/>
      <c r="G50" s="361"/>
      <c r="H50" s="361"/>
      <c r="I50" s="361"/>
      <c r="J50" s="361"/>
      <c r="K50" s="235"/>
    </row>
    <row r="51" spans="2:11" s="1" customFormat="1" ht="15" customHeight="1">
      <c r="B51" s="238"/>
      <c r="C51" s="239"/>
      <c r="D51" s="361" t="s">
        <v>491</v>
      </c>
      <c r="E51" s="361"/>
      <c r="F51" s="361"/>
      <c r="G51" s="361"/>
      <c r="H51" s="361"/>
      <c r="I51" s="361"/>
      <c r="J51" s="361"/>
      <c r="K51" s="235"/>
    </row>
    <row r="52" spans="2:11" s="1" customFormat="1" ht="25.5" customHeight="1">
      <c r="B52" s="234"/>
      <c r="C52" s="362" t="s">
        <v>492</v>
      </c>
      <c r="D52" s="362"/>
      <c r="E52" s="362"/>
      <c r="F52" s="362"/>
      <c r="G52" s="362"/>
      <c r="H52" s="362"/>
      <c r="I52" s="362"/>
      <c r="J52" s="362"/>
      <c r="K52" s="235"/>
    </row>
    <row r="53" spans="2:11" s="1" customFormat="1" ht="5.25" customHeight="1">
      <c r="B53" s="234"/>
      <c r="C53" s="236"/>
      <c r="D53" s="236"/>
      <c r="E53" s="236"/>
      <c r="F53" s="236"/>
      <c r="G53" s="236"/>
      <c r="H53" s="236"/>
      <c r="I53" s="236"/>
      <c r="J53" s="236"/>
      <c r="K53" s="235"/>
    </row>
    <row r="54" spans="2:11" s="1" customFormat="1" ht="15" customHeight="1">
      <c r="B54" s="234"/>
      <c r="C54" s="361" t="s">
        <v>493</v>
      </c>
      <c r="D54" s="361"/>
      <c r="E54" s="361"/>
      <c r="F54" s="361"/>
      <c r="G54" s="361"/>
      <c r="H54" s="361"/>
      <c r="I54" s="361"/>
      <c r="J54" s="361"/>
      <c r="K54" s="235"/>
    </row>
    <row r="55" spans="2:11" s="1" customFormat="1" ht="15" customHeight="1">
      <c r="B55" s="234"/>
      <c r="C55" s="361" t="s">
        <v>494</v>
      </c>
      <c r="D55" s="361"/>
      <c r="E55" s="361"/>
      <c r="F55" s="361"/>
      <c r="G55" s="361"/>
      <c r="H55" s="361"/>
      <c r="I55" s="361"/>
      <c r="J55" s="361"/>
      <c r="K55" s="235"/>
    </row>
    <row r="56" spans="2:11" s="1" customFormat="1" ht="12.75" customHeight="1">
      <c r="B56" s="234"/>
      <c r="C56" s="237"/>
      <c r="D56" s="237"/>
      <c r="E56" s="237"/>
      <c r="F56" s="237"/>
      <c r="G56" s="237"/>
      <c r="H56" s="237"/>
      <c r="I56" s="237"/>
      <c r="J56" s="237"/>
      <c r="K56" s="235"/>
    </row>
    <row r="57" spans="2:11" s="1" customFormat="1" ht="15" customHeight="1">
      <c r="B57" s="234"/>
      <c r="C57" s="361" t="s">
        <v>495</v>
      </c>
      <c r="D57" s="361"/>
      <c r="E57" s="361"/>
      <c r="F57" s="361"/>
      <c r="G57" s="361"/>
      <c r="H57" s="361"/>
      <c r="I57" s="361"/>
      <c r="J57" s="361"/>
      <c r="K57" s="235"/>
    </row>
    <row r="58" spans="2:11" s="1" customFormat="1" ht="15" customHeight="1">
      <c r="B58" s="234"/>
      <c r="C58" s="239"/>
      <c r="D58" s="361" t="s">
        <v>496</v>
      </c>
      <c r="E58" s="361"/>
      <c r="F58" s="361"/>
      <c r="G58" s="361"/>
      <c r="H58" s="361"/>
      <c r="I58" s="361"/>
      <c r="J58" s="361"/>
      <c r="K58" s="235"/>
    </row>
    <row r="59" spans="2:11" s="1" customFormat="1" ht="15" customHeight="1">
      <c r="B59" s="234"/>
      <c r="C59" s="239"/>
      <c r="D59" s="361" t="s">
        <v>497</v>
      </c>
      <c r="E59" s="361"/>
      <c r="F59" s="361"/>
      <c r="G59" s="361"/>
      <c r="H59" s="361"/>
      <c r="I59" s="361"/>
      <c r="J59" s="361"/>
      <c r="K59" s="235"/>
    </row>
    <row r="60" spans="2:11" s="1" customFormat="1" ht="15" customHeight="1">
      <c r="B60" s="234"/>
      <c r="C60" s="239"/>
      <c r="D60" s="361" t="s">
        <v>498</v>
      </c>
      <c r="E60" s="361"/>
      <c r="F60" s="361"/>
      <c r="G60" s="361"/>
      <c r="H60" s="361"/>
      <c r="I60" s="361"/>
      <c r="J60" s="361"/>
      <c r="K60" s="235"/>
    </row>
    <row r="61" spans="2:11" s="1" customFormat="1" ht="15" customHeight="1">
      <c r="B61" s="234"/>
      <c r="C61" s="239"/>
      <c r="D61" s="361" t="s">
        <v>499</v>
      </c>
      <c r="E61" s="361"/>
      <c r="F61" s="361"/>
      <c r="G61" s="361"/>
      <c r="H61" s="361"/>
      <c r="I61" s="361"/>
      <c r="J61" s="361"/>
      <c r="K61" s="235"/>
    </row>
    <row r="62" spans="2:11" s="1" customFormat="1" ht="15" customHeight="1">
      <c r="B62" s="234"/>
      <c r="C62" s="239"/>
      <c r="D62" s="363" t="s">
        <v>500</v>
      </c>
      <c r="E62" s="363"/>
      <c r="F62" s="363"/>
      <c r="G62" s="363"/>
      <c r="H62" s="363"/>
      <c r="I62" s="363"/>
      <c r="J62" s="363"/>
      <c r="K62" s="235"/>
    </row>
    <row r="63" spans="2:11" s="1" customFormat="1" ht="15" customHeight="1">
      <c r="B63" s="234"/>
      <c r="C63" s="239"/>
      <c r="D63" s="361" t="s">
        <v>501</v>
      </c>
      <c r="E63" s="361"/>
      <c r="F63" s="361"/>
      <c r="G63" s="361"/>
      <c r="H63" s="361"/>
      <c r="I63" s="361"/>
      <c r="J63" s="361"/>
      <c r="K63" s="235"/>
    </row>
    <row r="64" spans="2:11" s="1" customFormat="1" ht="12.75" customHeight="1">
      <c r="B64" s="234"/>
      <c r="C64" s="239"/>
      <c r="D64" s="239"/>
      <c r="E64" s="242"/>
      <c r="F64" s="239"/>
      <c r="G64" s="239"/>
      <c r="H64" s="239"/>
      <c r="I64" s="239"/>
      <c r="J64" s="239"/>
      <c r="K64" s="235"/>
    </row>
    <row r="65" spans="2:11" s="1" customFormat="1" ht="15" customHeight="1">
      <c r="B65" s="234"/>
      <c r="C65" s="239"/>
      <c r="D65" s="361" t="s">
        <v>502</v>
      </c>
      <c r="E65" s="361"/>
      <c r="F65" s="361"/>
      <c r="G65" s="361"/>
      <c r="H65" s="361"/>
      <c r="I65" s="361"/>
      <c r="J65" s="361"/>
      <c r="K65" s="235"/>
    </row>
    <row r="66" spans="2:11" s="1" customFormat="1" ht="15" customHeight="1">
      <c r="B66" s="234"/>
      <c r="C66" s="239"/>
      <c r="D66" s="363" t="s">
        <v>503</v>
      </c>
      <c r="E66" s="363"/>
      <c r="F66" s="363"/>
      <c r="G66" s="363"/>
      <c r="H66" s="363"/>
      <c r="I66" s="363"/>
      <c r="J66" s="363"/>
      <c r="K66" s="235"/>
    </row>
    <row r="67" spans="2:11" s="1" customFormat="1" ht="15" customHeight="1">
      <c r="B67" s="234"/>
      <c r="C67" s="239"/>
      <c r="D67" s="361" t="s">
        <v>504</v>
      </c>
      <c r="E67" s="361"/>
      <c r="F67" s="361"/>
      <c r="G67" s="361"/>
      <c r="H67" s="361"/>
      <c r="I67" s="361"/>
      <c r="J67" s="361"/>
      <c r="K67" s="235"/>
    </row>
    <row r="68" spans="2:11" s="1" customFormat="1" ht="15" customHeight="1">
      <c r="B68" s="234"/>
      <c r="C68" s="239"/>
      <c r="D68" s="361" t="s">
        <v>505</v>
      </c>
      <c r="E68" s="361"/>
      <c r="F68" s="361"/>
      <c r="G68" s="361"/>
      <c r="H68" s="361"/>
      <c r="I68" s="361"/>
      <c r="J68" s="361"/>
      <c r="K68" s="235"/>
    </row>
    <row r="69" spans="2:11" s="1" customFormat="1" ht="15" customHeight="1">
      <c r="B69" s="234"/>
      <c r="C69" s="239"/>
      <c r="D69" s="361" t="s">
        <v>506</v>
      </c>
      <c r="E69" s="361"/>
      <c r="F69" s="361"/>
      <c r="G69" s="361"/>
      <c r="H69" s="361"/>
      <c r="I69" s="361"/>
      <c r="J69" s="361"/>
      <c r="K69" s="235"/>
    </row>
    <row r="70" spans="2:11" s="1" customFormat="1" ht="15" customHeight="1">
      <c r="B70" s="234"/>
      <c r="C70" s="239"/>
      <c r="D70" s="361" t="s">
        <v>507</v>
      </c>
      <c r="E70" s="361"/>
      <c r="F70" s="361"/>
      <c r="G70" s="361"/>
      <c r="H70" s="361"/>
      <c r="I70" s="361"/>
      <c r="J70" s="361"/>
      <c r="K70" s="235"/>
    </row>
    <row r="71" spans="2:11" s="1" customFormat="1" ht="12.75" customHeight="1">
      <c r="B71" s="243"/>
      <c r="C71" s="244"/>
      <c r="D71" s="244"/>
      <c r="E71" s="244"/>
      <c r="F71" s="244"/>
      <c r="G71" s="244"/>
      <c r="H71" s="244"/>
      <c r="I71" s="244"/>
      <c r="J71" s="244"/>
      <c r="K71" s="245"/>
    </row>
    <row r="72" spans="2:11" s="1" customFormat="1" ht="18.75" customHeight="1">
      <c r="B72" s="246"/>
      <c r="C72" s="246"/>
      <c r="D72" s="246"/>
      <c r="E72" s="246"/>
      <c r="F72" s="246"/>
      <c r="G72" s="246"/>
      <c r="H72" s="246"/>
      <c r="I72" s="246"/>
      <c r="J72" s="246"/>
      <c r="K72" s="247"/>
    </row>
    <row r="73" spans="2:11" s="1" customFormat="1" ht="18.75" customHeight="1">
      <c r="B73" s="247"/>
      <c r="C73" s="247"/>
      <c r="D73" s="247"/>
      <c r="E73" s="247"/>
      <c r="F73" s="247"/>
      <c r="G73" s="247"/>
      <c r="H73" s="247"/>
      <c r="I73" s="247"/>
      <c r="J73" s="247"/>
      <c r="K73" s="247"/>
    </row>
    <row r="74" spans="2:11" s="1" customFormat="1" ht="7.5" customHeight="1">
      <c r="B74" s="248"/>
      <c r="C74" s="249"/>
      <c r="D74" s="249"/>
      <c r="E74" s="249"/>
      <c r="F74" s="249"/>
      <c r="G74" s="249"/>
      <c r="H74" s="249"/>
      <c r="I74" s="249"/>
      <c r="J74" s="249"/>
      <c r="K74" s="250"/>
    </row>
    <row r="75" spans="2:11" s="1" customFormat="1" ht="45" customHeight="1">
      <c r="B75" s="251"/>
      <c r="C75" s="356" t="s">
        <v>508</v>
      </c>
      <c r="D75" s="356"/>
      <c r="E75" s="356"/>
      <c r="F75" s="356"/>
      <c r="G75" s="356"/>
      <c r="H75" s="356"/>
      <c r="I75" s="356"/>
      <c r="J75" s="356"/>
      <c r="K75" s="252"/>
    </row>
    <row r="76" spans="2:11" s="1" customFormat="1" ht="17.25" customHeight="1">
      <c r="B76" s="251"/>
      <c r="C76" s="253" t="s">
        <v>509</v>
      </c>
      <c r="D76" s="253"/>
      <c r="E76" s="253"/>
      <c r="F76" s="253" t="s">
        <v>510</v>
      </c>
      <c r="G76" s="254"/>
      <c r="H76" s="253" t="s">
        <v>56</v>
      </c>
      <c r="I76" s="253" t="s">
        <v>59</v>
      </c>
      <c r="J76" s="253" t="s">
        <v>511</v>
      </c>
      <c r="K76" s="252"/>
    </row>
    <row r="77" spans="2:11" s="1" customFormat="1" ht="17.25" customHeight="1">
      <c r="B77" s="251"/>
      <c r="C77" s="255" t="s">
        <v>512</v>
      </c>
      <c r="D77" s="255"/>
      <c r="E77" s="255"/>
      <c r="F77" s="256" t="s">
        <v>513</v>
      </c>
      <c r="G77" s="257"/>
      <c r="H77" s="255"/>
      <c r="I77" s="255"/>
      <c r="J77" s="255" t="s">
        <v>514</v>
      </c>
      <c r="K77" s="252"/>
    </row>
    <row r="78" spans="2:11" s="1" customFormat="1" ht="5.25" customHeight="1">
      <c r="B78" s="251"/>
      <c r="C78" s="258"/>
      <c r="D78" s="258"/>
      <c r="E78" s="258"/>
      <c r="F78" s="258"/>
      <c r="G78" s="259"/>
      <c r="H78" s="258"/>
      <c r="I78" s="258"/>
      <c r="J78" s="258"/>
      <c r="K78" s="252"/>
    </row>
    <row r="79" spans="2:11" s="1" customFormat="1" ht="15" customHeight="1">
      <c r="B79" s="251"/>
      <c r="C79" s="240" t="s">
        <v>55</v>
      </c>
      <c r="D79" s="258"/>
      <c r="E79" s="258"/>
      <c r="F79" s="260" t="s">
        <v>515</v>
      </c>
      <c r="G79" s="259"/>
      <c r="H79" s="240" t="s">
        <v>516</v>
      </c>
      <c r="I79" s="240" t="s">
        <v>517</v>
      </c>
      <c r="J79" s="240">
        <v>20</v>
      </c>
      <c r="K79" s="252"/>
    </row>
    <row r="80" spans="2:11" s="1" customFormat="1" ht="15" customHeight="1">
      <c r="B80" s="251"/>
      <c r="C80" s="240" t="s">
        <v>518</v>
      </c>
      <c r="D80" s="240"/>
      <c r="E80" s="240"/>
      <c r="F80" s="260" t="s">
        <v>515</v>
      </c>
      <c r="G80" s="259"/>
      <c r="H80" s="240" t="s">
        <v>519</v>
      </c>
      <c r="I80" s="240" t="s">
        <v>517</v>
      </c>
      <c r="J80" s="240">
        <v>120</v>
      </c>
      <c r="K80" s="252"/>
    </row>
    <row r="81" spans="2:11" s="1" customFormat="1" ht="15" customHeight="1">
      <c r="B81" s="261"/>
      <c r="C81" s="240" t="s">
        <v>520</v>
      </c>
      <c r="D81" s="240"/>
      <c r="E81" s="240"/>
      <c r="F81" s="260" t="s">
        <v>521</v>
      </c>
      <c r="G81" s="259"/>
      <c r="H81" s="240" t="s">
        <v>522</v>
      </c>
      <c r="I81" s="240" t="s">
        <v>517</v>
      </c>
      <c r="J81" s="240">
        <v>50</v>
      </c>
      <c r="K81" s="252"/>
    </row>
    <row r="82" spans="2:11" s="1" customFormat="1" ht="15" customHeight="1">
      <c r="B82" s="261"/>
      <c r="C82" s="240" t="s">
        <v>523</v>
      </c>
      <c r="D82" s="240"/>
      <c r="E82" s="240"/>
      <c r="F82" s="260" t="s">
        <v>515</v>
      </c>
      <c r="G82" s="259"/>
      <c r="H82" s="240" t="s">
        <v>524</v>
      </c>
      <c r="I82" s="240" t="s">
        <v>525</v>
      </c>
      <c r="J82" s="240"/>
      <c r="K82" s="252"/>
    </row>
    <row r="83" spans="2:11" s="1" customFormat="1" ht="15" customHeight="1">
      <c r="B83" s="261"/>
      <c r="C83" s="262" t="s">
        <v>526</v>
      </c>
      <c r="D83" s="262"/>
      <c r="E83" s="262"/>
      <c r="F83" s="263" t="s">
        <v>521</v>
      </c>
      <c r="G83" s="262"/>
      <c r="H83" s="262" t="s">
        <v>527</v>
      </c>
      <c r="I83" s="262" t="s">
        <v>517</v>
      </c>
      <c r="J83" s="262">
        <v>15</v>
      </c>
      <c r="K83" s="252"/>
    </row>
    <row r="84" spans="2:11" s="1" customFormat="1" ht="15" customHeight="1">
      <c r="B84" s="261"/>
      <c r="C84" s="262" t="s">
        <v>528</v>
      </c>
      <c r="D84" s="262"/>
      <c r="E84" s="262"/>
      <c r="F84" s="263" t="s">
        <v>521</v>
      </c>
      <c r="G84" s="262"/>
      <c r="H84" s="262" t="s">
        <v>529</v>
      </c>
      <c r="I84" s="262" t="s">
        <v>517</v>
      </c>
      <c r="J84" s="262">
        <v>15</v>
      </c>
      <c r="K84" s="252"/>
    </row>
    <row r="85" spans="2:11" s="1" customFormat="1" ht="15" customHeight="1">
      <c r="B85" s="261"/>
      <c r="C85" s="262" t="s">
        <v>530</v>
      </c>
      <c r="D85" s="262"/>
      <c r="E85" s="262"/>
      <c r="F85" s="263" t="s">
        <v>521</v>
      </c>
      <c r="G85" s="262"/>
      <c r="H85" s="262" t="s">
        <v>531</v>
      </c>
      <c r="I85" s="262" t="s">
        <v>517</v>
      </c>
      <c r="J85" s="262">
        <v>20</v>
      </c>
      <c r="K85" s="252"/>
    </row>
    <row r="86" spans="2:11" s="1" customFormat="1" ht="15" customHeight="1">
      <c r="B86" s="261"/>
      <c r="C86" s="262" t="s">
        <v>532</v>
      </c>
      <c r="D86" s="262"/>
      <c r="E86" s="262"/>
      <c r="F86" s="263" t="s">
        <v>521</v>
      </c>
      <c r="G86" s="262"/>
      <c r="H86" s="262" t="s">
        <v>533</v>
      </c>
      <c r="I86" s="262" t="s">
        <v>517</v>
      </c>
      <c r="J86" s="262">
        <v>20</v>
      </c>
      <c r="K86" s="252"/>
    </row>
    <row r="87" spans="2:11" s="1" customFormat="1" ht="15" customHeight="1">
      <c r="B87" s="261"/>
      <c r="C87" s="240" t="s">
        <v>534</v>
      </c>
      <c r="D87" s="240"/>
      <c r="E87" s="240"/>
      <c r="F87" s="260" t="s">
        <v>521</v>
      </c>
      <c r="G87" s="259"/>
      <c r="H87" s="240" t="s">
        <v>535</v>
      </c>
      <c r="I87" s="240" t="s">
        <v>517</v>
      </c>
      <c r="J87" s="240">
        <v>50</v>
      </c>
      <c r="K87" s="252"/>
    </row>
    <row r="88" spans="2:11" s="1" customFormat="1" ht="15" customHeight="1">
      <c r="B88" s="261"/>
      <c r="C88" s="240" t="s">
        <v>536</v>
      </c>
      <c r="D88" s="240"/>
      <c r="E88" s="240"/>
      <c r="F88" s="260" t="s">
        <v>521</v>
      </c>
      <c r="G88" s="259"/>
      <c r="H88" s="240" t="s">
        <v>537</v>
      </c>
      <c r="I88" s="240" t="s">
        <v>517</v>
      </c>
      <c r="J88" s="240">
        <v>20</v>
      </c>
      <c r="K88" s="252"/>
    </row>
    <row r="89" spans="2:11" s="1" customFormat="1" ht="15" customHeight="1">
      <c r="B89" s="261"/>
      <c r="C89" s="240" t="s">
        <v>538</v>
      </c>
      <c r="D89" s="240"/>
      <c r="E89" s="240"/>
      <c r="F89" s="260" t="s">
        <v>521</v>
      </c>
      <c r="G89" s="259"/>
      <c r="H89" s="240" t="s">
        <v>539</v>
      </c>
      <c r="I89" s="240" t="s">
        <v>517</v>
      </c>
      <c r="J89" s="240">
        <v>20</v>
      </c>
      <c r="K89" s="252"/>
    </row>
    <row r="90" spans="2:11" s="1" customFormat="1" ht="15" customHeight="1">
      <c r="B90" s="261"/>
      <c r="C90" s="240" t="s">
        <v>540</v>
      </c>
      <c r="D90" s="240"/>
      <c r="E90" s="240"/>
      <c r="F90" s="260" t="s">
        <v>521</v>
      </c>
      <c r="G90" s="259"/>
      <c r="H90" s="240" t="s">
        <v>541</v>
      </c>
      <c r="I90" s="240" t="s">
        <v>517</v>
      </c>
      <c r="J90" s="240">
        <v>50</v>
      </c>
      <c r="K90" s="252"/>
    </row>
    <row r="91" spans="2:11" s="1" customFormat="1" ht="15" customHeight="1">
      <c r="B91" s="261"/>
      <c r="C91" s="240" t="s">
        <v>542</v>
      </c>
      <c r="D91" s="240"/>
      <c r="E91" s="240"/>
      <c r="F91" s="260" t="s">
        <v>521</v>
      </c>
      <c r="G91" s="259"/>
      <c r="H91" s="240" t="s">
        <v>542</v>
      </c>
      <c r="I91" s="240" t="s">
        <v>517</v>
      </c>
      <c r="J91" s="240">
        <v>50</v>
      </c>
      <c r="K91" s="252"/>
    </row>
    <row r="92" spans="2:11" s="1" customFormat="1" ht="15" customHeight="1">
      <c r="B92" s="261"/>
      <c r="C92" s="240" t="s">
        <v>543</v>
      </c>
      <c r="D92" s="240"/>
      <c r="E92" s="240"/>
      <c r="F92" s="260" t="s">
        <v>521</v>
      </c>
      <c r="G92" s="259"/>
      <c r="H92" s="240" t="s">
        <v>544</v>
      </c>
      <c r="I92" s="240" t="s">
        <v>517</v>
      </c>
      <c r="J92" s="240">
        <v>255</v>
      </c>
      <c r="K92" s="252"/>
    </row>
    <row r="93" spans="2:11" s="1" customFormat="1" ht="15" customHeight="1">
      <c r="B93" s="261"/>
      <c r="C93" s="240" t="s">
        <v>545</v>
      </c>
      <c r="D93" s="240"/>
      <c r="E93" s="240"/>
      <c r="F93" s="260" t="s">
        <v>515</v>
      </c>
      <c r="G93" s="259"/>
      <c r="H93" s="240" t="s">
        <v>546</v>
      </c>
      <c r="I93" s="240" t="s">
        <v>547</v>
      </c>
      <c r="J93" s="240"/>
      <c r="K93" s="252"/>
    </row>
    <row r="94" spans="2:11" s="1" customFormat="1" ht="15" customHeight="1">
      <c r="B94" s="261"/>
      <c r="C94" s="240" t="s">
        <v>548</v>
      </c>
      <c r="D94" s="240"/>
      <c r="E94" s="240"/>
      <c r="F94" s="260" t="s">
        <v>515</v>
      </c>
      <c r="G94" s="259"/>
      <c r="H94" s="240" t="s">
        <v>549</v>
      </c>
      <c r="I94" s="240" t="s">
        <v>550</v>
      </c>
      <c r="J94" s="240"/>
      <c r="K94" s="252"/>
    </row>
    <row r="95" spans="2:11" s="1" customFormat="1" ht="15" customHeight="1">
      <c r="B95" s="261"/>
      <c r="C95" s="240" t="s">
        <v>551</v>
      </c>
      <c r="D95" s="240"/>
      <c r="E95" s="240"/>
      <c r="F95" s="260" t="s">
        <v>515</v>
      </c>
      <c r="G95" s="259"/>
      <c r="H95" s="240" t="s">
        <v>551</v>
      </c>
      <c r="I95" s="240" t="s">
        <v>550</v>
      </c>
      <c r="J95" s="240"/>
      <c r="K95" s="252"/>
    </row>
    <row r="96" spans="2:11" s="1" customFormat="1" ht="15" customHeight="1">
      <c r="B96" s="261"/>
      <c r="C96" s="240" t="s">
        <v>40</v>
      </c>
      <c r="D96" s="240"/>
      <c r="E96" s="240"/>
      <c r="F96" s="260" t="s">
        <v>515</v>
      </c>
      <c r="G96" s="259"/>
      <c r="H96" s="240" t="s">
        <v>552</v>
      </c>
      <c r="I96" s="240" t="s">
        <v>550</v>
      </c>
      <c r="J96" s="240"/>
      <c r="K96" s="252"/>
    </row>
    <row r="97" spans="2:11" s="1" customFormat="1" ht="15" customHeight="1">
      <c r="B97" s="261"/>
      <c r="C97" s="240" t="s">
        <v>50</v>
      </c>
      <c r="D97" s="240"/>
      <c r="E97" s="240"/>
      <c r="F97" s="260" t="s">
        <v>515</v>
      </c>
      <c r="G97" s="259"/>
      <c r="H97" s="240" t="s">
        <v>553</v>
      </c>
      <c r="I97" s="240" t="s">
        <v>550</v>
      </c>
      <c r="J97" s="240"/>
      <c r="K97" s="252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</row>
    <row r="101" spans="2:11" s="1" customFormat="1" ht="7.5" customHeight="1">
      <c r="B101" s="248"/>
      <c r="C101" s="249"/>
      <c r="D101" s="249"/>
      <c r="E101" s="249"/>
      <c r="F101" s="249"/>
      <c r="G101" s="249"/>
      <c r="H101" s="249"/>
      <c r="I101" s="249"/>
      <c r="J101" s="249"/>
      <c r="K101" s="250"/>
    </row>
    <row r="102" spans="2:11" s="1" customFormat="1" ht="45" customHeight="1">
      <c r="B102" s="251"/>
      <c r="C102" s="356" t="s">
        <v>554</v>
      </c>
      <c r="D102" s="356"/>
      <c r="E102" s="356"/>
      <c r="F102" s="356"/>
      <c r="G102" s="356"/>
      <c r="H102" s="356"/>
      <c r="I102" s="356"/>
      <c r="J102" s="356"/>
      <c r="K102" s="252"/>
    </row>
    <row r="103" spans="2:11" s="1" customFormat="1" ht="17.25" customHeight="1">
      <c r="B103" s="251"/>
      <c r="C103" s="253" t="s">
        <v>509</v>
      </c>
      <c r="D103" s="253"/>
      <c r="E103" s="253"/>
      <c r="F103" s="253" t="s">
        <v>510</v>
      </c>
      <c r="G103" s="254"/>
      <c r="H103" s="253" t="s">
        <v>56</v>
      </c>
      <c r="I103" s="253" t="s">
        <v>59</v>
      </c>
      <c r="J103" s="253" t="s">
        <v>511</v>
      </c>
      <c r="K103" s="252"/>
    </row>
    <row r="104" spans="2:11" s="1" customFormat="1" ht="17.25" customHeight="1">
      <c r="B104" s="251"/>
      <c r="C104" s="255" t="s">
        <v>512</v>
      </c>
      <c r="D104" s="255"/>
      <c r="E104" s="255"/>
      <c r="F104" s="256" t="s">
        <v>513</v>
      </c>
      <c r="G104" s="257"/>
      <c r="H104" s="255"/>
      <c r="I104" s="255"/>
      <c r="J104" s="255" t="s">
        <v>514</v>
      </c>
      <c r="K104" s="252"/>
    </row>
    <row r="105" spans="2:11" s="1" customFormat="1" ht="5.25" customHeight="1">
      <c r="B105" s="251"/>
      <c r="C105" s="253"/>
      <c r="D105" s="253"/>
      <c r="E105" s="253"/>
      <c r="F105" s="253"/>
      <c r="G105" s="269"/>
      <c r="H105" s="253"/>
      <c r="I105" s="253"/>
      <c r="J105" s="253"/>
      <c r="K105" s="252"/>
    </row>
    <row r="106" spans="2:11" s="1" customFormat="1" ht="15" customHeight="1">
      <c r="B106" s="251"/>
      <c r="C106" s="240" t="s">
        <v>55</v>
      </c>
      <c r="D106" s="258"/>
      <c r="E106" s="258"/>
      <c r="F106" s="260" t="s">
        <v>515</v>
      </c>
      <c r="G106" s="269"/>
      <c r="H106" s="240" t="s">
        <v>555</v>
      </c>
      <c r="I106" s="240" t="s">
        <v>517</v>
      </c>
      <c r="J106" s="240">
        <v>20</v>
      </c>
      <c r="K106" s="252"/>
    </row>
    <row r="107" spans="2:11" s="1" customFormat="1" ht="15" customHeight="1">
      <c r="B107" s="251"/>
      <c r="C107" s="240" t="s">
        <v>518</v>
      </c>
      <c r="D107" s="240"/>
      <c r="E107" s="240"/>
      <c r="F107" s="260" t="s">
        <v>515</v>
      </c>
      <c r="G107" s="240"/>
      <c r="H107" s="240" t="s">
        <v>555</v>
      </c>
      <c r="I107" s="240" t="s">
        <v>517</v>
      </c>
      <c r="J107" s="240">
        <v>120</v>
      </c>
      <c r="K107" s="252"/>
    </row>
    <row r="108" spans="2:11" s="1" customFormat="1" ht="15" customHeight="1">
      <c r="B108" s="261"/>
      <c r="C108" s="240" t="s">
        <v>520</v>
      </c>
      <c r="D108" s="240"/>
      <c r="E108" s="240"/>
      <c r="F108" s="260" t="s">
        <v>521</v>
      </c>
      <c r="G108" s="240"/>
      <c r="H108" s="240" t="s">
        <v>555</v>
      </c>
      <c r="I108" s="240" t="s">
        <v>517</v>
      </c>
      <c r="J108" s="240">
        <v>50</v>
      </c>
      <c r="K108" s="252"/>
    </row>
    <row r="109" spans="2:11" s="1" customFormat="1" ht="15" customHeight="1">
      <c r="B109" s="261"/>
      <c r="C109" s="240" t="s">
        <v>523</v>
      </c>
      <c r="D109" s="240"/>
      <c r="E109" s="240"/>
      <c r="F109" s="260" t="s">
        <v>515</v>
      </c>
      <c r="G109" s="240"/>
      <c r="H109" s="240" t="s">
        <v>555</v>
      </c>
      <c r="I109" s="240" t="s">
        <v>525</v>
      </c>
      <c r="J109" s="240"/>
      <c r="K109" s="252"/>
    </row>
    <row r="110" spans="2:11" s="1" customFormat="1" ht="15" customHeight="1">
      <c r="B110" s="261"/>
      <c r="C110" s="240" t="s">
        <v>534</v>
      </c>
      <c r="D110" s="240"/>
      <c r="E110" s="240"/>
      <c r="F110" s="260" t="s">
        <v>521</v>
      </c>
      <c r="G110" s="240"/>
      <c r="H110" s="240" t="s">
        <v>555</v>
      </c>
      <c r="I110" s="240" t="s">
        <v>517</v>
      </c>
      <c r="J110" s="240">
        <v>50</v>
      </c>
      <c r="K110" s="252"/>
    </row>
    <row r="111" spans="2:11" s="1" customFormat="1" ht="15" customHeight="1">
      <c r="B111" s="261"/>
      <c r="C111" s="240" t="s">
        <v>542</v>
      </c>
      <c r="D111" s="240"/>
      <c r="E111" s="240"/>
      <c r="F111" s="260" t="s">
        <v>521</v>
      </c>
      <c r="G111" s="240"/>
      <c r="H111" s="240" t="s">
        <v>555</v>
      </c>
      <c r="I111" s="240" t="s">
        <v>517</v>
      </c>
      <c r="J111" s="240">
        <v>50</v>
      </c>
      <c r="K111" s="252"/>
    </row>
    <row r="112" spans="2:11" s="1" customFormat="1" ht="15" customHeight="1">
      <c r="B112" s="261"/>
      <c r="C112" s="240" t="s">
        <v>540</v>
      </c>
      <c r="D112" s="240"/>
      <c r="E112" s="240"/>
      <c r="F112" s="260" t="s">
        <v>521</v>
      </c>
      <c r="G112" s="240"/>
      <c r="H112" s="240" t="s">
        <v>555</v>
      </c>
      <c r="I112" s="240" t="s">
        <v>517</v>
      </c>
      <c r="J112" s="240">
        <v>50</v>
      </c>
      <c r="K112" s="252"/>
    </row>
    <row r="113" spans="2:11" s="1" customFormat="1" ht="15" customHeight="1">
      <c r="B113" s="261"/>
      <c r="C113" s="240" t="s">
        <v>55</v>
      </c>
      <c r="D113" s="240"/>
      <c r="E113" s="240"/>
      <c r="F113" s="260" t="s">
        <v>515</v>
      </c>
      <c r="G113" s="240"/>
      <c r="H113" s="240" t="s">
        <v>556</v>
      </c>
      <c r="I113" s="240" t="s">
        <v>517</v>
      </c>
      <c r="J113" s="240">
        <v>20</v>
      </c>
      <c r="K113" s="252"/>
    </row>
    <row r="114" spans="2:11" s="1" customFormat="1" ht="15" customHeight="1">
      <c r="B114" s="261"/>
      <c r="C114" s="240" t="s">
        <v>557</v>
      </c>
      <c r="D114" s="240"/>
      <c r="E114" s="240"/>
      <c r="F114" s="260" t="s">
        <v>515</v>
      </c>
      <c r="G114" s="240"/>
      <c r="H114" s="240" t="s">
        <v>558</v>
      </c>
      <c r="I114" s="240" t="s">
        <v>517</v>
      </c>
      <c r="J114" s="240">
        <v>120</v>
      </c>
      <c r="K114" s="252"/>
    </row>
    <row r="115" spans="2:11" s="1" customFormat="1" ht="15" customHeight="1">
      <c r="B115" s="261"/>
      <c r="C115" s="240" t="s">
        <v>40</v>
      </c>
      <c r="D115" s="240"/>
      <c r="E115" s="240"/>
      <c r="F115" s="260" t="s">
        <v>515</v>
      </c>
      <c r="G115" s="240"/>
      <c r="H115" s="240" t="s">
        <v>559</v>
      </c>
      <c r="I115" s="240" t="s">
        <v>550</v>
      </c>
      <c r="J115" s="240"/>
      <c r="K115" s="252"/>
    </row>
    <row r="116" spans="2:11" s="1" customFormat="1" ht="15" customHeight="1">
      <c r="B116" s="261"/>
      <c r="C116" s="240" t="s">
        <v>50</v>
      </c>
      <c r="D116" s="240"/>
      <c r="E116" s="240"/>
      <c r="F116" s="260" t="s">
        <v>515</v>
      </c>
      <c r="G116" s="240"/>
      <c r="H116" s="240" t="s">
        <v>560</v>
      </c>
      <c r="I116" s="240" t="s">
        <v>550</v>
      </c>
      <c r="J116" s="240"/>
      <c r="K116" s="252"/>
    </row>
    <row r="117" spans="2:11" s="1" customFormat="1" ht="15" customHeight="1">
      <c r="B117" s="261"/>
      <c r="C117" s="240" t="s">
        <v>59</v>
      </c>
      <c r="D117" s="240"/>
      <c r="E117" s="240"/>
      <c r="F117" s="260" t="s">
        <v>515</v>
      </c>
      <c r="G117" s="240"/>
      <c r="H117" s="240" t="s">
        <v>561</v>
      </c>
      <c r="I117" s="240" t="s">
        <v>562</v>
      </c>
      <c r="J117" s="240"/>
      <c r="K117" s="252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37"/>
      <c r="D119" s="237"/>
      <c r="E119" s="237"/>
      <c r="F119" s="272"/>
      <c r="G119" s="237"/>
      <c r="H119" s="237"/>
      <c r="I119" s="237"/>
      <c r="J119" s="237"/>
      <c r="K119" s="271"/>
    </row>
    <row r="120" spans="2:11" s="1" customFormat="1" ht="18.75" customHeight="1"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57" t="s">
        <v>563</v>
      </c>
      <c r="D122" s="357"/>
      <c r="E122" s="357"/>
      <c r="F122" s="357"/>
      <c r="G122" s="357"/>
      <c r="H122" s="357"/>
      <c r="I122" s="357"/>
      <c r="J122" s="357"/>
      <c r="K122" s="277"/>
    </row>
    <row r="123" spans="2:11" s="1" customFormat="1" ht="17.25" customHeight="1">
      <c r="B123" s="278"/>
      <c r="C123" s="253" t="s">
        <v>509</v>
      </c>
      <c r="D123" s="253"/>
      <c r="E123" s="253"/>
      <c r="F123" s="253" t="s">
        <v>510</v>
      </c>
      <c r="G123" s="254"/>
      <c r="H123" s="253" t="s">
        <v>56</v>
      </c>
      <c r="I123" s="253" t="s">
        <v>59</v>
      </c>
      <c r="J123" s="253" t="s">
        <v>511</v>
      </c>
      <c r="K123" s="279"/>
    </row>
    <row r="124" spans="2:11" s="1" customFormat="1" ht="17.25" customHeight="1">
      <c r="B124" s="278"/>
      <c r="C124" s="255" t="s">
        <v>512</v>
      </c>
      <c r="D124" s="255"/>
      <c r="E124" s="255"/>
      <c r="F124" s="256" t="s">
        <v>513</v>
      </c>
      <c r="G124" s="257"/>
      <c r="H124" s="255"/>
      <c r="I124" s="255"/>
      <c r="J124" s="255" t="s">
        <v>514</v>
      </c>
      <c r="K124" s="279"/>
    </row>
    <row r="125" spans="2:11" s="1" customFormat="1" ht="5.25" customHeight="1">
      <c r="B125" s="280"/>
      <c r="C125" s="258"/>
      <c r="D125" s="258"/>
      <c r="E125" s="258"/>
      <c r="F125" s="258"/>
      <c r="G125" s="240"/>
      <c r="H125" s="258"/>
      <c r="I125" s="258"/>
      <c r="J125" s="258"/>
      <c r="K125" s="281"/>
    </row>
    <row r="126" spans="2:11" s="1" customFormat="1" ht="15" customHeight="1">
      <c r="B126" s="280"/>
      <c r="C126" s="240" t="s">
        <v>518</v>
      </c>
      <c r="D126" s="258"/>
      <c r="E126" s="258"/>
      <c r="F126" s="260" t="s">
        <v>515</v>
      </c>
      <c r="G126" s="240"/>
      <c r="H126" s="240" t="s">
        <v>555</v>
      </c>
      <c r="I126" s="240" t="s">
        <v>517</v>
      </c>
      <c r="J126" s="240">
        <v>120</v>
      </c>
      <c r="K126" s="282"/>
    </row>
    <row r="127" spans="2:11" s="1" customFormat="1" ht="15" customHeight="1">
      <c r="B127" s="280"/>
      <c r="C127" s="240" t="s">
        <v>564</v>
      </c>
      <c r="D127" s="240"/>
      <c r="E127" s="240"/>
      <c r="F127" s="260" t="s">
        <v>515</v>
      </c>
      <c r="G127" s="240"/>
      <c r="H127" s="240" t="s">
        <v>565</v>
      </c>
      <c r="I127" s="240" t="s">
        <v>517</v>
      </c>
      <c r="J127" s="240" t="s">
        <v>566</v>
      </c>
      <c r="K127" s="282"/>
    </row>
    <row r="128" spans="2:11" s="1" customFormat="1" ht="15" customHeight="1">
      <c r="B128" s="280"/>
      <c r="C128" s="240" t="s">
        <v>463</v>
      </c>
      <c r="D128" s="240"/>
      <c r="E128" s="240"/>
      <c r="F128" s="260" t="s">
        <v>515</v>
      </c>
      <c r="G128" s="240"/>
      <c r="H128" s="240" t="s">
        <v>567</v>
      </c>
      <c r="I128" s="240" t="s">
        <v>517</v>
      </c>
      <c r="J128" s="240" t="s">
        <v>566</v>
      </c>
      <c r="K128" s="282"/>
    </row>
    <row r="129" spans="2:11" s="1" customFormat="1" ht="15" customHeight="1">
      <c r="B129" s="280"/>
      <c r="C129" s="240" t="s">
        <v>526</v>
      </c>
      <c r="D129" s="240"/>
      <c r="E129" s="240"/>
      <c r="F129" s="260" t="s">
        <v>521</v>
      </c>
      <c r="G129" s="240"/>
      <c r="H129" s="240" t="s">
        <v>527</v>
      </c>
      <c r="I129" s="240" t="s">
        <v>517</v>
      </c>
      <c r="J129" s="240">
        <v>15</v>
      </c>
      <c r="K129" s="282"/>
    </row>
    <row r="130" spans="2:11" s="1" customFormat="1" ht="15" customHeight="1">
      <c r="B130" s="280"/>
      <c r="C130" s="262" t="s">
        <v>528</v>
      </c>
      <c r="D130" s="262"/>
      <c r="E130" s="262"/>
      <c r="F130" s="263" t="s">
        <v>521</v>
      </c>
      <c r="G130" s="262"/>
      <c r="H130" s="262" t="s">
        <v>529</v>
      </c>
      <c r="I130" s="262" t="s">
        <v>517</v>
      </c>
      <c r="J130" s="262">
        <v>15</v>
      </c>
      <c r="K130" s="282"/>
    </row>
    <row r="131" spans="2:11" s="1" customFormat="1" ht="15" customHeight="1">
      <c r="B131" s="280"/>
      <c r="C131" s="262" t="s">
        <v>530</v>
      </c>
      <c r="D131" s="262"/>
      <c r="E131" s="262"/>
      <c r="F131" s="263" t="s">
        <v>521</v>
      </c>
      <c r="G131" s="262"/>
      <c r="H131" s="262" t="s">
        <v>531</v>
      </c>
      <c r="I131" s="262" t="s">
        <v>517</v>
      </c>
      <c r="J131" s="262">
        <v>20</v>
      </c>
      <c r="K131" s="282"/>
    </row>
    <row r="132" spans="2:11" s="1" customFormat="1" ht="15" customHeight="1">
      <c r="B132" s="280"/>
      <c r="C132" s="262" t="s">
        <v>532</v>
      </c>
      <c r="D132" s="262"/>
      <c r="E132" s="262"/>
      <c r="F132" s="263" t="s">
        <v>521</v>
      </c>
      <c r="G132" s="262"/>
      <c r="H132" s="262" t="s">
        <v>533</v>
      </c>
      <c r="I132" s="262" t="s">
        <v>517</v>
      </c>
      <c r="J132" s="262">
        <v>20</v>
      </c>
      <c r="K132" s="282"/>
    </row>
    <row r="133" spans="2:11" s="1" customFormat="1" ht="15" customHeight="1">
      <c r="B133" s="280"/>
      <c r="C133" s="240" t="s">
        <v>520</v>
      </c>
      <c r="D133" s="240"/>
      <c r="E133" s="240"/>
      <c r="F133" s="260" t="s">
        <v>521</v>
      </c>
      <c r="G133" s="240"/>
      <c r="H133" s="240" t="s">
        <v>555</v>
      </c>
      <c r="I133" s="240" t="s">
        <v>517</v>
      </c>
      <c r="J133" s="240">
        <v>50</v>
      </c>
      <c r="K133" s="282"/>
    </row>
    <row r="134" spans="2:11" s="1" customFormat="1" ht="15" customHeight="1">
      <c r="B134" s="280"/>
      <c r="C134" s="240" t="s">
        <v>534</v>
      </c>
      <c r="D134" s="240"/>
      <c r="E134" s="240"/>
      <c r="F134" s="260" t="s">
        <v>521</v>
      </c>
      <c r="G134" s="240"/>
      <c r="H134" s="240" t="s">
        <v>555</v>
      </c>
      <c r="I134" s="240" t="s">
        <v>517</v>
      </c>
      <c r="J134" s="240">
        <v>50</v>
      </c>
      <c r="K134" s="282"/>
    </row>
    <row r="135" spans="2:11" s="1" customFormat="1" ht="15" customHeight="1">
      <c r="B135" s="280"/>
      <c r="C135" s="240" t="s">
        <v>540</v>
      </c>
      <c r="D135" s="240"/>
      <c r="E135" s="240"/>
      <c r="F135" s="260" t="s">
        <v>521</v>
      </c>
      <c r="G135" s="240"/>
      <c r="H135" s="240" t="s">
        <v>555</v>
      </c>
      <c r="I135" s="240" t="s">
        <v>517</v>
      </c>
      <c r="J135" s="240">
        <v>50</v>
      </c>
      <c r="K135" s="282"/>
    </row>
    <row r="136" spans="2:11" s="1" customFormat="1" ht="15" customHeight="1">
      <c r="B136" s="280"/>
      <c r="C136" s="240" t="s">
        <v>542</v>
      </c>
      <c r="D136" s="240"/>
      <c r="E136" s="240"/>
      <c r="F136" s="260" t="s">
        <v>521</v>
      </c>
      <c r="G136" s="240"/>
      <c r="H136" s="240" t="s">
        <v>555</v>
      </c>
      <c r="I136" s="240" t="s">
        <v>517</v>
      </c>
      <c r="J136" s="240">
        <v>50</v>
      </c>
      <c r="K136" s="282"/>
    </row>
    <row r="137" spans="2:11" s="1" customFormat="1" ht="15" customHeight="1">
      <c r="B137" s="280"/>
      <c r="C137" s="240" t="s">
        <v>543</v>
      </c>
      <c r="D137" s="240"/>
      <c r="E137" s="240"/>
      <c r="F137" s="260" t="s">
        <v>521</v>
      </c>
      <c r="G137" s="240"/>
      <c r="H137" s="240" t="s">
        <v>568</v>
      </c>
      <c r="I137" s="240" t="s">
        <v>517</v>
      </c>
      <c r="J137" s="240">
        <v>255</v>
      </c>
      <c r="K137" s="282"/>
    </row>
    <row r="138" spans="2:11" s="1" customFormat="1" ht="15" customHeight="1">
      <c r="B138" s="280"/>
      <c r="C138" s="240" t="s">
        <v>545</v>
      </c>
      <c r="D138" s="240"/>
      <c r="E138" s="240"/>
      <c r="F138" s="260" t="s">
        <v>515</v>
      </c>
      <c r="G138" s="240"/>
      <c r="H138" s="240" t="s">
        <v>569</v>
      </c>
      <c r="I138" s="240" t="s">
        <v>547</v>
      </c>
      <c r="J138" s="240"/>
      <c r="K138" s="282"/>
    </row>
    <row r="139" spans="2:11" s="1" customFormat="1" ht="15" customHeight="1">
      <c r="B139" s="280"/>
      <c r="C139" s="240" t="s">
        <v>548</v>
      </c>
      <c r="D139" s="240"/>
      <c r="E139" s="240"/>
      <c r="F139" s="260" t="s">
        <v>515</v>
      </c>
      <c r="G139" s="240"/>
      <c r="H139" s="240" t="s">
        <v>570</v>
      </c>
      <c r="I139" s="240" t="s">
        <v>550</v>
      </c>
      <c r="J139" s="240"/>
      <c r="K139" s="282"/>
    </row>
    <row r="140" spans="2:11" s="1" customFormat="1" ht="15" customHeight="1">
      <c r="B140" s="280"/>
      <c r="C140" s="240" t="s">
        <v>551</v>
      </c>
      <c r="D140" s="240"/>
      <c r="E140" s="240"/>
      <c r="F140" s="260" t="s">
        <v>515</v>
      </c>
      <c r="G140" s="240"/>
      <c r="H140" s="240" t="s">
        <v>551</v>
      </c>
      <c r="I140" s="240" t="s">
        <v>550</v>
      </c>
      <c r="J140" s="240"/>
      <c r="K140" s="282"/>
    </row>
    <row r="141" spans="2:11" s="1" customFormat="1" ht="15" customHeight="1">
      <c r="B141" s="280"/>
      <c r="C141" s="240" t="s">
        <v>40</v>
      </c>
      <c r="D141" s="240"/>
      <c r="E141" s="240"/>
      <c r="F141" s="260" t="s">
        <v>515</v>
      </c>
      <c r="G141" s="240"/>
      <c r="H141" s="240" t="s">
        <v>571</v>
      </c>
      <c r="I141" s="240" t="s">
        <v>550</v>
      </c>
      <c r="J141" s="240"/>
      <c r="K141" s="282"/>
    </row>
    <row r="142" spans="2:11" s="1" customFormat="1" ht="15" customHeight="1">
      <c r="B142" s="280"/>
      <c r="C142" s="240" t="s">
        <v>572</v>
      </c>
      <c r="D142" s="240"/>
      <c r="E142" s="240"/>
      <c r="F142" s="260" t="s">
        <v>515</v>
      </c>
      <c r="G142" s="240"/>
      <c r="H142" s="240" t="s">
        <v>573</v>
      </c>
      <c r="I142" s="240" t="s">
        <v>550</v>
      </c>
      <c r="J142" s="240"/>
      <c r="K142" s="282"/>
    </row>
    <row r="143" spans="2:11" s="1" customFormat="1" ht="15" customHeight="1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>
      <c r="B144" s="237"/>
      <c r="C144" s="237"/>
      <c r="D144" s="237"/>
      <c r="E144" s="237"/>
      <c r="F144" s="272"/>
      <c r="G144" s="237"/>
      <c r="H144" s="237"/>
      <c r="I144" s="237"/>
      <c r="J144" s="237"/>
      <c r="K144" s="237"/>
    </row>
    <row r="145" spans="2:11" s="1" customFormat="1" ht="18.75" customHeight="1"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</row>
    <row r="146" spans="2:11" s="1" customFormat="1" ht="7.5" customHeight="1">
      <c r="B146" s="248"/>
      <c r="C146" s="249"/>
      <c r="D146" s="249"/>
      <c r="E146" s="249"/>
      <c r="F146" s="249"/>
      <c r="G146" s="249"/>
      <c r="H146" s="249"/>
      <c r="I146" s="249"/>
      <c r="J146" s="249"/>
      <c r="K146" s="250"/>
    </row>
    <row r="147" spans="2:11" s="1" customFormat="1" ht="45" customHeight="1">
      <c r="B147" s="251"/>
      <c r="C147" s="356" t="s">
        <v>574</v>
      </c>
      <c r="D147" s="356"/>
      <c r="E147" s="356"/>
      <c r="F147" s="356"/>
      <c r="G147" s="356"/>
      <c r="H147" s="356"/>
      <c r="I147" s="356"/>
      <c r="J147" s="356"/>
      <c r="K147" s="252"/>
    </row>
    <row r="148" spans="2:11" s="1" customFormat="1" ht="17.25" customHeight="1">
      <c r="B148" s="251"/>
      <c r="C148" s="253" t="s">
        <v>509</v>
      </c>
      <c r="D148" s="253"/>
      <c r="E148" s="253"/>
      <c r="F148" s="253" t="s">
        <v>510</v>
      </c>
      <c r="G148" s="254"/>
      <c r="H148" s="253" t="s">
        <v>56</v>
      </c>
      <c r="I148" s="253" t="s">
        <v>59</v>
      </c>
      <c r="J148" s="253" t="s">
        <v>511</v>
      </c>
      <c r="K148" s="252"/>
    </row>
    <row r="149" spans="2:11" s="1" customFormat="1" ht="17.25" customHeight="1">
      <c r="B149" s="251"/>
      <c r="C149" s="255" t="s">
        <v>512</v>
      </c>
      <c r="D149" s="255"/>
      <c r="E149" s="255"/>
      <c r="F149" s="256" t="s">
        <v>513</v>
      </c>
      <c r="G149" s="257"/>
      <c r="H149" s="255"/>
      <c r="I149" s="255"/>
      <c r="J149" s="255" t="s">
        <v>514</v>
      </c>
      <c r="K149" s="252"/>
    </row>
    <row r="150" spans="2:11" s="1" customFormat="1" ht="5.25" customHeight="1">
      <c r="B150" s="261"/>
      <c r="C150" s="258"/>
      <c r="D150" s="258"/>
      <c r="E150" s="258"/>
      <c r="F150" s="258"/>
      <c r="G150" s="259"/>
      <c r="H150" s="258"/>
      <c r="I150" s="258"/>
      <c r="J150" s="258"/>
      <c r="K150" s="282"/>
    </row>
    <row r="151" spans="2:11" s="1" customFormat="1" ht="15" customHeight="1">
      <c r="B151" s="261"/>
      <c r="C151" s="286" t="s">
        <v>518</v>
      </c>
      <c r="D151" s="240"/>
      <c r="E151" s="240"/>
      <c r="F151" s="287" t="s">
        <v>515</v>
      </c>
      <c r="G151" s="240"/>
      <c r="H151" s="286" t="s">
        <v>555</v>
      </c>
      <c r="I151" s="286" t="s">
        <v>517</v>
      </c>
      <c r="J151" s="286">
        <v>120</v>
      </c>
      <c r="K151" s="282"/>
    </row>
    <row r="152" spans="2:11" s="1" customFormat="1" ht="15" customHeight="1">
      <c r="B152" s="261"/>
      <c r="C152" s="286" t="s">
        <v>564</v>
      </c>
      <c r="D152" s="240"/>
      <c r="E152" s="240"/>
      <c r="F152" s="287" t="s">
        <v>515</v>
      </c>
      <c r="G152" s="240"/>
      <c r="H152" s="286" t="s">
        <v>575</v>
      </c>
      <c r="I152" s="286" t="s">
        <v>517</v>
      </c>
      <c r="J152" s="286" t="s">
        <v>566</v>
      </c>
      <c r="K152" s="282"/>
    </row>
    <row r="153" spans="2:11" s="1" customFormat="1" ht="15" customHeight="1">
      <c r="B153" s="261"/>
      <c r="C153" s="286" t="s">
        <v>463</v>
      </c>
      <c r="D153" s="240"/>
      <c r="E153" s="240"/>
      <c r="F153" s="287" t="s">
        <v>515</v>
      </c>
      <c r="G153" s="240"/>
      <c r="H153" s="286" t="s">
        <v>576</v>
      </c>
      <c r="I153" s="286" t="s">
        <v>517</v>
      </c>
      <c r="J153" s="286" t="s">
        <v>566</v>
      </c>
      <c r="K153" s="282"/>
    </row>
    <row r="154" spans="2:11" s="1" customFormat="1" ht="15" customHeight="1">
      <c r="B154" s="261"/>
      <c r="C154" s="286" t="s">
        <v>520</v>
      </c>
      <c r="D154" s="240"/>
      <c r="E154" s="240"/>
      <c r="F154" s="287" t="s">
        <v>521</v>
      </c>
      <c r="G154" s="240"/>
      <c r="H154" s="286" t="s">
        <v>555</v>
      </c>
      <c r="I154" s="286" t="s">
        <v>517</v>
      </c>
      <c r="J154" s="286">
        <v>50</v>
      </c>
      <c r="K154" s="282"/>
    </row>
    <row r="155" spans="2:11" s="1" customFormat="1" ht="15" customHeight="1">
      <c r="B155" s="261"/>
      <c r="C155" s="286" t="s">
        <v>523</v>
      </c>
      <c r="D155" s="240"/>
      <c r="E155" s="240"/>
      <c r="F155" s="287" t="s">
        <v>515</v>
      </c>
      <c r="G155" s="240"/>
      <c r="H155" s="286" t="s">
        <v>555</v>
      </c>
      <c r="I155" s="286" t="s">
        <v>525</v>
      </c>
      <c r="J155" s="286"/>
      <c r="K155" s="282"/>
    </row>
    <row r="156" spans="2:11" s="1" customFormat="1" ht="15" customHeight="1">
      <c r="B156" s="261"/>
      <c r="C156" s="286" t="s">
        <v>534</v>
      </c>
      <c r="D156" s="240"/>
      <c r="E156" s="240"/>
      <c r="F156" s="287" t="s">
        <v>521</v>
      </c>
      <c r="G156" s="240"/>
      <c r="H156" s="286" t="s">
        <v>555</v>
      </c>
      <c r="I156" s="286" t="s">
        <v>517</v>
      </c>
      <c r="J156" s="286">
        <v>50</v>
      </c>
      <c r="K156" s="282"/>
    </row>
    <row r="157" spans="2:11" s="1" customFormat="1" ht="15" customHeight="1">
      <c r="B157" s="261"/>
      <c r="C157" s="286" t="s">
        <v>542</v>
      </c>
      <c r="D157" s="240"/>
      <c r="E157" s="240"/>
      <c r="F157" s="287" t="s">
        <v>521</v>
      </c>
      <c r="G157" s="240"/>
      <c r="H157" s="286" t="s">
        <v>555</v>
      </c>
      <c r="I157" s="286" t="s">
        <v>517</v>
      </c>
      <c r="J157" s="286">
        <v>50</v>
      </c>
      <c r="K157" s="282"/>
    </row>
    <row r="158" spans="2:11" s="1" customFormat="1" ht="15" customHeight="1">
      <c r="B158" s="261"/>
      <c r="C158" s="286" t="s">
        <v>540</v>
      </c>
      <c r="D158" s="240"/>
      <c r="E158" s="240"/>
      <c r="F158" s="287" t="s">
        <v>521</v>
      </c>
      <c r="G158" s="240"/>
      <c r="H158" s="286" t="s">
        <v>555</v>
      </c>
      <c r="I158" s="286" t="s">
        <v>517</v>
      </c>
      <c r="J158" s="286">
        <v>50</v>
      </c>
      <c r="K158" s="282"/>
    </row>
    <row r="159" spans="2:11" s="1" customFormat="1" ht="15" customHeight="1">
      <c r="B159" s="261"/>
      <c r="C159" s="286" t="s">
        <v>105</v>
      </c>
      <c r="D159" s="240"/>
      <c r="E159" s="240"/>
      <c r="F159" s="287" t="s">
        <v>515</v>
      </c>
      <c r="G159" s="240"/>
      <c r="H159" s="286" t="s">
        <v>577</v>
      </c>
      <c r="I159" s="286" t="s">
        <v>517</v>
      </c>
      <c r="J159" s="286" t="s">
        <v>578</v>
      </c>
      <c r="K159" s="282"/>
    </row>
    <row r="160" spans="2:11" s="1" customFormat="1" ht="15" customHeight="1">
      <c r="B160" s="261"/>
      <c r="C160" s="286" t="s">
        <v>579</v>
      </c>
      <c r="D160" s="240"/>
      <c r="E160" s="240"/>
      <c r="F160" s="287" t="s">
        <v>515</v>
      </c>
      <c r="G160" s="240"/>
      <c r="H160" s="286" t="s">
        <v>580</v>
      </c>
      <c r="I160" s="286" t="s">
        <v>550</v>
      </c>
      <c r="J160" s="286"/>
      <c r="K160" s="282"/>
    </row>
    <row r="161" spans="2:11" s="1" customFormat="1" ht="15" customHeight="1">
      <c r="B161" s="288"/>
      <c r="C161" s="270"/>
      <c r="D161" s="270"/>
      <c r="E161" s="270"/>
      <c r="F161" s="270"/>
      <c r="G161" s="270"/>
      <c r="H161" s="270"/>
      <c r="I161" s="270"/>
      <c r="J161" s="270"/>
      <c r="K161" s="289"/>
    </row>
    <row r="162" spans="2:11" s="1" customFormat="1" ht="18.75" customHeight="1">
      <c r="B162" s="237"/>
      <c r="C162" s="240"/>
      <c r="D162" s="240"/>
      <c r="E162" s="240"/>
      <c r="F162" s="260"/>
      <c r="G162" s="240"/>
      <c r="H162" s="240"/>
      <c r="I162" s="240"/>
      <c r="J162" s="240"/>
      <c r="K162" s="237"/>
    </row>
    <row r="163" spans="2:11" s="1" customFormat="1" ht="18.75" customHeight="1"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</row>
    <row r="164" spans="2:11" s="1" customFormat="1" ht="7.5" customHeight="1">
      <c r="B164" s="229"/>
      <c r="C164" s="230"/>
      <c r="D164" s="230"/>
      <c r="E164" s="230"/>
      <c r="F164" s="230"/>
      <c r="G164" s="230"/>
      <c r="H164" s="230"/>
      <c r="I164" s="230"/>
      <c r="J164" s="230"/>
      <c r="K164" s="231"/>
    </row>
    <row r="165" spans="2:11" s="1" customFormat="1" ht="45" customHeight="1">
      <c r="B165" s="232"/>
      <c r="C165" s="357" t="s">
        <v>581</v>
      </c>
      <c r="D165" s="357"/>
      <c r="E165" s="357"/>
      <c r="F165" s="357"/>
      <c r="G165" s="357"/>
      <c r="H165" s="357"/>
      <c r="I165" s="357"/>
      <c r="J165" s="357"/>
      <c r="K165" s="233"/>
    </row>
    <row r="166" spans="2:11" s="1" customFormat="1" ht="17.25" customHeight="1">
      <c r="B166" s="232"/>
      <c r="C166" s="253" t="s">
        <v>509</v>
      </c>
      <c r="D166" s="253"/>
      <c r="E166" s="253"/>
      <c r="F166" s="253" t="s">
        <v>510</v>
      </c>
      <c r="G166" s="290"/>
      <c r="H166" s="291" t="s">
        <v>56</v>
      </c>
      <c r="I166" s="291" t="s">
        <v>59</v>
      </c>
      <c r="J166" s="253" t="s">
        <v>511</v>
      </c>
      <c r="K166" s="233"/>
    </row>
    <row r="167" spans="2:11" s="1" customFormat="1" ht="17.25" customHeight="1">
      <c r="B167" s="234"/>
      <c r="C167" s="255" t="s">
        <v>512</v>
      </c>
      <c r="D167" s="255"/>
      <c r="E167" s="255"/>
      <c r="F167" s="256" t="s">
        <v>513</v>
      </c>
      <c r="G167" s="292"/>
      <c r="H167" s="293"/>
      <c r="I167" s="293"/>
      <c r="J167" s="255" t="s">
        <v>514</v>
      </c>
      <c r="K167" s="235"/>
    </row>
    <row r="168" spans="2:11" s="1" customFormat="1" ht="5.25" customHeight="1">
      <c r="B168" s="261"/>
      <c r="C168" s="258"/>
      <c r="D168" s="258"/>
      <c r="E168" s="258"/>
      <c r="F168" s="258"/>
      <c r="G168" s="259"/>
      <c r="H168" s="258"/>
      <c r="I168" s="258"/>
      <c r="J168" s="258"/>
      <c r="K168" s="282"/>
    </row>
    <row r="169" spans="2:11" s="1" customFormat="1" ht="15" customHeight="1">
      <c r="B169" s="261"/>
      <c r="C169" s="240" t="s">
        <v>518</v>
      </c>
      <c r="D169" s="240"/>
      <c r="E169" s="240"/>
      <c r="F169" s="260" t="s">
        <v>515</v>
      </c>
      <c r="G169" s="240"/>
      <c r="H169" s="240" t="s">
        <v>555</v>
      </c>
      <c r="I169" s="240" t="s">
        <v>517</v>
      </c>
      <c r="J169" s="240">
        <v>120</v>
      </c>
      <c r="K169" s="282"/>
    </row>
    <row r="170" spans="2:11" s="1" customFormat="1" ht="15" customHeight="1">
      <c r="B170" s="261"/>
      <c r="C170" s="240" t="s">
        <v>564</v>
      </c>
      <c r="D170" s="240"/>
      <c r="E170" s="240"/>
      <c r="F170" s="260" t="s">
        <v>515</v>
      </c>
      <c r="G170" s="240"/>
      <c r="H170" s="240" t="s">
        <v>565</v>
      </c>
      <c r="I170" s="240" t="s">
        <v>517</v>
      </c>
      <c r="J170" s="240" t="s">
        <v>566</v>
      </c>
      <c r="K170" s="282"/>
    </row>
    <row r="171" spans="2:11" s="1" customFormat="1" ht="15" customHeight="1">
      <c r="B171" s="261"/>
      <c r="C171" s="240" t="s">
        <v>463</v>
      </c>
      <c r="D171" s="240"/>
      <c r="E171" s="240"/>
      <c r="F171" s="260" t="s">
        <v>515</v>
      </c>
      <c r="G171" s="240"/>
      <c r="H171" s="240" t="s">
        <v>582</v>
      </c>
      <c r="I171" s="240" t="s">
        <v>517</v>
      </c>
      <c r="J171" s="240" t="s">
        <v>566</v>
      </c>
      <c r="K171" s="282"/>
    </row>
    <row r="172" spans="2:11" s="1" customFormat="1" ht="15" customHeight="1">
      <c r="B172" s="261"/>
      <c r="C172" s="240" t="s">
        <v>520</v>
      </c>
      <c r="D172" s="240"/>
      <c r="E172" s="240"/>
      <c r="F172" s="260" t="s">
        <v>521</v>
      </c>
      <c r="G172" s="240"/>
      <c r="H172" s="240" t="s">
        <v>582</v>
      </c>
      <c r="I172" s="240" t="s">
        <v>517</v>
      </c>
      <c r="J172" s="240">
        <v>50</v>
      </c>
      <c r="K172" s="282"/>
    </row>
    <row r="173" spans="2:11" s="1" customFormat="1" ht="15" customHeight="1">
      <c r="B173" s="261"/>
      <c r="C173" s="240" t="s">
        <v>523</v>
      </c>
      <c r="D173" s="240"/>
      <c r="E173" s="240"/>
      <c r="F173" s="260" t="s">
        <v>515</v>
      </c>
      <c r="G173" s="240"/>
      <c r="H173" s="240" t="s">
        <v>582</v>
      </c>
      <c r="I173" s="240" t="s">
        <v>525</v>
      </c>
      <c r="J173" s="240"/>
      <c r="K173" s="282"/>
    </row>
    <row r="174" spans="2:11" s="1" customFormat="1" ht="15" customHeight="1">
      <c r="B174" s="261"/>
      <c r="C174" s="240" t="s">
        <v>534</v>
      </c>
      <c r="D174" s="240"/>
      <c r="E174" s="240"/>
      <c r="F174" s="260" t="s">
        <v>521</v>
      </c>
      <c r="G174" s="240"/>
      <c r="H174" s="240" t="s">
        <v>582</v>
      </c>
      <c r="I174" s="240" t="s">
        <v>517</v>
      </c>
      <c r="J174" s="240">
        <v>50</v>
      </c>
      <c r="K174" s="282"/>
    </row>
    <row r="175" spans="2:11" s="1" customFormat="1" ht="15" customHeight="1">
      <c r="B175" s="261"/>
      <c r="C175" s="240" t="s">
        <v>542</v>
      </c>
      <c r="D175" s="240"/>
      <c r="E175" s="240"/>
      <c r="F175" s="260" t="s">
        <v>521</v>
      </c>
      <c r="G175" s="240"/>
      <c r="H175" s="240" t="s">
        <v>582</v>
      </c>
      <c r="I175" s="240" t="s">
        <v>517</v>
      </c>
      <c r="J175" s="240">
        <v>50</v>
      </c>
      <c r="K175" s="282"/>
    </row>
    <row r="176" spans="2:11" s="1" customFormat="1" ht="15" customHeight="1">
      <c r="B176" s="261"/>
      <c r="C176" s="240" t="s">
        <v>540</v>
      </c>
      <c r="D176" s="240"/>
      <c r="E176" s="240"/>
      <c r="F176" s="260" t="s">
        <v>521</v>
      </c>
      <c r="G176" s="240"/>
      <c r="H176" s="240" t="s">
        <v>582</v>
      </c>
      <c r="I176" s="240" t="s">
        <v>517</v>
      </c>
      <c r="J176" s="240">
        <v>50</v>
      </c>
      <c r="K176" s="282"/>
    </row>
    <row r="177" spans="2:11" s="1" customFormat="1" ht="15" customHeight="1">
      <c r="B177" s="261"/>
      <c r="C177" s="240" t="s">
        <v>118</v>
      </c>
      <c r="D177" s="240"/>
      <c r="E177" s="240"/>
      <c r="F177" s="260" t="s">
        <v>515</v>
      </c>
      <c r="G177" s="240"/>
      <c r="H177" s="240" t="s">
        <v>583</v>
      </c>
      <c r="I177" s="240" t="s">
        <v>584</v>
      </c>
      <c r="J177" s="240"/>
      <c r="K177" s="282"/>
    </row>
    <row r="178" spans="2:11" s="1" customFormat="1" ht="15" customHeight="1">
      <c r="B178" s="261"/>
      <c r="C178" s="240" t="s">
        <v>59</v>
      </c>
      <c r="D178" s="240"/>
      <c r="E178" s="240"/>
      <c r="F178" s="260" t="s">
        <v>515</v>
      </c>
      <c r="G178" s="240"/>
      <c r="H178" s="240" t="s">
        <v>585</v>
      </c>
      <c r="I178" s="240" t="s">
        <v>586</v>
      </c>
      <c r="J178" s="240">
        <v>1</v>
      </c>
      <c r="K178" s="282"/>
    </row>
    <row r="179" spans="2:11" s="1" customFormat="1" ht="15" customHeight="1">
      <c r="B179" s="261"/>
      <c r="C179" s="240" t="s">
        <v>55</v>
      </c>
      <c r="D179" s="240"/>
      <c r="E179" s="240"/>
      <c r="F179" s="260" t="s">
        <v>515</v>
      </c>
      <c r="G179" s="240"/>
      <c r="H179" s="240" t="s">
        <v>587</v>
      </c>
      <c r="I179" s="240" t="s">
        <v>517</v>
      </c>
      <c r="J179" s="240">
        <v>20</v>
      </c>
      <c r="K179" s="282"/>
    </row>
    <row r="180" spans="2:11" s="1" customFormat="1" ht="15" customHeight="1">
      <c r="B180" s="261"/>
      <c r="C180" s="240" t="s">
        <v>56</v>
      </c>
      <c r="D180" s="240"/>
      <c r="E180" s="240"/>
      <c r="F180" s="260" t="s">
        <v>515</v>
      </c>
      <c r="G180" s="240"/>
      <c r="H180" s="240" t="s">
        <v>588</v>
      </c>
      <c r="I180" s="240" t="s">
        <v>517</v>
      </c>
      <c r="J180" s="240">
        <v>255</v>
      </c>
      <c r="K180" s="282"/>
    </row>
    <row r="181" spans="2:11" s="1" customFormat="1" ht="15" customHeight="1">
      <c r="B181" s="261"/>
      <c r="C181" s="240" t="s">
        <v>119</v>
      </c>
      <c r="D181" s="240"/>
      <c r="E181" s="240"/>
      <c r="F181" s="260" t="s">
        <v>515</v>
      </c>
      <c r="G181" s="240"/>
      <c r="H181" s="240" t="s">
        <v>479</v>
      </c>
      <c r="I181" s="240" t="s">
        <v>517</v>
      </c>
      <c r="J181" s="240">
        <v>10</v>
      </c>
      <c r="K181" s="282"/>
    </row>
    <row r="182" spans="2:11" s="1" customFormat="1" ht="15" customHeight="1">
      <c r="B182" s="261"/>
      <c r="C182" s="240" t="s">
        <v>120</v>
      </c>
      <c r="D182" s="240"/>
      <c r="E182" s="240"/>
      <c r="F182" s="260" t="s">
        <v>515</v>
      </c>
      <c r="G182" s="240"/>
      <c r="H182" s="240" t="s">
        <v>589</v>
      </c>
      <c r="I182" s="240" t="s">
        <v>550</v>
      </c>
      <c r="J182" s="240"/>
      <c r="K182" s="282"/>
    </row>
    <row r="183" spans="2:11" s="1" customFormat="1" ht="15" customHeight="1">
      <c r="B183" s="261"/>
      <c r="C183" s="240" t="s">
        <v>590</v>
      </c>
      <c r="D183" s="240"/>
      <c r="E183" s="240"/>
      <c r="F183" s="260" t="s">
        <v>515</v>
      </c>
      <c r="G183" s="240"/>
      <c r="H183" s="240" t="s">
        <v>591</v>
      </c>
      <c r="I183" s="240" t="s">
        <v>550</v>
      </c>
      <c r="J183" s="240"/>
      <c r="K183" s="282"/>
    </row>
    <row r="184" spans="2:11" s="1" customFormat="1" ht="15" customHeight="1">
      <c r="B184" s="261"/>
      <c r="C184" s="240" t="s">
        <v>579</v>
      </c>
      <c r="D184" s="240"/>
      <c r="E184" s="240"/>
      <c r="F184" s="260" t="s">
        <v>515</v>
      </c>
      <c r="G184" s="240"/>
      <c r="H184" s="240" t="s">
        <v>592</v>
      </c>
      <c r="I184" s="240" t="s">
        <v>550</v>
      </c>
      <c r="J184" s="240"/>
      <c r="K184" s="282"/>
    </row>
    <row r="185" spans="2:11" s="1" customFormat="1" ht="15" customHeight="1">
      <c r="B185" s="261"/>
      <c r="C185" s="240" t="s">
        <v>122</v>
      </c>
      <c r="D185" s="240"/>
      <c r="E185" s="240"/>
      <c r="F185" s="260" t="s">
        <v>521</v>
      </c>
      <c r="G185" s="240"/>
      <c r="H185" s="240" t="s">
        <v>593</v>
      </c>
      <c r="I185" s="240" t="s">
        <v>517</v>
      </c>
      <c r="J185" s="240">
        <v>50</v>
      </c>
      <c r="K185" s="282"/>
    </row>
    <row r="186" spans="2:11" s="1" customFormat="1" ht="15" customHeight="1">
      <c r="B186" s="261"/>
      <c r="C186" s="240" t="s">
        <v>594</v>
      </c>
      <c r="D186" s="240"/>
      <c r="E186" s="240"/>
      <c r="F186" s="260" t="s">
        <v>521</v>
      </c>
      <c r="G186" s="240"/>
      <c r="H186" s="240" t="s">
        <v>595</v>
      </c>
      <c r="I186" s="240" t="s">
        <v>596</v>
      </c>
      <c r="J186" s="240"/>
      <c r="K186" s="282"/>
    </row>
    <row r="187" spans="2:11" s="1" customFormat="1" ht="15" customHeight="1">
      <c r="B187" s="261"/>
      <c r="C187" s="240" t="s">
        <v>597</v>
      </c>
      <c r="D187" s="240"/>
      <c r="E187" s="240"/>
      <c r="F187" s="260" t="s">
        <v>521</v>
      </c>
      <c r="G187" s="240"/>
      <c r="H187" s="240" t="s">
        <v>598</v>
      </c>
      <c r="I187" s="240" t="s">
        <v>596</v>
      </c>
      <c r="J187" s="240"/>
      <c r="K187" s="282"/>
    </row>
    <row r="188" spans="2:11" s="1" customFormat="1" ht="15" customHeight="1">
      <c r="B188" s="261"/>
      <c r="C188" s="240" t="s">
        <v>599</v>
      </c>
      <c r="D188" s="240"/>
      <c r="E188" s="240"/>
      <c r="F188" s="260" t="s">
        <v>521</v>
      </c>
      <c r="G188" s="240"/>
      <c r="H188" s="240" t="s">
        <v>600</v>
      </c>
      <c r="I188" s="240" t="s">
        <v>596</v>
      </c>
      <c r="J188" s="240"/>
      <c r="K188" s="282"/>
    </row>
    <row r="189" spans="2:11" s="1" customFormat="1" ht="15" customHeight="1">
      <c r="B189" s="261"/>
      <c r="C189" s="294" t="s">
        <v>601</v>
      </c>
      <c r="D189" s="240"/>
      <c r="E189" s="240"/>
      <c r="F189" s="260" t="s">
        <v>521</v>
      </c>
      <c r="G189" s="240"/>
      <c r="H189" s="240" t="s">
        <v>602</v>
      </c>
      <c r="I189" s="240" t="s">
        <v>603</v>
      </c>
      <c r="J189" s="295" t="s">
        <v>604</v>
      </c>
      <c r="K189" s="282"/>
    </row>
    <row r="190" spans="2:11" s="1" customFormat="1" ht="15" customHeight="1">
      <c r="B190" s="261"/>
      <c r="C190" s="246" t="s">
        <v>44</v>
      </c>
      <c r="D190" s="240"/>
      <c r="E190" s="240"/>
      <c r="F190" s="260" t="s">
        <v>515</v>
      </c>
      <c r="G190" s="240"/>
      <c r="H190" s="237" t="s">
        <v>605</v>
      </c>
      <c r="I190" s="240" t="s">
        <v>606</v>
      </c>
      <c r="J190" s="240"/>
      <c r="K190" s="282"/>
    </row>
    <row r="191" spans="2:11" s="1" customFormat="1" ht="15" customHeight="1">
      <c r="B191" s="261"/>
      <c r="C191" s="246" t="s">
        <v>607</v>
      </c>
      <c r="D191" s="240"/>
      <c r="E191" s="240"/>
      <c r="F191" s="260" t="s">
        <v>515</v>
      </c>
      <c r="G191" s="240"/>
      <c r="H191" s="240" t="s">
        <v>608</v>
      </c>
      <c r="I191" s="240" t="s">
        <v>550</v>
      </c>
      <c r="J191" s="240"/>
      <c r="K191" s="282"/>
    </row>
    <row r="192" spans="2:11" s="1" customFormat="1" ht="15" customHeight="1">
      <c r="B192" s="261"/>
      <c r="C192" s="246" t="s">
        <v>609</v>
      </c>
      <c r="D192" s="240"/>
      <c r="E192" s="240"/>
      <c r="F192" s="260" t="s">
        <v>515</v>
      </c>
      <c r="G192" s="240"/>
      <c r="H192" s="240" t="s">
        <v>610</v>
      </c>
      <c r="I192" s="240" t="s">
        <v>550</v>
      </c>
      <c r="J192" s="240"/>
      <c r="K192" s="282"/>
    </row>
    <row r="193" spans="2:11" s="1" customFormat="1" ht="15" customHeight="1">
      <c r="B193" s="261"/>
      <c r="C193" s="246" t="s">
        <v>611</v>
      </c>
      <c r="D193" s="240"/>
      <c r="E193" s="240"/>
      <c r="F193" s="260" t="s">
        <v>521</v>
      </c>
      <c r="G193" s="240"/>
      <c r="H193" s="240" t="s">
        <v>612</v>
      </c>
      <c r="I193" s="240" t="s">
        <v>550</v>
      </c>
      <c r="J193" s="240"/>
      <c r="K193" s="282"/>
    </row>
    <row r="194" spans="2:11" s="1" customFormat="1" ht="15" customHeight="1">
      <c r="B194" s="288"/>
      <c r="C194" s="296"/>
      <c r="D194" s="270"/>
      <c r="E194" s="270"/>
      <c r="F194" s="270"/>
      <c r="G194" s="270"/>
      <c r="H194" s="270"/>
      <c r="I194" s="270"/>
      <c r="J194" s="270"/>
      <c r="K194" s="289"/>
    </row>
    <row r="195" spans="2:11" s="1" customFormat="1" ht="18.75" customHeight="1">
      <c r="B195" s="237"/>
      <c r="C195" s="240"/>
      <c r="D195" s="240"/>
      <c r="E195" s="240"/>
      <c r="F195" s="260"/>
      <c r="G195" s="240"/>
      <c r="H195" s="240"/>
      <c r="I195" s="240"/>
      <c r="J195" s="240"/>
      <c r="K195" s="237"/>
    </row>
    <row r="196" spans="2:11" s="1" customFormat="1" ht="18.75" customHeight="1">
      <c r="B196" s="237"/>
      <c r="C196" s="240"/>
      <c r="D196" s="240"/>
      <c r="E196" s="240"/>
      <c r="F196" s="260"/>
      <c r="G196" s="240"/>
      <c r="H196" s="240"/>
      <c r="I196" s="240"/>
      <c r="J196" s="240"/>
      <c r="K196" s="237"/>
    </row>
    <row r="197" spans="2:11" s="1" customFormat="1" ht="18.75" customHeight="1"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</row>
    <row r="198" spans="2:11" s="1" customFormat="1" ht="13.5">
      <c r="B198" s="229"/>
      <c r="C198" s="230"/>
      <c r="D198" s="230"/>
      <c r="E198" s="230"/>
      <c r="F198" s="230"/>
      <c r="G198" s="230"/>
      <c r="H198" s="230"/>
      <c r="I198" s="230"/>
      <c r="J198" s="230"/>
      <c r="K198" s="231"/>
    </row>
    <row r="199" spans="2:11" s="1" customFormat="1" ht="21">
      <c r="B199" s="232"/>
      <c r="C199" s="357" t="s">
        <v>613</v>
      </c>
      <c r="D199" s="357"/>
      <c r="E199" s="357"/>
      <c r="F199" s="357"/>
      <c r="G199" s="357"/>
      <c r="H199" s="357"/>
      <c r="I199" s="357"/>
      <c r="J199" s="357"/>
      <c r="K199" s="233"/>
    </row>
    <row r="200" spans="2:11" s="1" customFormat="1" ht="25.5" customHeight="1">
      <c r="B200" s="232"/>
      <c r="C200" s="297" t="s">
        <v>614</v>
      </c>
      <c r="D200" s="297"/>
      <c r="E200" s="297"/>
      <c r="F200" s="297" t="s">
        <v>615</v>
      </c>
      <c r="G200" s="298"/>
      <c r="H200" s="358" t="s">
        <v>616</v>
      </c>
      <c r="I200" s="358"/>
      <c r="J200" s="358"/>
      <c r="K200" s="233"/>
    </row>
    <row r="201" spans="2:11" s="1" customFormat="1" ht="5.25" customHeight="1">
      <c r="B201" s="261"/>
      <c r="C201" s="258"/>
      <c r="D201" s="258"/>
      <c r="E201" s="258"/>
      <c r="F201" s="258"/>
      <c r="G201" s="240"/>
      <c r="H201" s="258"/>
      <c r="I201" s="258"/>
      <c r="J201" s="258"/>
      <c r="K201" s="282"/>
    </row>
    <row r="202" spans="2:11" s="1" customFormat="1" ht="15" customHeight="1">
      <c r="B202" s="261"/>
      <c r="C202" s="240" t="s">
        <v>606</v>
      </c>
      <c r="D202" s="240"/>
      <c r="E202" s="240"/>
      <c r="F202" s="260" t="s">
        <v>45</v>
      </c>
      <c r="G202" s="240"/>
      <c r="H202" s="359" t="s">
        <v>617</v>
      </c>
      <c r="I202" s="359"/>
      <c r="J202" s="359"/>
      <c r="K202" s="282"/>
    </row>
    <row r="203" spans="2:11" s="1" customFormat="1" ht="15" customHeight="1">
      <c r="B203" s="261"/>
      <c r="C203" s="267"/>
      <c r="D203" s="240"/>
      <c r="E203" s="240"/>
      <c r="F203" s="260" t="s">
        <v>46</v>
      </c>
      <c r="G203" s="240"/>
      <c r="H203" s="359" t="s">
        <v>618</v>
      </c>
      <c r="I203" s="359"/>
      <c r="J203" s="359"/>
      <c r="K203" s="282"/>
    </row>
    <row r="204" spans="2:11" s="1" customFormat="1" ht="15" customHeight="1">
      <c r="B204" s="261"/>
      <c r="C204" s="267"/>
      <c r="D204" s="240"/>
      <c r="E204" s="240"/>
      <c r="F204" s="260" t="s">
        <v>49</v>
      </c>
      <c r="G204" s="240"/>
      <c r="H204" s="359" t="s">
        <v>619</v>
      </c>
      <c r="I204" s="359"/>
      <c r="J204" s="359"/>
      <c r="K204" s="282"/>
    </row>
    <row r="205" spans="2:11" s="1" customFormat="1" ht="15" customHeight="1">
      <c r="B205" s="261"/>
      <c r="C205" s="240"/>
      <c r="D205" s="240"/>
      <c r="E205" s="240"/>
      <c r="F205" s="260" t="s">
        <v>47</v>
      </c>
      <c r="G205" s="240"/>
      <c r="H205" s="359" t="s">
        <v>620</v>
      </c>
      <c r="I205" s="359"/>
      <c r="J205" s="359"/>
      <c r="K205" s="282"/>
    </row>
    <row r="206" spans="2:11" s="1" customFormat="1" ht="15" customHeight="1">
      <c r="B206" s="261"/>
      <c r="C206" s="240"/>
      <c r="D206" s="240"/>
      <c r="E206" s="240"/>
      <c r="F206" s="260" t="s">
        <v>48</v>
      </c>
      <c r="G206" s="240"/>
      <c r="H206" s="359" t="s">
        <v>621</v>
      </c>
      <c r="I206" s="359"/>
      <c r="J206" s="359"/>
      <c r="K206" s="282"/>
    </row>
    <row r="207" spans="2:11" s="1" customFormat="1" ht="15" customHeight="1">
      <c r="B207" s="261"/>
      <c r="C207" s="240"/>
      <c r="D207" s="240"/>
      <c r="E207" s="240"/>
      <c r="F207" s="260"/>
      <c r="G207" s="240"/>
      <c r="H207" s="240"/>
      <c r="I207" s="240"/>
      <c r="J207" s="240"/>
      <c r="K207" s="282"/>
    </row>
    <row r="208" spans="2:11" s="1" customFormat="1" ht="15" customHeight="1">
      <c r="B208" s="261"/>
      <c r="C208" s="240" t="s">
        <v>562</v>
      </c>
      <c r="D208" s="240"/>
      <c r="E208" s="240"/>
      <c r="F208" s="260" t="s">
        <v>81</v>
      </c>
      <c r="G208" s="240"/>
      <c r="H208" s="359" t="s">
        <v>622</v>
      </c>
      <c r="I208" s="359"/>
      <c r="J208" s="359"/>
      <c r="K208" s="282"/>
    </row>
    <row r="209" spans="2:11" s="1" customFormat="1" ht="15" customHeight="1">
      <c r="B209" s="261"/>
      <c r="C209" s="267"/>
      <c r="D209" s="240"/>
      <c r="E209" s="240"/>
      <c r="F209" s="260" t="s">
        <v>457</v>
      </c>
      <c r="G209" s="240"/>
      <c r="H209" s="359" t="s">
        <v>458</v>
      </c>
      <c r="I209" s="359"/>
      <c r="J209" s="359"/>
      <c r="K209" s="282"/>
    </row>
    <row r="210" spans="2:11" s="1" customFormat="1" ht="15" customHeight="1">
      <c r="B210" s="261"/>
      <c r="C210" s="240"/>
      <c r="D210" s="240"/>
      <c r="E210" s="240"/>
      <c r="F210" s="260" t="s">
        <v>455</v>
      </c>
      <c r="G210" s="240"/>
      <c r="H210" s="359" t="s">
        <v>623</v>
      </c>
      <c r="I210" s="359"/>
      <c r="J210" s="359"/>
      <c r="K210" s="282"/>
    </row>
    <row r="211" spans="2:11" s="1" customFormat="1" ht="15" customHeight="1">
      <c r="B211" s="299"/>
      <c r="C211" s="267"/>
      <c r="D211" s="267"/>
      <c r="E211" s="267"/>
      <c r="F211" s="260" t="s">
        <v>459</v>
      </c>
      <c r="G211" s="246"/>
      <c r="H211" s="360" t="s">
        <v>460</v>
      </c>
      <c r="I211" s="360"/>
      <c r="J211" s="360"/>
      <c r="K211" s="300"/>
    </row>
    <row r="212" spans="2:11" s="1" customFormat="1" ht="15" customHeight="1">
      <c r="B212" s="299"/>
      <c r="C212" s="267"/>
      <c r="D212" s="267"/>
      <c r="E212" s="267"/>
      <c r="F212" s="260" t="s">
        <v>461</v>
      </c>
      <c r="G212" s="246"/>
      <c r="H212" s="360" t="s">
        <v>624</v>
      </c>
      <c r="I212" s="360"/>
      <c r="J212" s="360"/>
      <c r="K212" s="300"/>
    </row>
    <row r="213" spans="2:11" s="1" customFormat="1" ht="15" customHeight="1">
      <c r="B213" s="299"/>
      <c r="C213" s="267"/>
      <c r="D213" s="267"/>
      <c r="E213" s="267"/>
      <c r="F213" s="301"/>
      <c r="G213" s="246"/>
      <c r="H213" s="302"/>
      <c r="I213" s="302"/>
      <c r="J213" s="302"/>
      <c r="K213" s="300"/>
    </row>
    <row r="214" spans="2:11" s="1" customFormat="1" ht="15" customHeight="1">
      <c r="B214" s="299"/>
      <c r="C214" s="240" t="s">
        <v>586</v>
      </c>
      <c r="D214" s="267"/>
      <c r="E214" s="267"/>
      <c r="F214" s="260">
        <v>1</v>
      </c>
      <c r="G214" s="246"/>
      <c r="H214" s="360" t="s">
        <v>625</v>
      </c>
      <c r="I214" s="360"/>
      <c r="J214" s="360"/>
      <c r="K214" s="300"/>
    </row>
    <row r="215" spans="2:11" s="1" customFormat="1" ht="15" customHeight="1">
      <c r="B215" s="299"/>
      <c r="C215" s="267"/>
      <c r="D215" s="267"/>
      <c r="E215" s="267"/>
      <c r="F215" s="260">
        <v>2</v>
      </c>
      <c r="G215" s="246"/>
      <c r="H215" s="360" t="s">
        <v>626</v>
      </c>
      <c r="I215" s="360"/>
      <c r="J215" s="360"/>
      <c r="K215" s="300"/>
    </row>
    <row r="216" spans="2:11" s="1" customFormat="1" ht="15" customHeight="1">
      <c r="B216" s="299"/>
      <c r="C216" s="267"/>
      <c r="D216" s="267"/>
      <c r="E216" s="267"/>
      <c r="F216" s="260">
        <v>3</v>
      </c>
      <c r="G216" s="246"/>
      <c r="H216" s="360" t="s">
        <v>627</v>
      </c>
      <c r="I216" s="360"/>
      <c r="J216" s="360"/>
      <c r="K216" s="300"/>
    </row>
    <row r="217" spans="2:11" s="1" customFormat="1" ht="15" customHeight="1">
      <c r="B217" s="299"/>
      <c r="C217" s="267"/>
      <c r="D217" s="267"/>
      <c r="E217" s="267"/>
      <c r="F217" s="260">
        <v>4</v>
      </c>
      <c r="G217" s="246"/>
      <c r="H217" s="360" t="s">
        <v>628</v>
      </c>
      <c r="I217" s="360"/>
      <c r="J217" s="360"/>
      <c r="K217" s="300"/>
    </row>
    <row r="218" spans="2:11" s="1" customFormat="1" ht="12.75" customHeight="1">
      <c r="B218" s="303"/>
      <c r="C218" s="304"/>
      <c r="D218" s="304"/>
      <c r="E218" s="304"/>
      <c r="F218" s="304"/>
      <c r="G218" s="304"/>
      <c r="H218" s="304"/>
      <c r="I218" s="304"/>
      <c r="J218" s="304"/>
      <c r="K218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VDDolniBerkovice - LVC, o...</vt:lpstr>
      <vt:lpstr>VDObříství - LVC, obnova ...</vt:lpstr>
      <vt:lpstr>VDStrekov_svod - LVC, obn...</vt:lpstr>
      <vt:lpstr>VDCKop_svod - LVC, obnova...</vt:lpstr>
      <vt:lpstr>VDRoudnice - LVC, obnova ...</vt:lpstr>
      <vt:lpstr>VDSteti - LVC, obnova nát...</vt:lpstr>
      <vt:lpstr>Pokyny pro vyplnění</vt:lpstr>
      <vt:lpstr>'Rekapitulace stavby'!Názvy_tisku</vt:lpstr>
      <vt:lpstr>'VDCKop_svod - LVC, obnova...'!Názvy_tisku</vt:lpstr>
      <vt:lpstr>'VDDolniBerkovice - LVC, o...'!Názvy_tisku</vt:lpstr>
      <vt:lpstr>'VDObříství - LVC, obnova ...'!Názvy_tisku</vt:lpstr>
      <vt:lpstr>'VDRoudnice - LVC, obnova ...'!Názvy_tisku</vt:lpstr>
      <vt:lpstr>'VDSteti - LVC, obnova nát...'!Názvy_tisku</vt:lpstr>
      <vt:lpstr>'VDStrekov_svod - LVC, obn...'!Názvy_tisku</vt:lpstr>
      <vt:lpstr>'Pokyny pro vyplnění'!Oblast_tisku</vt:lpstr>
      <vt:lpstr>'Rekapitulace stavby'!Oblast_tisku</vt:lpstr>
      <vt:lpstr>'VDCKop_svod - LVC, obnova...'!Oblast_tisku</vt:lpstr>
      <vt:lpstr>'VDDolniBerkovice - LVC, o...'!Oblast_tisku</vt:lpstr>
      <vt:lpstr>'VDObříství - LVC, obnova ...'!Oblast_tisku</vt:lpstr>
      <vt:lpstr>'VDRoudnice - LVC, obnova ...'!Oblast_tisku</vt:lpstr>
      <vt:lpstr>'VDSteti - LVC, obnova nát...'!Oblast_tisku</vt:lpstr>
      <vt:lpstr>'VDStrekov_svod - LVC, obn...'!Oblast_tisku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Administrator</cp:lastModifiedBy>
  <dcterms:created xsi:type="dcterms:W3CDTF">2020-02-06T18:06:19Z</dcterms:created>
  <dcterms:modified xsi:type="dcterms:W3CDTF">2020-02-07T07:38:21Z</dcterms:modified>
</cp:coreProperties>
</file>