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SO 01 Těžení nánosů" sheetId="2" r:id="rId2"/>
    <sheet name="2. - SO 02 Těžení nánosů" sheetId="3" r:id="rId3"/>
    <sheet name="3. - SO 03 Těžení nánosů" sheetId="4" r:id="rId4"/>
    <sheet name="4. - SO 04 Těžení nánosů" sheetId="5" r:id="rId5"/>
    <sheet name="5. - SO 05 Těžení nánosů" sheetId="6" r:id="rId6"/>
    <sheet name="6. - SO 06 Těžení nánosů" sheetId="7" r:id="rId7"/>
    <sheet name="7. - VON" sheetId="8" r:id="rId8"/>
    <sheet name="Pokyny pro vyplnění" sheetId="9" r:id="rId9"/>
  </sheets>
  <definedNames>
    <definedName name="_xlnm.Print_Area" localSheetId="0">'Rekapitulace stavby'!$D$4:$AO$36,'Rekapitulace stavby'!$C$42:$AQ$62</definedName>
    <definedName name="_xlnm._FilterDatabase" localSheetId="1" hidden="1">'1. - SO 01 Těžení nánosů'!$C$85:$K$198</definedName>
    <definedName name="_xlnm.Print_Area" localSheetId="1">'1. - SO 01 Těžení nánosů'!$C$4:$J$39,'1. - SO 01 Těžení nánosů'!$C$45:$J$67,'1. - SO 01 Těžení nánosů'!$C$73:$K$198</definedName>
    <definedName name="_xlnm._FilterDatabase" localSheetId="2" hidden="1">'2. - SO 02 Těžení nánosů'!$C$84:$K$192</definedName>
    <definedName name="_xlnm.Print_Area" localSheetId="2">'2. - SO 02 Těžení nánosů'!$C$4:$J$39,'2. - SO 02 Těžení nánosů'!$C$45:$J$66,'2. - SO 02 Těžení nánosů'!$C$72:$K$192</definedName>
    <definedName name="_xlnm._FilterDatabase" localSheetId="3" hidden="1">'3. - SO 03 Těžení nánosů'!$C$84:$K$192</definedName>
    <definedName name="_xlnm.Print_Area" localSheetId="3">'3. - SO 03 Těžení nánosů'!$C$4:$J$39,'3. - SO 03 Těžení nánosů'!$C$45:$J$66,'3. - SO 03 Těžení nánosů'!$C$72:$K$192</definedName>
    <definedName name="_xlnm._FilterDatabase" localSheetId="4" hidden="1">'4. - SO 04 Těžení nánosů'!$C$84:$K$192</definedName>
    <definedName name="_xlnm.Print_Area" localSheetId="4">'4. - SO 04 Těžení nánosů'!$C$4:$J$39,'4. - SO 04 Těžení nánosů'!$C$45:$J$66,'4. - SO 04 Těžení nánosů'!$C$72:$K$192</definedName>
    <definedName name="_xlnm._FilterDatabase" localSheetId="5" hidden="1">'5. - SO 05 Těžení nánosů'!$C$82:$K$170</definedName>
    <definedName name="_xlnm.Print_Area" localSheetId="5">'5. - SO 05 Těžení nánosů'!$C$4:$J$39,'5. - SO 05 Těžení nánosů'!$C$45:$J$64,'5. - SO 05 Těžení nánosů'!$C$70:$K$170</definedName>
    <definedName name="_xlnm._FilterDatabase" localSheetId="6" hidden="1">'6. - SO 06 Těžení nánosů'!$C$82:$K$170</definedName>
    <definedName name="_xlnm.Print_Area" localSheetId="6">'6. - SO 06 Těžení nánosů'!$C$4:$J$39,'6. - SO 06 Těžení nánosů'!$C$45:$J$64,'6. - SO 06 Těžení nánosů'!$C$70:$K$170</definedName>
    <definedName name="_xlnm._FilterDatabase" localSheetId="7" hidden="1">'7. - VON'!$C$83:$K$182</definedName>
    <definedName name="_xlnm.Print_Area" localSheetId="7">'7. - VON'!$C$4:$J$39,'7. - VON'!$C$45:$J$65,'7. - VON'!$C$71:$K$182</definedName>
    <definedName name="_xlnm.Print_Area" localSheetId="8">'Pokyny pro vyplnění'!$B$2:$K$71,'Pokyny pro vyplnění'!$B$74:$K$118,'Pokyny pro vyplnění'!$B$121:$K$190,'Pokyny pro vyplnění'!$B$198:$K$218</definedName>
    <definedName name="_xlnm.Print_Titles" localSheetId="0">'Rekapitulace stavby'!$52:$52</definedName>
    <definedName name="_xlnm.Print_Titles" localSheetId="1">'1. - SO 01 Těžení nánosů'!$85:$85</definedName>
    <definedName name="_xlnm.Print_Titles" localSheetId="2">'2. - SO 02 Těžení nánosů'!$84:$84</definedName>
    <definedName name="_xlnm.Print_Titles" localSheetId="3">'3. - SO 03 Těžení nánosů'!$84:$84</definedName>
    <definedName name="_xlnm.Print_Titles" localSheetId="4">'4. - SO 04 Těžení nánosů'!$84:$84</definedName>
    <definedName name="_xlnm.Print_Titles" localSheetId="5">'5. - SO 05 Těžení nánosů'!$82:$82</definedName>
    <definedName name="_xlnm.Print_Titles" localSheetId="6">'6. - SO 06 Těžení nánosů'!$82:$82</definedName>
    <definedName name="_xlnm.Print_Titles" localSheetId="7">'7. - VON'!$83:$83</definedName>
  </definedNames>
  <calcPr fullCalcOnLoad="1"/>
</workbook>
</file>

<file path=xl/sharedStrings.xml><?xml version="1.0" encoding="utf-8"?>
<sst xmlns="http://schemas.openxmlformats.org/spreadsheetml/2006/main" count="7472" uniqueCount="776">
  <si>
    <t>Export Komplet</t>
  </si>
  <si>
    <t>VZ</t>
  </si>
  <si>
    <t>2.0</t>
  </si>
  <si>
    <t>ZAMOK</t>
  </si>
  <si>
    <t>False</t>
  </si>
  <si>
    <t>{f2adfb0d-2e06-4558-8840-780a0fa2b706}</t>
  </si>
  <si>
    <t>0,01</t>
  </si>
  <si>
    <t>21</t>
  </si>
  <si>
    <t>15</t>
  </si>
  <si>
    <t>REKAPITULACE STAVBY</t>
  </si>
  <si>
    <t>v ---  níže se nacházejí doplnkové a pomocné údaje k sestavám  --- v</t>
  </si>
  <si>
    <t>Návod na vyplnění</t>
  </si>
  <si>
    <t>0,001</t>
  </si>
  <si>
    <t>Kód:</t>
  </si>
  <si>
    <t>3578vv</t>
  </si>
  <si>
    <t>Měnit lze pouze buňky se žlutým podbarvením!
1) v Rekapitulaci stavby vyplňte údaje o Uchazeči (přenesou se do ostatních sestav i v jiných listech)
2) na vybraných listech vyplňte v sestavě Soupis prací ceny u položek</t>
  </si>
  <si>
    <t>Stavba:</t>
  </si>
  <si>
    <t>Chrudimka, Hlinsko, odstranění sedimentů v intravilánu, ř. km 86,376 - 89,700</t>
  </si>
  <si>
    <t>KSO:</t>
  </si>
  <si>
    <t>833 2</t>
  </si>
  <si>
    <t>CC-CZ:</t>
  </si>
  <si>
    <t>215</t>
  </si>
  <si>
    <t>Místo:</t>
  </si>
  <si>
    <t>Hlinsko</t>
  </si>
  <si>
    <t>Datum:</t>
  </si>
  <si>
    <t>25. 11. 2019</t>
  </si>
  <si>
    <t>Zadavatel:</t>
  </si>
  <si>
    <t>IČ:</t>
  </si>
  <si>
    <t/>
  </si>
  <si>
    <t>Povodí Labe, státní podnik, závod Pardubice</t>
  </si>
  <si>
    <t>DIČ:</t>
  </si>
  <si>
    <t>Uchazeč:</t>
  </si>
  <si>
    <t>Vyplň údaj</t>
  </si>
  <si>
    <t>Projektant:</t>
  </si>
  <si>
    <t>Povodí Labe, státní podnik, OIČ, Hradec Králové</t>
  </si>
  <si>
    <t>True</t>
  </si>
  <si>
    <t>Zpracovatel:</t>
  </si>
  <si>
    <t>Ing. Eva Morkesová</t>
  </si>
  <si>
    <t>Poznámka:</t>
  </si>
  <si>
    <t>Rozpočtováno v CÚ 2019/II
Neomezený dálkový přístup k úvodním částem katalogů ÚRS na http:/www.cs-urs.cz.
Ostatní informace položek ÚRS budou součástí soupisu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</si>
  <si>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</si>
  <si>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</si>
  <si>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</si>
  <si>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</si>
  <si>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</si>
  <si>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</si>
  <si>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</si>
  <si>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</si>
  <si>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</si>
  <si>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</si>
  <si>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</si>
  <si>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</si>
  <si>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</si>
  <si>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</si>
  <si>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</si>
  <si>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</si>
  <si>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</si>
  <si>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</si>
  <si>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</si>
  <si>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</si>
  <si>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</si>
  <si>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</si>
  <si>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</si>
  <si>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</si>
  <si>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</si>
  <si>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</si>
  <si>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</si>
  <si>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</si>
  <si>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</si>
  <si>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</si>
  <si>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</si>
  <si>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</si>
  <si>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</si>
  <si>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</si>
  <si>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</si>
  <si>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</si>
  <si>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</si>
  <si>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</si>
  <si>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</si>
  <si>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</si>
  <si>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SO 01 Těžení nánosů</t>
  </si>
  <si>
    <t>STA</t>
  </si>
  <si>
    <t>1</t>
  </si>
  <si>
    <t>{65aed45f-48b8-4ad0-b458-96ea2c8e2579}</t>
  </si>
  <si>
    <t>2</t>
  </si>
  <si>
    <t>2.</t>
  </si>
  <si>
    <t>SO 02 Těžení nánosů</t>
  </si>
  <si>
    <t>{21ba9d43-d953-4d4d-90da-7d2e29142334}</t>
  </si>
  <si>
    <t>3.</t>
  </si>
  <si>
    <t>SO 03 Těžení nánosů</t>
  </si>
  <si>
    <t>{4f4a61cd-3ef9-45bf-b79e-a8172d70b7af}</t>
  </si>
  <si>
    <t>4.</t>
  </si>
  <si>
    <t>SO 04 Těžení nánosů</t>
  </si>
  <si>
    <t>{7708644f-a278-4120-9307-88523ba06581}</t>
  </si>
  <si>
    <t>5.</t>
  </si>
  <si>
    <t>SO 05 Těžení nánosů</t>
  </si>
  <si>
    <t>{1ac2e90a-c569-4ac4-884d-82d846932545}</t>
  </si>
  <si>
    <t>6.</t>
  </si>
  <si>
    <t>SO 06 Těžení nánosů</t>
  </si>
  <si>
    <t>{9a8da836-65c1-4e4b-bea6-9da267742ef0}</t>
  </si>
  <si>
    <t>7.</t>
  </si>
  <si>
    <t>VON</t>
  </si>
  <si>
    <t>{80c7c123-cb43-4f54-9b45-ce464bc85792}</t>
  </si>
  <si>
    <t>KRYCÍ LIST SOUPISU PRACÍ</t>
  </si>
  <si>
    <t>Objekt:</t>
  </si>
  <si>
    <t>1. - SO 01 Těžení nánosů</t>
  </si>
  <si>
    <t>Rozpočtováno v CÚ 2019/II Neomezený dálkový přístup k úvodním částem katalogů ÚRS na http:/www.cs-urs.cz. Ostatní informace položek ÚRS budou součástí soupisu prací.</t>
  </si>
  <si>
    <t>REKAPITULACE ČLENĚNÍ SOUPISU PRACÍ</t>
  </si>
  <si>
    <t>Kód dílu - Popis</t>
  </si>
  <si>
    <t>Cena celkem [CZK]</t>
  </si>
  <si>
    <t>-1</t>
  </si>
  <si>
    <t>HSV - Práce a dodávky HSV</t>
  </si>
  <si>
    <t xml:space="preserve">    1 - Zemní práce</t>
  </si>
  <si>
    <t xml:space="preserve">      18 - Zemní práce - povrchové úpravy terénu</t>
  </si>
  <si>
    <t xml:space="preserve">    5 - Komunikace</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</si>
  <si>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</si>
  <si>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</si>
  <si>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</si>
  <si>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</si>
  <si>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</si>
  <si>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</si>
  <si>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</si>
  <si>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</si>
  <si>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</si>
  <si>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</si>
  <si>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</si>
  <si>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</si>
  <si>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</si>
  <si>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</si>
  <si>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</si>
  <si>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</si>
  <si>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</si>
  <si>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</si>
  <si>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</si>
  <si>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</si>
  <si>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</si>
  <si>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111103223</t>
  </si>
  <si>
    <t>Kosení ve vegetačním období vodního rostlinstva na břehu hustého</t>
  </si>
  <si>
    <t>ha</t>
  </si>
  <si>
    <t>CS ÚRS 2019 02</t>
  </si>
  <si>
    <t>4</t>
  </si>
  <si>
    <t>670476424</t>
  </si>
  <si>
    <t>PP</t>
  </si>
  <si>
    <t>Kosení travin a vodních rostlin ve vegetačním období vodního rostlinstva na břehu hustého</t>
  </si>
  <si>
    <t>PSC</t>
  </si>
  <si>
    <t xml:space="preserve">Poznámka k souboru cen:
1. Ceny nelze použít pro odstranění plazivých vodních rostlin; tyto práce se oceňují cenami souboru cen 111 10-34 Odstranění rákosu a plevele.
2. V cenách nejsou započteny náklady na další manipulaci s pokoseným travním porostem (divokým porostem, vodním rostlinstvem), tyto práce se oceňují cenami souboru cen 185 80-31 Shrabání a odvoz pokoseného porostu a organických naplavenin.
3. Množství jednotek se určí v hektarech plochy (vodní hladiny) na níž (pod níž) má být provedeno kosení.
</t>
  </si>
  <si>
    <t>VV</t>
  </si>
  <si>
    <t>"pokosení vegetace, výkaz, viz příloha C.3.1"</t>
  </si>
  <si>
    <t>699,0/10000</t>
  </si>
  <si>
    <t>1142033R</t>
  </si>
  <si>
    <t>Vybrání odpadu ze sedimentů</t>
  </si>
  <si>
    <t>m3</t>
  </si>
  <si>
    <t>-1051299614</t>
  </si>
  <si>
    <t>"vybrání odpadu před i během těžení sedimentů (komunální odpad), odhad, viz příloha C.3.1"</t>
  </si>
  <si>
    <t>2,2</t>
  </si>
  <si>
    <t>3</t>
  </si>
  <si>
    <t>120001101</t>
  </si>
  <si>
    <t>Příplatek za ztížení odkopávky nebo prokkopávky v blízkosti inženýrských sítí</t>
  </si>
  <si>
    <t>-460343891</t>
  </si>
  <si>
    <t>Příplatek k cenám vykopávek za ztížení vykopávky v blízkosti inženýrských sítí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</si>
  <si>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</si>
  <si>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"práce v ochranných pásmech vedení při těžení sedimentu, viz příloha C.3.1"</t>
  </si>
  <si>
    <t>12,8</t>
  </si>
  <si>
    <t>124203101</t>
  </si>
  <si>
    <t>Vykopávky do 1000 m3 pro koryta vodotečí v hornině tř. 3</t>
  </si>
  <si>
    <t>99833459</t>
  </si>
  <si>
    <t>Vykopávky pro koryta vodotečí s přehozením výkopku na vzdálenost do 3 m nebo s naložením na dopravní prostředek v hornině tř. 3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</si>
  <si>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</si>
  <si>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"odtěžení sedimentů, výkaz, viz příloha C.3.1"</t>
  </si>
  <si>
    <t>215,36-71,07</t>
  </si>
  <si>
    <t>5</t>
  </si>
  <si>
    <t>124203109</t>
  </si>
  <si>
    <t>Příplatek k vykopávkám pro koryta vodotečí v hornině tř. 3 za lepivost</t>
  </si>
  <si>
    <t>41427672</t>
  </si>
  <si>
    <t>Vykopávky pro koryta vodotečí s přehozením výkopku na vzdálenost do 3 m nebo s naložením na dopravní prostředek v hornině tř. 3 Příplatek k cenám za lepivost horniny tř. 3</t>
  </si>
  <si>
    <t>144,29*0,3 'Přepočtené koeficientem množství</t>
  </si>
  <si>
    <t>6</t>
  </si>
  <si>
    <t>127701101</t>
  </si>
  <si>
    <t>Vykopávky pod vodou v hornině tř. 1 až 4 objem do 1000 m3 tl vrstvy do 0,5 m</t>
  </si>
  <si>
    <t>-1886676765</t>
  </si>
  <si>
    <t>Vykopávky pod vodou strojně na hloubku do 5 m pod projektem stanovenou hladinou vody v horninách tř.1 až 4, průměrné tloušťky projektované vrstvy do 0,50 m do 1 000 m3</t>
  </si>
  <si>
    <t xml:space="preserve">Poznámka k souboru cen:
1. Ceny nelze použít pro:
a) vykopávky zářezů pod vodou,
b) vykopávky v zemnících pod vodou,
c) hloubení rýh pod vodou,
d) hloubení jam a šachet pod vodou; toto hloubení se oceňuje individuálně,
e) vykopávky v úsecích s plavební dráhou v provozu v povodí Labe, Vltavy, Moravy, Váhu a Odry a v přístavech za provozu lodní dopravy kromě dopravy dodavatele stavebních prací.
2. Pro volbu cen podle množství je rozhodující součet množství vykopávek pod vodou na jednom objektu ve všech třídách hornin na něm se vyskytujících při jakékoliv tloušťce vykopávky. O volbě cen podle tloušťky projektované vrstvy vykopávky pod vodou rozhoduje její průměrná tloušťka; tato průměrná tloušťka se určí odděleně pro každou vykopávku, omezenou svislou obrysovou čarou v půdorysu jako podíl objemu vykopávky a její půdorysné plochy.
3. V cenách jsou započteny i náklady na svislé přemístěním výkopku nad hladinu a odhození výkopku do vzdálenosti 5 m nebo naložení na dopravní prostředek.
4. V cenách 40-1111 až -1113, 50-1101 až -1103 a 60-1101 až -1103 nejsou započteny náklady na trhací práce pod vodou; tyto práce se oceňují individuálně.
5. Kóta dna vykopávky předepsaná projektem musí být dodržena; nerovnosti dna pod touto kótou vzniklé při vykopávce se nevyplňují.
</t>
  </si>
  <si>
    <t>71,07</t>
  </si>
  <si>
    <t>"znovuodtěžení zemního materiálu z hromad v korytě"</t>
  </si>
  <si>
    <t>215,36*0,1</t>
  </si>
  <si>
    <t>Součet</t>
  </si>
  <si>
    <t>7</t>
  </si>
  <si>
    <t>161101102</t>
  </si>
  <si>
    <t>Svislé přemístění výkopku z horniny tř. 1 až 4 hl výkopu do 4 m</t>
  </si>
  <si>
    <t>-90351435</t>
  </si>
  <si>
    <t>Svislé přemístění výkopku bez naložení do dopravní nádoby avšak s vyprázdněním dopravní nádoby na hromadu nebo do dopravního prostředku z horniny tř. 1 až 4, při hloubce výkopu přes 2,5 do 4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</si>
  <si>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</si>
  <si>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"vysáknutý materiál z hromad v korytě na dopravní prostředek"</t>
  </si>
  <si>
    <t>71,07+144,29</t>
  </si>
  <si>
    <t>8</t>
  </si>
  <si>
    <t>162201102</t>
  </si>
  <si>
    <t>Vodorovné přemístění do 50 m výkopku/sypaniny z horniny tř. 1 až 4</t>
  </si>
  <si>
    <t>-2060545033</t>
  </si>
  <si>
    <t>Vodorovné přemístění výkopku nebo sypaniny po suchu na obvyklém dopravním prostředku, bez naložení výkopku, avšak se složením bez rozhrnutí z horniny tř. 1 až 4 na vzdálenost přes 20 do 50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</si>
  <si>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</si>
  <si>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"odtěžený materiál ke kraji koryta k vysáknutí"</t>
  </si>
  <si>
    <t>144,29+71,07</t>
  </si>
  <si>
    <t>9</t>
  </si>
  <si>
    <t>167101102</t>
  </si>
  <si>
    <t>Nakládání výkopku z hornin tř. 1 až 4 přes 100 m3</t>
  </si>
  <si>
    <t>-1237671292</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</si>
  <si>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</si>
  <si>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</si>
  <si>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"vytěžený materiál z hromad v korytě (odpočet materiálu pod vodou), viz příloha C.3.1"</t>
  </si>
  <si>
    <t>144,29+71,07-215,36*0,1</t>
  </si>
  <si>
    <t>10</t>
  </si>
  <si>
    <t>171201101</t>
  </si>
  <si>
    <t>Uložení sypaniny do násypů nezhutněných</t>
  </si>
  <si>
    <t>-2141025608</t>
  </si>
  <si>
    <t>Uložení sypaniny do násypů s rozprostřením sypaniny ve vrstvách a s hrubým urovnáním nezhutněných z jakýchkoliv hornin</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</si>
  <si>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</si>
  <si>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"odtěžený materiál ke kraji koryta k vysáknutí, viz příloha C.3.1"</t>
  </si>
  <si>
    <t>"materiál z nánosů nad vodou"</t>
  </si>
  <si>
    <t>144,29</t>
  </si>
  <si>
    <t>11</t>
  </si>
  <si>
    <t>181151331</t>
  </si>
  <si>
    <t>Plošná úprava terénu přes 500 m2 zemina tř 1 až 4 nerovnosti do 200 mm v rovinně a svahu do 1:5</t>
  </si>
  <si>
    <t>m2</t>
  </si>
  <si>
    <t>657569024</t>
  </si>
  <si>
    <t>Plošná úprava terénu v zemině tř. 1 až 4 s urovnáním povrchu bez doplnění ornice souvislé plochy přes 500 m2 při nerovnostech terénu přes 150 do 200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</si>
  <si>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</si>
  <si>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"úprava manipulačních ploch po stavbě (zpevněná odstavná plocha), viz příloha C.3.1"</t>
  </si>
  <si>
    <t>35,0*20,0</t>
  </si>
  <si>
    <t>12</t>
  </si>
  <si>
    <t>185803107</t>
  </si>
  <si>
    <t>Shrabání a odvoz pokoseného vodního porostu do 20 km</t>
  </si>
  <si>
    <t>-1913323022</t>
  </si>
  <si>
    <t>Shrabání a odvoz pokoseného porostu a organických naplavenin vodního rostlinstva z břehu i z vody</t>
  </si>
  <si>
    <t xml:space="preserve">Poznámka k souboru cen:
1. Množství jednotek se určí v hektarech plochy, ze které byl porost shrabán.
2. Cenou 185 80-3108 organických naplavenin, jsou myšleny naplaveniny na břehových plochách po záplavách.
3. V cenách 185 03-3105 až -3107 jsou započteny i náklady na shrábání porostu na hromady na vzdálenost 30 m od okraje hladiny a následné naložení na dopravní prostředek a odvoz shrabu na skládku do 20 km.
4. V ceně 185 03-3108 jsou započteny i náklady na shrábání porostu na hromady na vzdálenost 20 m od okraje hladiny a následné naložení na dopravní prostředek a odvoz shrabu na skládku do 20 km. .
5. V cenách nejsou započteny náklady na uložení shrabu na skládce.
</t>
  </si>
  <si>
    <t>"pokosená vegetace, výkaz, viz příloha C.3.1"</t>
  </si>
  <si>
    <t>13</t>
  </si>
  <si>
    <t>171201211R01</t>
  </si>
  <si>
    <t>Likvidace stavebního odpadu - zeminy a kameniva na skládce</t>
  </si>
  <si>
    <t>t</t>
  </si>
  <si>
    <t>532980895</t>
  </si>
  <si>
    <t>Likvidace stavebního odpadu - zeminy a kameniva na skládce včetně dopravy, uložení a případného poplatku za uložení</t>
  </si>
  <si>
    <t xml:space="preserve">Poznámka k souboru cen:
1. Ceny uvedené v souboru cen lze po dohodě upravit podle místních podmínek.
</t>
  </si>
  <si>
    <t>"odtěžený materiál, viz příloha C.3.1"</t>
  </si>
  <si>
    <t>144,29*1,8</t>
  </si>
  <si>
    <t>"materiál z nánosů pod vodou"</t>
  </si>
  <si>
    <t>71,07*1,8</t>
  </si>
  <si>
    <t>14</t>
  </si>
  <si>
    <t>171201211R11</t>
  </si>
  <si>
    <t>Likvidace biomasy</t>
  </si>
  <si>
    <t>1215021870</t>
  </si>
  <si>
    <t>Likvidace biomasy včetně uložení a případného poplatku za uložení</t>
  </si>
  <si>
    <t>"pokosená biomasa, viz příloha C.3.1"</t>
  </si>
  <si>
    <t>699,0/10000*7,0</t>
  </si>
  <si>
    <t>18</t>
  </si>
  <si>
    <t>Zemní práce - povrchové úpravy terénu</t>
  </si>
  <si>
    <t>181411131</t>
  </si>
  <si>
    <t>Založení parkového trávníku výsevem plochy do 1000 m2 v rovině a ve svahu do 1:5</t>
  </si>
  <si>
    <t>-1829348498</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</si>
  <si>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</si>
  <si>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</si>
  <si>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"dočasná komunikace po stavbě, viz příloha C.3.1, D.1"</t>
  </si>
  <si>
    <t>540,0</t>
  </si>
  <si>
    <t>16</t>
  </si>
  <si>
    <t>M</t>
  </si>
  <si>
    <t>00572472</t>
  </si>
  <si>
    <t>osivo směs travní krajinná-rovinná</t>
  </si>
  <si>
    <t>kg</t>
  </si>
  <si>
    <t>-1947937259</t>
  </si>
  <si>
    <t>"20 g směsi/ m2, viz příloha D.1"</t>
  </si>
  <si>
    <t>540*0,02 'Přepočtené koeficientem množství</t>
  </si>
  <si>
    <t>Komunikace</t>
  </si>
  <si>
    <t>17</t>
  </si>
  <si>
    <t>R - 100001</t>
  </si>
  <si>
    <t>Provizorní komunikace z vysokopevnostní GTX a štěrkové pojezdové vrstvy</t>
  </si>
  <si>
    <t>1684487177</t>
  </si>
  <si>
    <t>"zpevněná manipulační plocha z provozního materiálu zhotovitele (zřízení a odstranění geotextilie a štěrkové vrstvy v tl. 0,2 m), viz příloha C.3.1"</t>
  </si>
  <si>
    <t>2*90,0*3,0</t>
  </si>
  <si>
    <t>Ostatní konstrukce a práce, bourání</t>
  </si>
  <si>
    <t>938909311</t>
  </si>
  <si>
    <t>Čištění vozovek metením strojně podkladu nebo krytu betonového nebo živičného</t>
  </si>
  <si>
    <t>279648882</t>
  </si>
  <si>
    <t>Čištění vozovek metením bláta, prachu nebo hlinitého nánosu s odklizením na hromady na vzdálenost do 20 m nebo naložením na dopravní prostředek strojně povrchu podkladu nebo krytu betonového nebo živičného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</si>
  <si>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</si>
  <si>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"průběžné čištění přístupových cest, viz příloha C.3.1"</t>
  </si>
  <si>
    <t>4*200,0*3,0</t>
  </si>
  <si>
    <t>997</t>
  </si>
  <si>
    <t>Přesun sutě</t>
  </si>
  <si>
    <t>19</t>
  </si>
  <si>
    <t>997013R1</t>
  </si>
  <si>
    <t>Likvidace komunálního odpadu</t>
  </si>
  <si>
    <t>267982838</t>
  </si>
  <si>
    <t>Likvidace komunálního odpadu včetně naložení, dopravy, uložení a poplatku za uložení</t>
  </si>
  <si>
    <t>"vytříděný odpad ze sedimentů, viz příloha C.3.1"</t>
  </si>
  <si>
    <t>2,2*0,1</t>
  </si>
  <si>
    <t>998</t>
  </si>
  <si>
    <t>Přesun hmot</t>
  </si>
  <si>
    <t>20</t>
  </si>
  <si>
    <t>998332011</t>
  </si>
  <si>
    <t>Přesun hmot pro úpravy vodních toků a kanály</t>
  </si>
  <si>
    <t>514788462</t>
  </si>
  <si>
    <t>Přesun hmot pro úpravy vodních toků a kanály, hráze rybníků apod. dopravní vzdálenost do 500 m</t>
  </si>
  <si>
    <t xml:space="preserve">Poznámka k souboru cen:
1. Ceny jsou určeny pro jakoukoliv konstrukčně-materiálovou charakteristiku.
</t>
  </si>
  <si>
    <t>2. - SO 02 Těžení nánosů</t>
  </si>
  <si>
    <t>3223,0/10000</t>
  </si>
  <si>
    <t>7,0</t>
  </si>
  <si>
    <t>21,8</t>
  </si>
  <si>
    <t>701,92-70,19</t>
  </si>
  <si>
    <t>631,73*0,3 'Přepočtené koeficientem množství</t>
  </si>
  <si>
    <t>-1783433736</t>
  </si>
  <si>
    <t>70,19</t>
  </si>
  <si>
    <t>701,92*0,1</t>
  </si>
  <si>
    <t>631,73+70,19</t>
  </si>
  <si>
    <t>631,73+70,92</t>
  </si>
  <si>
    <t>-2010255708</t>
  </si>
  <si>
    <t>631,73+70,197-701,92*0,1</t>
  </si>
  <si>
    <t>631,73</t>
  </si>
  <si>
    <t>"úprava travnatých ploch v areálu Technolen, viz příloha C.3.1"</t>
  </si>
  <si>
    <t>150,0*4,0</t>
  </si>
  <si>
    <t>656277271</t>
  </si>
  <si>
    <t>631,73*1,8</t>
  </si>
  <si>
    <t>70,19*1,8</t>
  </si>
  <si>
    <t>-1618547804</t>
  </si>
  <si>
    <t>3223,0/10000*7,0</t>
  </si>
  <si>
    <t>"20 g směsi/ m2, viz příloha C.3.1"</t>
  </si>
  <si>
    <t>600,0</t>
  </si>
  <si>
    <t>600*0,02 'Přepočtené koeficientem množství</t>
  </si>
  <si>
    <t>10*560,0*3,0</t>
  </si>
  <si>
    <t>-431974898</t>
  </si>
  <si>
    <t>7,0*0,1</t>
  </si>
  <si>
    <t>3. - SO 03 Těžení nánosů</t>
  </si>
  <si>
    <t>"pokosení vegetace, výkaz, viz příloha C.3.2"</t>
  </si>
  <si>
    <t>800,0/10000</t>
  </si>
  <si>
    <t>"vybrání odpadu před i během těžení sedimentů (komunální odpad), odhad, viz příloha C.3.2"</t>
  </si>
  <si>
    <t>1,6</t>
  </si>
  <si>
    <t>"práce v ochranných pásmech vedení při těžení sedimentu, viz příloha C.3.2"</t>
  </si>
  <si>
    <t>62,3</t>
  </si>
  <si>
    <t>"odtěžení sedimentů, výkaz, viz příloha C.3.2"</t>
  </si>
  <si>
    <t>157,94-31,59</t>
  </si>
  <si>
    <t>126,35*0,3 'Přepočtené koeficientem množství</t>
  </si>
  <si>
    <t>31,59</t>
  </si>
  <si>
    <t>157,94*0,1</t>
  </si>
  <si>
    <t>126,35+31,59</t>
  </si>
  <si>
    <t>"vytěžený materiál z hromad v korytě (odpočet materiálu pod vodou), viz příloha C.3.2"</t>
  </si>
  <si>
    <t>126,35+31,59-157,94*0,1</t>
  </si>
  <si>
    <t>"odtěžený materiál ke kraji koryta k vysáknutí, viz příloha C.3.2"</t>
  </si>
  <si>
    <t>126,35</t>
  </si>
  <si>
    <t>181111111</t>
  </si>
  <si>
    <t>Plošná úprava terénu do 500 m2 zemina tř 1 až 4 nerovnosti do 100 mm v rovinně a svahu do 1:5</t>
  </si>
  <si>
    <t>Plošná úprava terénu v zemině tř. 1 až 4 s urovnáním povrchu bez doplnění ornice souvislé plochy do 500 m2 při nerovnostech terénu přes 50 do 100 mm v rovině nebo na svahu do 1:5</t>
  </si>
  <si>
    <t>"úprava manipulačních ploch po stavbě (travnatá plocha), viz příloha C.3.2"</t>
  </si>
  <si>
    <t>40,0*5,0</t>
  </si>
  <si>
    <t>"pokosená vegetace, výkaz"</t>
  </si>
  <si>
    <t>-1277984048</t>
  </si>
  <si>
    <t>"odtěžený materiál, viz příloha C.3.2"</t>
  </si>
  <si>
    <t>126,3*1,8</t>
  </si>
  <si>
    <t>31,59*1,8</t>
  </si>
  <si>
    <t>-706872874</t>
  </si>
  <si>
    <t>"pokosená biomasa, viz příloha C.3.2"</t>
  </si>
  <si>
    <t>800,0/10000*7,0</t>
  </si>
  <si>
    <t>"dočasná manipulační plocha po stavbě, viz příloha D.1"</t>
  </si>
  <si>
    <t>200,0</t>
  </si>
  <si>
    <t>200*0,02 'Přepočtené koeficientem množství</t>
  </si>
  <si>
    <t>"průběžné čištění přístupových cest, viz příloha C.3.2"</t>
  </si>
  <si>
    <t>3*90,0*3,0</t>
  </si>
  <si>
    <t>2099925900</t>
  </si>
  <si>
    <t>"vytříděný odpad ze sedimentů, viz příloha C.3.2"</t>
  </si>
  <si>
    <t>1,6*0,1</t>
  </si>
  <si>
    <t>4. - SO 04 Těžení nánosů</t>
  </si>
  <si>
    <t xml:space="preserve">    4 - Vodorovné konstrukce</t>
  </si>
  <si>
    <t>1441,0/10000</t>
  </si>
  <si>
    <t>114203301</t>
  </si>
  <si>
    <t>Třídění lomového kamene nebo betonových tvárnic podle druhu, velikosti nebo tvaru</t>
  </si>
  <si>
    <t>1431623134</t>
  </si>
  <si>
    <t>Třídění lomového kamene nebo betonových tvárnic získaných při rozebrání dlažeb, záhozů, rovnanin a soustřeďovacích staveb podle druhu, velikosti nebo tvaru</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</si>
  <si>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</si>
  <si>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"třídění - prohození vytěženého materiálu v místě těžení pro následné využití kamene do záhozu (využitelnost 50 %), viz příloha C.3.2"</t>
  </si>
  <si>
    <t>2*47,31</t>
  </si>
  <si>
    <t>5,2</t>
  </si>
  <si>
    <t>185,3</t>
  </si>
  <si>
    <t>523,57-162,31</t>
  </si>
  <si>
    <t>361,26*0,3 'Přepočtené koeficientem množství</t>
  </si>
  <si>
    <t>162,31</t>
  </si>
  <si>
    <t>"znovuodtěžení zemního materiálu z hromad v korytě (část pod vodou 10 %)"</t>
  </si>
  <si>
    <t>(523,57-47,31)*0,1</t>
  </si>
  <si>
    <t>361,26+162,31</t>
  </si>
  <si>
    <t>"odtěžený materiál ke kraji koryta k vysáknutí (odpočet materiálu pro zához), viz příloha C.3.2"</t>
  </si>
  <si>
    <t>361,26+162,31-47,31</t>
  </si>
  <si>
    <t>162201152</t>
  </si>
  <si>
    <t>Vodorovné přemístění do 50 m výkopku/sypaniny z horniny tř. 5 až 7</t>
  </si>
  <si>
    <t>-688956982</t>
  </si>
  <si>
    <t>Vodorovné přemístění výkopku nebo sypaniny po suchu na obvyklém dopravním prostředku, bez naložení výkopku, avšak se složením bez rozhrnutí z horniny tř. 5 až 7 na vzdálenost přes 20 do 50 m</t>
  </si>
  <si>
    <t>"vytříděné kameny do záhozu, viz příloha C.3.2"</t>
  </si>
  <si>
    <t>47,31</t>
  </si>
  <si>
    <t>(361,26-47,31)+162,31-(523,57-47,31)*0,1</t>
  </si>
  <si>
    <t>"materiál z nánosů nad vodou (odpočet materiálu pro zához)"</t>
  </si>
  <si>
    <t>361,26-47,31</t>
  </si>
  <si>
    <t>"pokosená vegetace, výkaz, viz příloha C.3.2"</t>
  </si>
  <si>
    <t>-555431031</t>
  </si>
  <si>
    <t>(361,26-47,31)*1,8</t>
  </si>
  <si>
    <t>162,31*1,8</t>
  </si>
  <si>
    <t>-1312009549</t>
  </si>
  <si>
    <t>1441,0/10000*7,0</t>
  </si>
  <si>
    <t>Vodorovné konstrukce</t>
  </si>
  <si>
    <t>462511270R1</t>
  </si>
  <si>
    <t>Zához z lomového kamene bez proštěrkování z terénu hmotnost do 200 kg</t>
  </si>
  <si>
    <t>-1250332448</t>
  </si>
  <si>
    <t>Zához z lomového kamene neupraveného záhozového bez proštěrkování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</si>
  <si>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</si>
  <si>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"zához z kamene fr. nad 0,125 m (kámen z koryta), výkaz, viz příloha C.3.2"</t>
  </si>
  <si>
    <t>8*570,0*3,0</t>
  </si>
  <si>
    <t>1031604558</t>
  </si>
  <si>
    <t>5,2*0,1</t>
  </si>
  <si>
    <t>5. - SO 05 Těžení nánosů</t>
  </si>
  <si>
    <t>"pokosení vegetace, výkaz, viz příloha C.3.3"</t>
  </si>
  <si>
    <t>1430,0/10000</t>
  </si>
  <si>
    <t>"vybrání odpadu před i během těžení sedimentů (komunální odpad), odhad, viz příloha C.3.3"</t>
  </si>
  <si>
    <t>2,0</t>
  </si>
  <si>
    <t>"práce v ochranných pásmech vedení při těžení sedimentu, viz příloha C.3.3"</t>
  </si>
  <si>
    <t>24,6</t>
  </si>
  <si>
    <t>"odtěžení sedimentů, výkaz, viz příloha C.3.3"</t>
  </si>
  <si>
    <t>199,48-159,58</t>
  </si>
  <si>
    <t>39,9*0,3 'Přepočtené koeficientem množství</t>
  </si>
  <si>
    <t>159,58</t>
  </si>
  <si>
    <t>199,48*0,1</t>
  </si>
  <si>
    <t>39,90+159,58</t>
  </si>
  <si>
    <t>"vytěžený materiál z hromad v korytě (odpočet materiálu pod vodou), viz příloha C.3.3"</t>
  </si>
  <si>
    <t>39,90+159,58-199,48*0,1</t>
  </si>
  <si>
    <t>"odtěžený materiál ke kraji koryta k vysáknutí, viz příloha C.3.3"</t>
  </si>
  <si>
    <t>39,90</t>
  </si>
  <si>
    <t>"pokosená vegetace, výkaz, viz příloha C.3.3"</t>
  </si>
  <si>
    <t>-301558531</t>
  </si>
  <si>
    <t>"odtěžený materiál, viz příloha C.3.3"</t>
  </si>
  <si>
    <t>39,90*1,8</t>
  </si>
  <si>
    <t>159,58*1,8</t>
  </si>
  <si>
    <t>-1083252311</t>
  </si>
  <si>
    <t>"pokosená biomasa na řízenou skládku, viz příloha C.3.3"</t>
  </si>
  <si>
    <t>1430,0/10000*7,0</t>
  </si>
  <si>
    <t>"průběžné čištění přístupových cest, viz příloha C.3.3"</t>
  </si>
  <si>
    <t>3*150,0*3,0</t>
  </si>
  <si>
    <t>36360913</t>
  </si>
  <si>
    <t>"vytříděný odpad ze sedimentů, viz příloha C.3.3"</t>
  </si>
  <si>
    <t>2,0*0,1</t>
  </si>
  <si>
    <t>6. - SO 06 Těžení nánosů</t>
  </si>
  <si>
    <t>374,0/10000</t>
  </si>
  <si>
    <t>1,4</t>
  </si>
  <si>
    <t>5,3</t>
  </si>
  <si>
    <t>140,83-70,41</t>
  </si>
  <si>
    <t>70,42*0,3 'Přepočtené koeficientem množství</t>
  </si>
  <si>
    <t>70,41</t>
  </si>
  <si>
    <t>140,83*0,1</t>
  </si>
  <si>
    <t>70,42+70,41</t>
  </si>
  <si>
    <t>70,42+70,41-140,83*0,1</t>
  </si>
  <si>
    <t>70,42</t>
  </si>
  <si>
    <t>796515534</t>
  </si>
  <si>
    <t>70,42*1,8</t>
  </si>
  <si>
    <t>70,41*1,8</t>
  </si>
  <si>
    <t>-1232241612</t>
  </si>
  <si>
    <t>"pokosená biomasa, viz příloha C.3.3"</t>
  </si>
  <si>
    <t>374,0/10000*7,0</t>
  </si>
  <si>
    <t>"průběžné čištění přístupových cest"</t>
  </si>
  <si>
    <t>2*360,0*3,0</t>
  </si>
  <si>
    <t>2033589775</t>
  </si>
  <si>
    <t>1,4*0,1</t>
  </si>
  <si>
    <t>7. - VON</t>
  </si>
  <si>
    <t>OST - Vedlejší a ostatní rozpočtové náklady</t>
  </si>
  <si>
    <t xml:space="preserve">    01 - Vedlejší rozpočtové náklady</t>
  </si>
  <si>
    <t xml:space="preserve">    02 - Projektová dokumentace - ostatní náklady</t>
  </si>
  <si>
    <t xml:space="preserve">    03 - Geodetické práce a vytýčení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</si>
  <si>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</si>
  <si>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</si>
  <si>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</si>
  <si>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</si>
  <si>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</si>
  <si>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</si>
  <si>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</si>
  <si>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soubor</t>
  </si>
  <si>
    <t>1024</t>
  </si>
  <si>
    <t>-1881929662</t>
  </si>
  <si>
    <t>- zajištění místnosti pro TDI v ZS vč. jejího vybavení</t>
  </si>
  <si>
    <t>- zajištění oplocení prostoru ZS, jeho napojení na inž. sítě</t>
  </si>
  <si>
    <t>- zajištění následné likvidace všech objektů ZS včetně připojení na sítě</t>
  </si>
  <si>
    <t>- zajištění zřízení a odstranění dočasných komunikací, sjezdů a nájezdů pro realizaci stavby</t>
  </si>
  <si>
    <t>- zajištění ostrahy stavby a staveniště po dobu realizace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</si>
  <si>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</si>
  <si>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</si>
  <si>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</si>
  <si>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</si>
  <si>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ochrany veškeré zeleně v prostoru staveniště a v jeho bezprostřední blízkosti pro poškození během realizace stavby</t>
  </si>
  <si>
    <t>0110</t>
  </si>
  <si>
    <t>Zajištění zřízení sjezdů</t>
  </si>
  <si>
    <t>-2142025203</t>
  </si>
  <si>
    <t xml:space="preserve">- zajištění zřízení a odstranění dočasných sjezdů a nájezdů pro realizaci stavby </t>
  </si>
  <si>
    <t>- 2 ks sjezdů v SO 01 z materiálu z koryta</t>
  </si>
  <si>
    <t>- 3 ks sjezdů v SO 02 z materiálu z koryta</t>
  </si>
  <si>
    <t>011011</t>
  </si>
  <si>
    <t>Zajištění povolení k mimořádné manipulaci</t>
  </si>
  <si>
    <t>-1535266684</t>
  </si>
  <si>
    <t>"zajištění povolení na jezech v dostatečném časovém předstihu (2 ks jezů)"</t>
  </si>
  <si>
    <t>0112</t>
  </si>
  <si>
    <t>Zajištění obnovy asfaltové komunikace</t>
  </si>
  <si>
    <t>654157176</t>
  </si>
  <si>
    <t>Zajištění obnovy stávající příjezdové asfaltové komunikace</t>
  </si>
  <si>
    <t>"obnova stávajících příjezdových komunikací při jejich případném porušení (komunikace ve vlastnictví Města Hlinska a v areálech Technolen a Galvos)"</t>
  </si>
  <si>
    <t>"předpokládaná plocha využívané zpevněné asfaltové komunikace (plocha  komunikace Města Hlinska cca 1930 bm, v areálech cca 900 m2)"</t>
  </si>
  <si>
    <t>0113</t>
  </si>
  <si>
    <t>Zajištění obnovy dlážděné komunikace</t>
  </si>
  <si>
    <t>1102361209</t>
  </si>
  <si>
    <t>Zajištění obnovy stávající příjezdové dlážděné komunikace</t>
  </si>
  <si>
    <t>"obnova stávající komunikace v areálu Galvos při jejím případném porušení"</t>
  </si>
  <si>
    <t>"předpokládaná plocha využívané komunikace 810 m2"</t>
  </si>
  <si>
    <t>01131</t>
  </si>
  <si>
    <t>Zajištění obnovy nezpevněné komunikace</t>
  </si>
  <si>
    <t>494396591</t>
  </si>
  <si>
    <t>Zajištění obnovy stávající nezpevněné komunikace</t>
  </si>
  <si>
    <t>"obnova stávající nezpevněné kcesty k jezu za pivovarem Město Hlinsko při jejím případném porušení"</t>
  </si>
  <si>
    <t>"předpokládaná plocha využívané nezpevněné komunikace 180,0 x 4,0 m"</t>
  </si>
  <si>
    <t>02</t>
  </si>
  <si>
    <t>Projektová dokumentace - ostatní náklady</t>
  </si>
  <si>
    <t>0210</t>
  </si>
  <si>
    <t>Vypracování Plánu opatření pro případ havárie</t>
  </si>
  <si>
    <t>kus</t>
  </si>
  <si>
    <t>8192</t>
  </si>
  <si>
    <t>-1351661687</t>
  </si>
  <si>
    <t>Zhotovitelem vypracovaný Plán opatření pro případ havárie, pro případ úniku závadných látek (např. ropné produkty, cementové výluhy, odpadní vody z těsnících clon, atd.)</t>
  </si>
  <si>
    <t>0221</t>
  </si>
  <si>
    <t>Zpracování povodňového plánu stavby dle §71 zákona č. 254/2001 Sb. včetně zajištění schválení příslušnými orgány správy a Povodím Labe, státní podnik</t>
  </si>
  <si>
    <t>-427377190</t>
  </si>
  <si>
    <t>023</t>
  </si>
  <si>
    <t>Vypracování projektu skutečného provedení díla</t>
  </si>
  <si>
    <t>885754201</t>
  </si>
  <si>
    <t>"3 paré + 1 x CD, viz příloha B."</t>
  </si>
  <si>
    <t>03</t>
  </si>
  <si>
    <t>Geodetické práce a vytýčení - ostatní náklady</t>
  </si>
  <si>
    <t>035</t>
  </si>
  <si>
    <t>Zajištění veškerých geodetických prací souvisejících s realizací díla</t>
  </si>
  <si>
    <t>262144</t>
  </si>
  <si>
    <t>-1908304942</t>
  </si>
  <si>
    <t>09</t>
  </si>
  <si>
    <t>Ostatní náklady</t>
  </si>
  <si>
    <t>037</t>
  </si>
  <si>
    <t>Zajištění písemných souhlasných vyjádření všech dotčených vlastníků a případných uživatelů všech pozemků dotčených stavbou s jejich konečnou úpravou po dokončení prací</t>
  </si>
  <si>
    <t>1376621601</t>
  </si>
  <si>
    <t>0370</t>
  </si>
  <si>
    <t>Zajištění plnění požadavků dotčených vlastníků vyplývajících z udělených souhlasů s provedením stavby</t>
  </si>
  <si>
    <t>332097637</t>
  </si>
  <si>
    <t>0931</t>
  </si>
  <si>
    <t>Provedení pasportizace stávajících nemovitostí (vč. pozemků) a jejich příslušenství, zajištění fotodokumentace stávajícího stavu přístupových komunikací</t>
  </si>
  <si>
    <t>1518088687</t>
  </si>
  <si>
    <t>094</t>
  </si>
  <si>
    <t>Zajištění vytyčení veškerých podzemních zařízení</t>
  </si>
  <si>
    <t>2039964547</t>
  </si>
  <si>
    <t>Zajištění vytýčení veškerých podzemních zařízení</t>
  </si>
  <si>
    <t>095</t>
  </si>
  <si>
    <t>Zajištění šetření o podzemních sítích vč. zajištění nových vyjádření v případě, že před realizací pozbyly platnosti</t>
  </si>
  <si>
    <t>1173131734</t>
  </si>
  <si>
    <t>09920</t>
  </si>
  <si>
    <t>Odborné odlovení rybí obsádky z prostoru staveniště</t>
  </si>
  <si>
    <t>-963963030</t>
  </si>
  <si>
    <t>09921</t>
  </si>
  <si>
    <t>Zajištění biologického dozoru odborně způsobilou osobou</t>
  </si>
  <si>
    <t>-712036423</t>
  </si>
  <si>
    <t>"viz příloha D., E.1"</t>
  </si>
  <si>
    <t>"plnění podmínek vyplývajících z udělené vyjímky z ochrany ZCHD, vyjímky z činností v ZCHÚ a zásahu do VKP"</t>
  </si>
  <si>
    <t>"biologický dozor pro každý objekt zvlášť po dobu výstavby"</t>
  </si>
  <si>
    <t>"zajištění terénního monitoringu staveniště"</t>
  </si>
  <si>
    <t>"sledování výskytu ochranářsky významných organismů"</t>
  </si>
  <si>
    <t>"koordinace prací biologického servisu"</t>
  </si>
  <si>
    <t>"zpracování zprávy o výsledcích biologického dozoru"</t>
  </si>
  <si>
    <t>09922</t>
  </si>
  <si>
    <t>Zajištění biologického servisu odborně způsobilou osobou</t>
  </si>
  <si>
    <t>-228788453</t>
  </si>
  <si>
    <t>"elektroodlov zvláště chráněných druhů pro každý objekt zvlášť, bezprostředně před zahájením prací"</t>
  </si>
  <si>
    <t>"zajištění opakovaného záchranného odlovu a přesunu živočichů a rostlin"</t>
  </si>
  <si>
    <t>"transfer do úseku toku nedotčeného stavbou"</t>
  </si>
  <si>
    <t>"vedení statistik o transferech živočichů a rostlin"</t>
  </si>
  <si>
    <t>099300</t>
  </si>
  <si>
    <t>Aktualizace plánu bezpečnosti a ochrany zdraví při práci</t>
  </si>
  <si>
    <t>-1969854142</t>
  </si>
  <si>
    <t>09961</t>
  </si>
  <si>
    <t>Dočasné odstranění plotu</t>
  </si>
  <si>
    <t>-641749989</t>
  </si>
  <si>
    <t xml:space="preserve">Dočasné odstranění stávajícího plotu </t>
  </si>
  <si>
    <t>"stávající plot (pletivo včetně sloupků v dl. 10 m) z důvodu možnosti provádění stavby"</t>
  </si>
  <si>
    <t>"odřezání sloupků, uložení v místě demontáže a zpětné osazení navařením sloupků po stavbě"</t>
  </si>
  <si>
    <t>09962</t>
  </si>
  <si>
    <t>Dočasné odstranění zábradlí</t>
  </si>
  <si>
    <t>1450583867</t>
  </si>
  <si>
    <t>Dočasné odstranění stávajícího zábradlí</t>
  </si>
  <si>
    <t>"stávající zábradlí (ocelové sloupky s dřevěnou výplní v dl. 20 m) z důvodu možnosti provádění stavby"</t>
  </si>
  <si>
    <t>22</t>
  </si>
  <si>
    <t>099911</t>
  </si>
  <si>
    <t>Zajištění vedení průběžné evidence odpadů</t>
  </si>
  <si>
    <t>-1754230917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</si>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</sst>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21"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28</v>
      </c>
      <c r="AO10" s="23"/>
      <c r="AP10" s="23"/>
      <c r="AQ10" s="23"/>
      <c r="AR10" s="21"/>
      <c r="BE10" s="32"/>
      <c r="BS10" s="18" t="s">
        <v>6</v>
      </c>
    </row>
    <row r="11" spans="2:71" s="1" customFormat="1" ht="18.45"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30</v>
      </c>
      <c r="AL11" s="23"/>
      <c r="AM11" s="23"/>
      <c r="AN11" s="28" t="s">
        <v>28</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30</v>
      </c>
      <c r="AL14" s="23"/>
      <c r="AM14" s="23"/>
      <c r="AN14" s="35" t="s">
        <v>32</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28</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30</v>
      </c>
      <c r="AL17" s="23"/>
      <c r="AM17" s="23"/>
      <c r="AN17" s="28" t="s">
        <v>28</v>
      </c>
      <c r="AO17" s="23"/>
      <c r="AP17" s="23"/>
      <c r="AQ17" s="23"/>
      <c r="AR17" s="21"/>
      <c r="BE17" s="32"/>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28</v>
      </c>
      <c r="AO19" s="23"/>
      <c r="AP19" s="23"/>
      <c r="AQ19" s="23"/>
      <c r="AR19" s="21"/>
      <c r="BE19" s="32"/>
      <c r="BS19" s="18" t="s">
        <v>6</v>
      </c>
    </row>
    <row r="20" spans="2:71" s="1" customFormat="1" ht="18.45" customHeight="1">
      <c r="B20" s="22"/>
      <c r="C20" s="23"/>
      <c r="D20" s="23"/>
      <c r="E20" s="28" t="s">
        <v>37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30</v>
      </c>
      <c r="AL20" s="23"/>
      <c r="AM20" s="23"/>
      <c r="AN20" s="28" t="s">
        <v>28</v>
      </c>
      <c r="AO20" s="23"/>
      <c r="AP20" s="23"/>
      <c r="AQ20" s="23"/>
      <c r="AR20" s="21"/>
      <c r="BE20" s="32"/>
      <c r="BS20" s="18" t="s">
        <v>35</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38.25" customHeight="1">
      <c r="B23" s="22"/>
      <c r="C23" s="23"/>
      <c r="D23" s="23"/>
      <c r="E23" s="37" t="s">
        <v>39</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41</v>
      </c>
      <c r="M28" s="46"/>
      <c r="N28" s="46"/>
      <c r="O28" s="46"/>
      <c r="P28" s="46"/>
      <c r="Q28" s="41"/>
      <c r="R28" s="41"/>
      <c r="S28" s="41"/>
      <c r="T28" s="41"/>
      <c r="U28" s="41"/>
      <c r="V28" s="41"/>
      <c r="W28" s="46" t="s">
        <v>42</v>
      </c>
      <c r="X28" s="46"/>
      <c r="Y28" s="46"/>
      <c r="Z28" s="46"/>
      <c r="AA28" s="46"/>
      <c r="AB28" s="46"/>
      <c r="AC28" s="46"/>
      <c r="AD28" s="46"/>
      <c r="AE28" s="46"/>
      <c r="AF28" s="41"/>
      <c r="AG28" s="41"/>
      <c r="AH28" s="41"/>
      <c r="AI28" s="41"/>
      <c r="AJ28" s="41"/>
      <c r="AK28" s="46" t="s">
        <v>43</v>
      </c>
      <c r="AL28" s="46"/>
      <c r="AM28" s="46"/>
      <c r="AN28" s="46"/>
      <c r="AO28" s="46"/>
      <c r="AP28" s="41"/>
      <c r="AQ28" s="41"/>
      <c r="AR28" s="45"/>
      <c r="BE28" s="32"/>
    </row>
    <row r="29" spans="1:57" s="3" customFormat="1" ht="14.4" customHeight="1" hidden="1">
      <c r="A29" s="3"/>
      <c r="B29" s="47"/>
      <c r="C29" s="48"/>
      <c r="D29" s="33" t="s">
        <v>44</v>
      </c>
      <c r="E29" s="48"/>
      <c r="F29" s="33" t="s">
        <v>45</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hidden="1">
      <c r="A30" s="3"/>
      <c r="B30" s="47"/>
      <c r="C30" s="48"/>
      <c r="D30" s="48"/>
      <c r="E30" s="48"/>
      <c r="F30" s="33" t="s">
        <v>46</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c r="A31" s="3"/>
      <c r="B31" s="47"/>
      <c r="C31" s="48"/>
      <c r="D31" s="53" t="s">
        <v>44</v>
      </c>
      <c r="E31" s="48"/>
      <c r="F31" s="33" t="s">
        <v>47</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c r="A32" s="3"/>
      <c r="B32" s="47"/>
      <c r="C32" s="48"/>
      <c r="D32" s="48"/>
      <c r="E32" s="48"/>
      <c r="F32" s="33" t="s">
        <v>48</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49</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4"/>
      <c r="D35" s="55" t="s">
        <v>50</v>
      </c>
      <c r="E35" s="56"/>
      <c r="F35" s="56"/>
      <c r="G35" s="56"/>
      <c r="H35" s="56"/>
      <c r="I35" s="56"/>
      <c r="J35" s="56"/>
      <c r="K35" s="56"/>
      <c r="L35" s="56"/>
      <c r="M35" s="56"/>
      <c r="N35" s="56"/>
      <c r="O35" s="56"/>
      <c r="P35" s="56"/>
      <c r="Q35" s="56"/>
      <c r="R35" s="56"/>
      <c r="S35" s="56"/>
      <c r="T35" s="57" t="s">
        <v>51</v>
      </c>
      <c r="U35" s="56"/>
      <c r="V35" s="56"/>
      <c r="W35" s="56"/>
      <c r="X35" s="58" t="s">
        <v>52</v>
      </c>
      <c r="Y35" s="56"/>
      <c r="Z35" s="56"/>
      <c r="AA35" s="56"/>
      <c r="AB35" s="56"/>
      <c r="AC35" s="56"/>
      <c r="AD35" s="56"/>
      <c r="AE35" s="56"/>
      <c r="AF35" s="56"/>
      <c r="AG35" s="56"/>
      <c r="AH35" s="56"/>
      <c r="AI35" s="56"/>
      <c r="AJ35" s="56"/>
      <c r="AK35" s="59">
        <f>SUM(AK26:AK33)</f>
        <v>0</v>
      </c>
      <c r="AL35" s="56"/>
      <c r="AM35" s="56"/>
      <c r="AN35" s="56"/>
      <c r="AO35" s="60"/>
      <c r="AP35" s="54"/>
      <c r="AQ35" s="54"/>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5"/>
      <c r="BE37" s="39"/>
    </row>
    <row r="41" spans="1:57" s="2" customFormat="1" ht="6.95" customHeight="1">
      <c r="A41" s="39"/>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5"/>
      <c r="BE41" s="39"/>
    </row>
    <row r="42" spans="1:57" s="2" customFormat="1" ht="24.95" customHeight="1">
      <c r="A42" s="39"/>
      <c r="B42" s="40"/>
      <c r="C42" s="24" t="s">
        <v>53</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5"/>
      <c r="C44" s="33" t="s">
        <v>13</v>
      </c>
      <c r="D44" s="66"/>
      <c r="E44" s="66"/>
      <c r="F44" s="66"/>
      <c r="G44" s="66"/>
      <c r="H44" s="66"/>
      <c r="I44" s="66"/>
      <c r="J44" s="66"/>
      <c r="K44" s="66"/>
      <c r="L44" s="66" t="str">
        <f>K5</f>
        <v>3578vv</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Chrudimka, Hlinsko, odstranění sedimentů v intravilánu, ř. km 86,376 - 89,700</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22</v>
      </c>
      <c r="D47" s="41"/>
      <c r="E47" s="41"/>
      <c r="F47" s="41"/>
      <c r="G47" s="41"/>
      <c r="H47" s="41"/>
      <c r="I47" s="41"/>
      <c r="J47" s="41"/>
      <c r="K47" s="41"/>
      <c r="L47" s="73" t="str">
        <f>IF(K8="","",K8)</f>
        <v>Hlinsko</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4" t="str">
        <f>IF(AN8="","",AN8)</f>
        <v>25. 11. 2019</v>
      </c>
      <c r="AN47" s="74"/>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7.9" customHeight="1">
      <c r="A49" s="39"/>
      <c r="B49" s="40"/>
      <c r="C49" s="33" t="s">
        <v>26</v>
      </c>
      <c r="D49" s="41"/>
      <c r="E49" s="41"/>
      <c r="F49" s="41"/>
      <c r="G49" s="41"/>
      <c r="H49" s="41"/>
      <c r="I49" s="41"/>
      <c r="J49" s="41"/>
      <c r="K49" s="41"/>
      <c r="L49" s="66" t="str">
        <f>IF(E11="","",E11)</f>
        <v>Povodí Labe, státní podnik, závod Pardubice</v>
      </c>
      <c r="M49" s="41"/>
      <c r="N49" s="41"/>
      <c r="O49" s="41"/>
      <c r="P49" s="41"/>
      <c r="Q49" s="41"/>
      <c r="R49" s="41"/>
      <c r="S49" s="41"/>
      <c r="T49" s="41"/>
      <c r="U49" s="41"/>
      <c r="V49" s="41"/>
      <c r="W49" s="41"/>
      <c r="X49" s="41"/>
      <c r="Y49" s="41"/>
      <c r="Z49" s="41"/>
      <c r="AA49" s="41"/>
      <c r="AB49" s="41"/>
      <c r="AC49" s="41"/>
      <c r="AD49" s="41"/>
      <c r="AE49" s="41"/>
      <c r="AF49" s="41"/>
      <c r="AG49" s="41"/>
      <c r="AH49" s="41"/>
      <c r="AI49" s="33" t="s">
        <v>33</v>
      </c>
      <c r="AJ49" s="41"/>
      <c r="AK49" s="41"/>
      <c r="AL49" s="41"/>
      <c r="AM49" s="75" t="str">
        <f>IF(E17="","",E17)</f>
        <v>Povodí Labe, státní podnik, OIČ, Hradec Králové</v>
      </c>
      <c r="AN49" s="66"/>
      <c r="AO49" s="66"/>
      <c r="AP49" s="66"/>
      <c r="AQ49" s="41"/>
      <c r="AR49" s="45"/>
      <c r="AS49" s="76" t="s">
        <v>54</v>
      </c>
      <c r="AT49" s="77"/>
      <c r="AU49" s="78"/>
      <c r="AV49" s="78"/>
      <c r="AW49" s="78"/>
      <c r="AX49" s="78"/>
      <c r="AY49" s="78"/>
      <c r="AZ49" s="78"/>
      <c r="BA49" s="78"/>
      <c r="BB49" s="78"/>
      <c r="BC49" s="78"/>
      <c r="BD49" s="79"/>
      <c r="BE49" s="39"/>
    </row>
    <row r="50" spans="1:57" s="2" customFormat="1" ht="15.15" customHeight="1">
      <c r="A50" s="39"/>
      <c r="B50" s="40"/>
      <c r="C50" s="33" t="s">
        <v>31</v>
      </c>
      <c r="D50" s="41"/>
      <c r="E50" s="41"/>
      <c r="F50" s="41"/>
      <c r="G50" s="41"/>
      <c r="H50" s="41"/>
      <c r="I50" s="41"/>
      <c r="J50" s="41"/>
      <c r="K50" s="41"/>
      <c r="L50" s="66"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36</v>
      </c>
      <c r="AJ50" s="41"/>
      <c r="AK50" s="41"/>
      <c r="AL50" s="41"/>
      <c r="AM50" s="75" t="str">
        <f>IF(E20="","",E20)</f>
        <v>Ing. Eva Morkesová</v>
      </c>
      <c r="AN50" s="66"/>
      <c r="AO50" s="66"/>
      <c r="AP50" s="66"/>
      <c r="AQ50" s="41"/>
      <c r="AR50" s="45"/>
      <c r="AS50" s="80"/>
      <c r="AT50" s="81"/>
      <c r="AU50" s="82"/>
      <c r="AV50" s="82"/>
      <c r="AW50" s="82"/>
      <c r="AX50" s="82"/>
      <c r="AY50" s="82"/>
      <c r="AZ50" s="82"/>
      <c r="BA50" s="82"/>
      <c r="BB50" s="82"/>
      <c r="BC50" s="82"/>
      <c r="BD50" s="83"/>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4"/>
      <c r="AT51" s="85"/>
      <c r="AU51" s="86"/>
      <c r="AV51" s="86"/>
      <c r="AW51" s="86"/>
      <c r="AX51" s="86"/>
      <c r="AY51" s="86"/>
      <c r="AZ51" s="86"/>
      <c r="BA51" s="86"/>
      <c r="BB51" s="86"/>
      <c r="BC51" s="86"/>
      <c r="BD51" s="87"/>
      <c r="BE51" s="39"/>
    </row>
    <row r="52" spans="1:57" s="2" customFormat="1" ht="29.25" customHeight="1">
      <c r="A52" s="39"/>
      <c r="B52" s="40"/>
      <c r="C52" s="88" t="s">
        <v>55</v>
      </c>
      <c r="D52" s="89"/>
      <c r="E52" s="89"/>
      <c r="F52" s="89"/>
      <c r="G52" s="89"/>
      <c r="H52" s="90"/>
      <c r="I52" s="91" t="s">
        <v>56</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57</v>
      </c>
      <c r="AH52" s="89"/>
      <c r="AI52" s="89"/>
      <c r="AJ52" s="89"/>
      <c r="AK52" s="89"/>
      <c r="AL52" s="89"/>
      <c r="AM52" s="89"/>
      <c r="AN52" s="91" t="s">
        <v>58</v>
      </c>
      <c r="AO52" s="89"/>
      <c r="AP52" s="89"/>
      <c r="AQ52" s="93" t="s">
        <v>59</v>
      </c>
      <c r="AR52" s="45"/>
      <c r="AS52" s="94" t="s">
        <v>60</v>
      </c>
      <c r="AT52" s="95" t="s">
        <v>61</v>
      </c>
      <c r="AU52" s="95" t="s">
        <v>62</v>
      </c>
      <c r="AV52" s="95" t="s">
        <v>63</v>
      </c>
      <c r="AW52" s="95" t="s">
        <v>64</v>
      </c>
      <c r="AX52" s="95" t="s">
        <v>65</v>
      </c>
      <c r="AY52" s="95" t="s">
        <v>66</v>
      </c>
      <c r="AZ52" s="95" t="s">
        <v>67</v>
      </c>
      <c r="BA52" s="95" t="s">
        <v>68</v>
      </c>
      <c r="BB52" s="95" t="s">
        <v>69</v>
      </c>
      <c r="BC52" s="95" t="s">
        <v>70</v>
      </c>
      <c r="BD52" s="96" t="s">
        <v>71</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7"/>
      <c r="AT53" s="98"/>
      <c r="AU53" s="98"/>
      <c r="AV53" s="98"/>
      <c r="AW53" s="98"/>
      <c r="AX53" s="98"/>
      <c r="AY53" s="98"/>
      <c r="AZ53" s="98"/>
      <c r="BA53" s="98"/>
      <c r="BB53" s="98"/>
      <c r="BC53" s="98"/>
      <c r="BD53" s="99"/>
      <c r="BE53" s="39"/>
    </row>
    <row r="54" spans="1:90" s="6" customFormat="1" ht="32.4" customHeight="1">
      <c r="A54" s="6"/>
      <c r="B54" s="100"/>
      <c r="C54" s="101" t="s">
        <v>72</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ROUND(SUM(AG55:AG61),2)</f>
        <v>0</v>
      </c>
      <c r="AH54" s="103"/>
      <c r="AI54" s="103"/>
      <c r="AJ54" s="103"/>
      <c r="AK54" s="103"/>
      <c r="AL54" s="103"/>
      <c r="AM54" s="103"/>
      <c r="AN54" s="104">
        <f>SUM(AG54,AT54)</f>
        <v>0</v>
      </c>
      <c r="AO54" s="104"/>
      <c r="AP54" s="104"/>
      <c r="AQ54" s="105" t="s">
        <v>28</v>
      </c>
      <c r="AR54" s="106"/>
      <c r="AS54" s="107">
        <f>ROUND(SUM(AS55:AS61),2)</f>
        <v>0</v>
      </c>
      <c r="AT54" s="108">
        <f>ROUND(SUM(AV54:AW54),2)</f>
        <v>0</v>
      </c>
      <c r="AU54" s="109">
        <f>ROUND(SUM(AU55:AU61),5)</f>
        <v>0</v>
      </c>
      <c r="AV54" s="108">
        <f>ROUND(AZ54*L29,2)</f>
        <v>0</v>
      </c>
      <c r="AW54" s="108">
        <f>ROUND(BA54*L30,2)</f>
        <v>0</v>
      </c>
      <c r="AX54" s="108">
        <f>ROUND(BB54*L29,2)</f>
        <v>0</v>
      </c>
      <c r="AY54" s="108">
        <f>ROUND(BC54*L30,2)</f>
        <v>0</v>
      </c>
      <c r="AZ54" s="108">
        <f>ROUND(SUM(AZ55:AZ61),2)</f>
        <v>0</v>
      </c>
      <c r="BA54" s="108">
        <f>ROUND(SUM(BA55:BA61),2)</f>
        <v>0</v>
      </c>
      <c r="BB54" s="108">
        <f>ROUND(SUM(BB55:BB61),2)</f>
        <v>0</v>
      </c>
      <c r="BC54" s="108">
        <f>ROUND(SUM(BC55:BC61),2)</f>
        <v>0</v>
      </c>
      <c r="BD54" s="110">
        <f>ROUND(SUM(BD55:BD61),2)</f>
        <v>0</v>
      </c>
      <c r="BE54" s="6"/>
      <c r="BS54" s="111" t="s">
        <v>73</v>
      </c>
      <c r="BT54" s="111" t="s">
        <v>74</v>
      </c>
      <c r="BU54" s="112" t="s">
        <v>75</v>
      </c>
      <c r="BV54" s="111" t="s">
        <v>76</v>
      </c>
      <c r="BW54" s="111" t="s">
        <v>5</v>
      </c>
      <c r="BX54" s="111" t="s">
        <v>77</v>
      </c>
      <c r="CL54" s="111" t="s">
        <v>19</v>
      </c>
    </row>
    <row r="55" spans="1:91" s="7" customFormat="1" ht="16.5" customHeight="1">
      <c r="A55" s="113" t="s">
        <v>78</v>
      </c>
      <c r="B55" s="114"/>
      <c r="C55" s="115"/>
      <c r="D55" s="116" t="s">
        <v>79</v>
      </c>
      <c r="E55" s="116"/>
      <c r="F55" s="116"/>
      <c r="G55" s="116"/>
      <c r="H55" s="116"/>
      <c r="I55" s="117"/>
      <c r="J55" s="116" t="s">
        <v>80</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'1. - SO 01 Těžení nánosů'!J30</f>
        <v>0</v>
      </c>
      <c r="AH55" s="117"/>
      <c r="AI55" s="117"/>
      <c r="AJ55" s="117"/>
      <c r="AK55" s="117"/>
      <c r="AL55" s="117"/>
      <c r="AM55" s="117"/>
      <c r="AN55" s="118">
        <f>SUM(AG55,AT55)</f>
        <v>0</v>
      </c>
      <c r="AO55" s="117"/>
      <c r="AP55" s="117"/>
      <c r="AQ55" s="119" t="s">
        <v>81</v>
      </c>
      <c r="AR55" s="120"/>
      <c r="AS55" s="121">
        <v>0</v>
      </c>
      <c r="AT55" s="122">
        <f>ROUND(SUM(AV55:AW55),2)</f>
        <v>0</v>
      </c>
      <c r="AU55" s="123">
        <f>'1. - SO 01 Těžení nánosů'!P86</f>
        <v>0</v>
      </c>
      <c r="AV55" s="122">
        <f>'1. - SO 01 Těžení nánosů'!J33</f>
        <v>0</v>
      </c>
      <c r="AW55" s="122">
        <f>'1. - SO 01 Těžení nánosů'!J34</f>
        <v>0</v>
      </c>
      <c r="AX55" s="122">
        <f>'1. - SO 01 Těžení nánosů'!J35</f>
        <v>0</v>
      </c>
      <c r="AY55" s="122">
        <f>'1. - SO 01 Těžení nánosů'!J36</f>
        <v>0</v>
      </c>
      <c r="AZ55" s="122">
        <f>'1. - SO 01 Těžení nánosů'!F33</f>
        <v>0</v>
      </c>
      <c r="BA55" s="122">
        <f>'1. - SO 01 Těžení nánosů'!F34</f>
        <v>0</v>
      </c>
      <c r="BB55" s="122">
        <f>'1. - SO 01 Těžení nánosů'!F35</f>
        <v>0</v>
      </c>
      <c r="BC55" s="122">
        <f>'1. - SO 01 Těžení nánosů'!F36</f>
        <v>0</v>
      </c>
      <c r="BD55" s="124">
        <f>'1. - SO 01 Těžení nánosů'!F37</f>
        <v>0</v>
      </c>
      <c r="BE55" s="7"/>
      <c r="BT55" s="125" t="s">
        <v>82</v>
      </c>
      <c r="BV55" s="125" t="s">
        <v>76</v>
      </c>
      <c r="BW55" s="125" t="s">
        <v>83</v>
      </c>
      <c r="BX55" s="125" t="s">
        <v>5</v>
      </c>
      <c r="CL55" s="125" t="s">
        <v>19</v>
      </c>
      <c r="CM55" s="125" t="s">
        <v>84</v>
      </c>
    </row>
    <row r="56" spans="1:91" s="7" customFormat="1" ht="16.5" customHeight="1">
      <c r="A56" s="113" t="s">
        <v>78</v>
      </c>
      <c r="B56" s="114"/>
      <c r="C56" s="115"/>
      <c r="D56" s="116" t="s">
        <v>85</v>
      </c>
      <c r="E56" s="116"/>
      <c r="F56" s="116"/>
      <c r="G56" s="116"/>
      <c r="H56" s="116"/>
      <c r="I56" s="117"/>
      <c r="J56" s="116" t="s">
        <v>86</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'2. - SO 02 Těžení nánosů'!J30</f>
        <v>0</v>
      </c>
      <c r="AH56" s="117"/>
      <c r="AI56" s="117"/>
      <c r="AJ56" s="117"/>
      <c r="AK56" s="117"/>
      <c r="AL56" s="117"/>
      <c r="AM56" s="117"/>
      <c r="AN56" s="118">
        <f>SUM(AG56,AT56)</f>
        <v>0</v>
      </c>
      <c r="AO56" s="117"/>
      <c r="AP56" s="117"/>
      <c r="AQ56" s="119" t="s">
        <v>81</v>
      </c>
      <c r="AR56" s="120"/>
      <c r="AS56" s="121">
        <v>0</v>
      </c>
      <c r="AT56" s="122">
        <f>ROUND(SUM(AV56:AW56),2)</f>
        <v>0</v>
      </c>
      <c r="AU56" s="123">
        <f>'2. - SO 02 Těžení nánosů'!P85</f>
        <v>0</v>
      </c>
      <c r="AV56" s="122">
        <f>'2. - SO 02 Těžení nánosů'!J33</f>
        <v>0</v>
      </c>
      <c r="AW56" s="122">
        <f>'2. - SO 02 Těžení nánosů'!J34</f>
        <v>0</v>
      </c>
      <c r="AX56" s="122">
        <f>'2. - SO 02 Těžení nánosů'!J35</f>
        <v>0</v>
      </c>
      <c r="AY56" s="122">
        <f>'2. - SO 02 Těžení nánosů'!J36</f>
        <v>0</v>
      </c>
      <c r="AZ56" s="122">
        <f>'2. - SO 02 Těžení nánosů'!F33</f>
        <v>0</v>
      </c>
      <c r="BA56" s="122">
        <f>'2. - SO 02 Těžení nánosů'!F34</f>
        <v>0</v>
      </c>
      <c r="BB56" s="122">
        <f>'2. - SO 02 Těžení nánosů'!F35</f>
        <v>0</v>
      </c>
      <c r="BC56" s="122">
        <f>'2. - SO 02 Těžení nánosů'!F36</f>
        <v>0</v>
      </c>
      <c r="BD56" s="124">
        <f>'2. - SO 02 Těžení nánosů'!F37</f>
        <v>0</v>
      </c>
      <c r="BE56" s="7"/>
      <c r="BT56" s="125" t="s">
        <v>82</v>
      </c>
      <c r="BV56" s="125" t="s">
        <v>76</v>
      </c>
      <c r="BW56" s="125" t="s">
        <v>87</v>
      </c>
      <c r="BX56" s="125" t="s">
        <v>5</v>
      </c>
      <c r="CL56" s="125" t="s">
        <v>19</v>
      </c>
      <c r="CM56" s="125" t="s">
        <v>84</v>
      </c>
    </row>
    <row r="57" spans="1:91" s="7" customFormat="1" ht="16.5" customHeight="1">
      <c r="A57" s="113" t="s">
        <v>78</v>
      </c>
      <c r="B57" s="114"/>
      <c r="C57" s="115"/>
      <c r="D57" s="116" t="s">
        <v>88</v>
      </c>
      <c r="E57" s="116"/>
      <c r="F57" s="116"/>
      <c r="G57" s="116"/>
      <c r="H57" s="116"/>
      <c r="I57" s="117"/>
      <c r="J57" s="116" t="s">
        <v>89</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'3. - SO 03 Těžení nánosů'!J30</f>
        <v>0</v>
      </c>
      <c r="AH57" s="117"/>
      <c r="AI57" s="117"/>
      <c r="AJ57" s="117"/>
      <c r="AK57" s="117"/>
      <c r="AL57" s="117"/>
      <c r="AM57" s="117"/>
      <c r="AN57" s="118">
        <f>SUM(AG57,AT57)</f>
        <v>0</v>
      </c>
      <c r="AO57" s="117"/>
      <c r="AP57" s="117"/>
      <c r="AQ57" s="119" t="s">
        <v>81</v>
      </c>
      <c r="AR57" s="120"/>
      <c r="AS57" s="121">
        <v>0</v>
      </c>
      <c r="AT57" s="122">
        <f>ROUND(SUM(AV57:AW57),2)</f>
        <v>0</v>
      </c>
      <c r="AU57" s="123">
        <f>'3. - SO 03 Těžení nánosů'!P85</f>
        <v>0</v>
      </c>
      <c r="AV57" s="122">
        <f>'3. - SO 03 Těžení nánosů'!J33</f>
        <v>0</v>
      </c>
      <c r="AW57" s="122">
        <f>'3. - SO 03 Těžení nánosů'!J34</f>
        <v>0</v>
      </c>
      <c r="AX57" s="122">
        <f>'3. - SO 03 Těžení nánosů'!J35</f>
        <v>0</v>
      </c>
      <c r="AY57" s="122">
        <f>'3. - SO 03 Těžení nánosů'!J36</f>
        <v>0</v>
      </c>
      <c r="AZ57" s="122">
        <f>'3. - SO 03 Těžení nánosů'!F33</f>
        <v>0</v>
      </c>
      <c r="BA57" s="122">
        <f>'3. - SO 03 Těžení nánosů'!F34</f>
        <v>0</v>
      </c>
      <c r="BB57" s="122">
        <f>'3. - SO 03 Těžení nánosů'!F35</f>
        <v>0</v>
      </c>
      <c r="BC57" s="122">
        <f>'3. - SO 03 Těžení nánosů'!F36</f>
        <v>0</v>
      </c>
      <c r="BD57" s="124">
        <f>'3. - SO 03 Těžení nánosů'!F37</f>
        <v>0</v>
      </c>
      <c r="BE57" s="7"/>
      <c r="BT57" s="125" t="s">
        <v>82</v>
      </c>
      <c r="BV57" s="125" t="s">
        <v>76</v>
      </c>
      <c r="BW57" s="125" t="s">
        <v>90</v>
      </c>
      <c r="BX57" s="125" t="s">
        <v>5</v>
      </c>
      <c r="CL57" s="125" t="s">
        <v>19</v>
      </c>
      <c r="CM57" s="125" t="s">
        <v>84</v>
      </c>
    </row>
    <row r="58" spans="1:91" s="7" customFormat="1" ht="16.5" customHeight="1">
      <c r="A58" s="113" t="s">
        <v>78</v>
      </c>
      <c r="B58" s="114"/>
      <c r="C58" s="115"/>
      <c r="D58" s="116" t="s">
        <v>91</v>
      </c>
      <c r="E58" s="116"/>
      <c r="F58" s="116"/>
      <c r="G58" s="116"/>
      <c r="H58" s="116"/>
      <c r="I58" s="117"/>
      <c r="J58" s="116" t="s">
        <v>92</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'4. - SO 04 Těžení nánosů'!J30</f>
        <v>0</v>
      </c>
      <c r="AH58" s="117"/>
      <c r="AI58" s="117"/>
      <c r="AJ58" s="117"/>
      <c r="AK58" s="117"/>
      <c r="AL58" s="117"/>
      <c r="AM58" s="117"/>
      <c r="AN58" s="118">
        <f>SUM(AG58,AT58)</f>
        <v>0</v>
      </c>
      <c r="AO58" s="117"/>
      <c r="AP58" s="117"/>
      <c r="AQ58" s="119" t="s">
        <v>81</v>
      </c>
      <c r="AR58" s="120"/>
      <c r="AS58" s="121">
        <v>0</v>
      </c>
      <c r="AT58" s="122">
        <f>ROUND(SUM(AV58:AW58),2)</f>
        <v>0</v>
      </c>
      <c r="AU58" s="123">
        <f>'4. - SO 04 Těžení nánosů'!P85</f>
        <v>0</v>
      </c>
      <c r="AV58" s="122">
        <f>'4. - SO 04 Těžení nánosů'!J33</f>
        <v>0</v>
      </c>
      <c r="AW58" s="122">
        <f>'4. - SO 04 Těžení nánosů'!J34</f>
        <v>0</v>
      </c>
      <c r="AX58" s="122">
        <f>'4. - SO 04 Těžení nánosů'!J35</f>
        <v>0</v>
      </c>
      <c r="AY58" s="122">
        <f>'4. - SO 04 Těžení nánosů'!J36</f>
        <v>0</v>
      </c>
      <c r="AZ58" s="122">
        <f>'4. - SO 04 Těžení nánosů'!F33</f>
        <v>0</v>
      </c>
      <c r="BA58" s="122">
        <f>'4. - SO 04 Těžení nánosů'!F34</f>
        <v>0</v>
      </c>
      <c r="BB58" s="122">
        <f>'4. - SO 04 Těžení nánosů'!F35</f>
        <v>0</v>
      </c>
      <c r="BC58" s="122">
        <f>'4. - SO 04 Těžení nánosů'!F36</f>
        <v>0</v>
      </c>
      <c r="BD58" s="124">
        <f>'4. - SO 04 Těžení nánosů'!F37</f>
        <v>0</v>
      </c>
      <c r="BE58" s="7"/>
      <c r="BT58" s="125" t="s">
        <v>82</v>
      </c>
      <c r="BV58" s="125" t="s">
        <v>76</v>
      </c>
      <c r="BW58" s="125" t="s">
        <v>93</v>
      </c>
      <c r="BX58" s="125" t="s">
        <v>5</v>
      </c>
      <c r="CL58" s="125" t="s">
        <v>19</v>
      </c>
      <c r="CM58" s="125" t="s">
        <v>84</v>
      </c>
    </row>
    <row r="59" spans="1:91" s="7" customFormat="1" ht="16.5" customHeight="1">
      <c r="A59" s="113" t="s">
        <v>78</v>
      </c>
      <c r="B59" s="114"/>
      <c r="C59" s="115"/>
      <c r="D59" s="116" t="s">
        <v>94</v>
      </c>
      <c r="E59" s="116"/>
      <c r="F59" s="116"/>
      <c r="G59" s="116"/>
      <c r="H59" s="116"/>
      <c r="I59" s="117"/>
      <c r="J59" s="116" t="s">
        <v>95</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'5. - SO 05 Těžení nánosů'!J30</f>
        <v>0</v>
      </c>
      <c r="AH59" s="117"/>
      <c r="AI59" s="117"/>
      <c r="AJ59" s="117"/>
      <c r="AK59" s="117"/>
      <c r="AL59" s="117"/>
      <c r="AM59" s="117"/>
      <c r="AN59" s="118">
        <f>SUM(AG59,AT59)</f>
        <v>0</v>
      </c>
      <c r="AO59" s="117"/>
      <c r="AP59" s="117"/>
      <c r="AQ59" s="119" t="s">
        <v>81</v>
      </c>
      <c r="AR59" s="120"/>
      <c r="AS59" s="121">
        <v>0</v>
      </c>
      <c r="AT59" s="122">
        <f>ROUND(SUM(AV59:AW59),2)</f>
        <v>0</v>
      </c>
      <c r="AU59" s="123">
        <f>'5. - SO 05 Těžení nánosů'!P83</f>
        <v>0</v>
      </c>
      <c r="AV59" s="122">
        <f>'5. - SO 05 Těžení nánosů'!J33</f>
        <v>0</v>
      </c>
      <c r="AW59" s="122">
        <f>'5. - SO 05 Těžení nánosů'!J34</f>
        <v>0</v>
      </c>
      <c r="AX59" s="122">
        <f>'5. - SO 05 Těžení nánosů'!J35</f>
        <v>0</v>
      </c>
      <c r="AY59" s="122">
        <f>'5. - SO 05 Těžení nánosů'!J36</f>
        <v>0</v>
      </c>
      <c r="AZ59" s="122">
        <f>'5. - SO 05 Těžení nánosů'!F33</f>
        <v>0</v>
      </c>
      <c r="BA59" s="122">
        <f>'5. - SO 05 Těžení nánosů'!F34</f>
        <v>0</v>
      </c>
      <c r="BB59" s="122">
        <f>'5. - SO 05 Těžení nánosů'!F35</f>
        <v>0</v>
      </c>
      <c r="BC59" s="122">
        <f>'5. - SO 05 Těžení nánosů'!F36</f>
        <v>0</v>
      </c>
      <c r="BD59" s="124">
        <f>'5. - SO 05 Těžení nánosů'!F37</f>
        <v>0</v>
      </c>
      <c r="BE59" s="7"/>
      <c r="BT59" s="125" t="s">
        <v>82</v>
      </c>
      <c r="BV59" s="125" t="s">
        <v>76</v>
      </c>
      <c r="BW59" s="125" t="s">
        <v>96</v>
      </c>
      <c r="BX59" s="125" t="s">
        <v>5</v>
      </c>
      <c r="CL59" s="125" t="s">
        <v>19</v>
      </c>
      <c r="CM59" s="125" t="s">
        <v>84</v>
      </c>
    </row>
    <row r="60" spans="1:91" s="7" customFormat="1" ht="16.5" customHeight="1">
      <c r="A60" s="113" t="s">
        <v>78</v>
      </c>
      <c r="B60" s="114"/>
      <c r="C60" s="115"/>
      <c r="D60" s="116" t="s">
        <v>97</v>
      </c>
      <c r="E60" s="116"/>
      <c r="F60" s="116"/>
      <c r="G60" s="116"/>
      <c r="H60" s="116"/>
      <c r="I60" s="117"/>
      <c r="J60" s="116" t="s">
        <v>98</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'6. - SO 06 Těžení nánosů'!J30</f>
        <v>0</v>
      </c>
      <c r="AH60" s="117"/>
      <c r="AI60" s="117"/>
      <c r="AJ60" s="117"/>
      <c r="AK60" s="117"/>
      <c r="AL60" s="117"/>
      <c r="AM60" s="117"/>
      <c r="AN60" s="118">
        <f>SUM(AG60,AT60)</f>
        <v>0</v>
      </c>
      <c r="AO60" s="117"/>
      <c r="AP60" s="117"/>
      <c r="AQ60" s="119" t="s">
        <v>81</v>
      </c>
      <c r="AR60" s="120"/>
      <c r="AS60" s="121">
        <v>0</v>
      </c>
      <c r="AT60" s="122">
        <f>ROUND(SUM(AV60:AW60),2)</f>
        <v>0</v>
      </c>
      <c r="AU60" s="123">
        <f>'6. - SO 06 Těžení nánosů'!P83</f>
        <v>0</v>
      </c>
      <c r="AV60" s="122">
        <f>'6. - SO 06 Těžení nánosů'!J33</f>
        <v>0</v>
      </c>
      <c r="AW60" s="122">
        <f>'6. - SO 06 Těžení nánosů'!J34</f>
        <v>0</v>
      </c>
      <c r="AX60" s="122">
        <f>'6. - SO 06 Těžení nánosů'!J35</f>
        <v>0</v>
      </c>
      <c r="AY60" s="122">
        <f>'6. - SO 06 Těžení nánosů'!J36</f>
        <v>0</v>
      </c>
      <c r="AZ60" s="122">
        <f>'6. - SO 06 Těžení nánosů'!F33</f>
        <v>0</v>
      </c>
      <c r="BA60" s="122">
        <f>'6. - SO 06 Těžení nánosů'!F34</f>
        <v>0</v>
      </c>
      <c r="BB60" s="122">
        <f>'6. - SO 06 Těžení nánosů'!F35</f>
        <v>0</v>
      </c>
      <c r="BC60" s="122">
        <f>'6. - SO 06 Těžení nánosů'!F36</f>
        <v>0</v>
      </c>
      <c r="BD60" s="124">
        <f>'6. - SO 06 Těžení nánosů'!F37</f>
        <v>0</v>
      </c>
      <c r="BE60" s="7"/>
      <c r="BT60" s="125" t="s">
        <v>82</v>
      </c>
      <c r="BV60" s="125" t="s">
        <v>76</v>
      </c>
      <c r="BW60" s="125" t="s">
        <v>99</v>
      </c>
      <c r="BX60" s="125" t="s">
        <v>5</v>
      </c>
      <c r="CL60" s="125" t="s">
        <v>19</v>
      </c>
      <c r="CM60" s="125" t="s">
        <v>84</v>
      </c>
    </row>
    <row r="61" spans="1:91" s="7" customFormat="1" ht="16.5" customHeight="1">
      <c r="A61" s="113" t="s">
        <v>78</v>
      </c>
      <c r="B61" s="114"/>
      <c r="C61" s="115"/>
      <c r="D61" s="116" t="s">
        <v>100</v>
      </c>
      <c r="E61" s="116"/>
      <c r="F61" s="116"/>
      <c r="G61" s="116"/>
      <c r="H61" s="116"/>
      <c r="I61" s="117"/>
      <c r="J61" s="116" t="s">
        <v>101</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'7. - VON'!J30</f>
        <v>0</v>
      </c>
      <c r="AH61" s="117"/>
      <c r="AI61" s="117"/>
      <c r="AJ61" s="117"/>
      <c r="AK61" s="117"/>
      <c r="AL61" s="117"/>
      <c r="AM61" s="117"/>
      <c r="AN61" s="118">
        <f>SUM(AG61,AT61)</f>
        <v>0</v>
      </c>
      <c r="AO61" s="117"/>
      <c r="AP61" s="117"/>
      <c r="AQ61" s="119" t="s">
        <v>101</v>
      </c>
      <c r="AR61" s="120"/>
      <c r="AS61" s="126">
        <v>0</v>
      </c>
      <c r="AT61" s="127">
        <f>ROUND(SUM(AV61:AW61),2)</f>
        <v>0</v>
      </c>
      <c r="AU61" s="128">
        <f>'7. - VON'!P84</f>
        <v>0</v>
      </c>
      <c r="AV61" s="127">
        <f>'7. - VON'!J33</f>
        <v>0</v>
      </c>
      <c r="AW61" s="127">
        <f>'7. - VON'!J34</f>
        <v>0</v>
      </c>
      <c r="AX61" s="127">
        <f>'7. - VON'!J35</f>
        <v>0</v>
      </c>
      <c r="AY61" s="127">
        <f>'7. - VON'!J36</f>
        <v>0</v>
      </c>
      <c r="AZ61" s="127">
        <f>'7. - VON'!F33</f>
        <v>0</v>
      </c>
      <c r="BA61" s="127">
        <f>'7. - VON'!F34</f>
        <v>0</v>
      </c>
      <c r="BB61" s="127">
        <f>'7. - VON'!F35</f>
        <v>0</v>
      </c>
      <c r="BC61" s="127">
        <f>'7. - VON'!F36</f>
        <v>0</v>
      </c>
      <c r="BD61" s="129">
        <f>'7. - VON'!F37</f>
        <v>0</v>
      </c>
      <c r="BE61" s="7"/>
      <c r="BT61" s="125" t="s">
        <v>82</v>
      </c>
      <c r="BV61" s="125" t="s">
        <v>76</v>
      </c>
      <c r="BW61" s="125" t="s">
        <v>102</v>
      </c>
      <c r="BX61" s="125" t="s">
        <v>5</v>
      </c>
      <c r="CL61" s="125" t="s">
        <v>28</v>
      </c>
      <c r="CM61" s="125" t="s">
        <v>84</v>
      </c>
    </row>
    <row r="62" spans="1:57" s="2" customFormat="1" ht="30" customHeight="1">
      <c r="A62" s="39"/>
      <c r="B62" s="40"/>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5"/>
      <c r="AS62" s="39"/>
      <c r="AT62" s="39"/>
      <c r="AU62" s="39"/>
      <c r="AV62" s="39"/>
      <c r="AW62" s="39"/>
      <c r="AX62" s="39"/>
      <c r="AY62" s="39"/>
      <c r="AZ62" s="39"/>
      <c r="BA62" s="39"/>
      <c r="BB62" s="39"/>
      <c r="BC62" s="39"/>
      <c r="BD62" s="39"/>
      <c r="BE62" s="39"/>
    </row>
    <row r="63" spans="1:57" s="2" customFormat="1" ht="6.95" customHeight="1">
      <c r="A63" s="39"/>
      <c r="B63" s="61"/>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45"/>
      <c r="AS63" s="39"/>
      <c r="AT63" s="39"/>
      <c r="AU63" s="39"/>
      <c r="AV63" s="39"/>
      <c r="AW63" s="39"/>
      <c r="AX63" s="39"/>
      <c r="AY63" s="39"/>
      <c r="AZ63" s="39"/>
      <c r="BA63" s="39"/>
      <c r="BB63" s="39"/>
      <c r="BC63" s="39"/>
      <c r="BD63" s="39"/>
      <c r="BE63" s="39"/>
    </row>
  </sheetData>
  <sheetProtection password="CC35" sheet="1" objects="1" scenarios="1" formatColumns="0" formatRows="0"/>
  <mergeCells count="6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C52:G52"/>
    <mergeCell ref="I52:AF52"/>
    <mergeCell ref="D55:H55"/>
    <mergeCell ref="J55:AF55"/>
    <mergeCell ref="D56:H56"/>
    <mergeCell ref="J56:AF56"/>
    <mergeCell ref="D57:H57"/>
    <mergeCell ref="J57:AF57"/>
    <mergeCell ref="D58:H58"/>
    <mergeCell ref="J58:AF58"/>
    <mergeCell ref="D59:H59"/>
    <mergeCell ref="J59:AF59"/>
    <mergeCell ref="D60:H60"/>
    <mergeCell ref="J60:AF60"/>
    <mergeCell ref="D61:H61"/>
    <mergeCell ref="J61:AF61"/>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54:AM54"/>
    <mergeCell ref="AN54:AP54"/>
  </mergeCells>
  <hyperlinks>
    <hyperlink ref="A55" location="'1. - SO 01 Těžení nánosů'!C2" display="/"/>
    <hyperlink ref="A56" location="'2. - SO 02 Těžení nánosů'!C2" display="/"/>
    <hyperlink ref="A57" location="'3. - SO 03 Těžení nánosů'!C2" display="/"/>
    <hyperlink ref="A58" location="'4. - SO 04 Těžení nánosů'!C2" display="/"/>
    <hyperlink ref="A59" location="'5. - SO 05 Těžení nánosů'!C2" display="/"/>
    <hyperlink ref="A60" location="'6. - SO 06 Těžení nánosů'!C2" display="/"/>
    <hyperlink ref="A61" location="'7.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9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83</v>
      </c>
    </row>
    <row r="3" spans="2:46" s="1" customFormat="1" ht="6.95" customHeight="1">
      <c r="B3" s="131"/>
      <c r="C3" s="132"/>
      <c r="D3" s="132"/>
      <c r="E3" s="132"/>
      <c r="F3" s="132"/>
      <c r="G3" s="132"/>
      <c r="H3" s="132"/>
      <c r="I3" s="133"/>
      <c r="J3" s="132"/>
      <c r="K3" s="132"/>
      <c r="L3" s="21"/>
      <c r="AT3" s="18" t="s">
        <v>84</v>
      </c>
    </row>
    <row r="4" spans="2:46" s="1" customFormat="1" ht="24.95" customHeight="1">
      <c r="B4" s="21"/>
      <c r="D4" s="134" t="s">
        <v>103</v>
      </c>
      <c r="I4" s="130"/>
      <c r="L4" s="21"/>
      <c r="M4" s="135" t="s">
        <v>10</v>
      </c>
      <c r="AT4" s="18" t="s">
        <v>35</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Chrudimka, Hlinsko, odstranění sedimentů v intravilánu, ř. km 86,376 - 89,700</v>
      </c>
      <c r="F7" s="136"/>
      <c r="G7" s="136"/>
      <c r="H7" s="136"/>
      <c r="I7" s="130"/>
      <c r="L7" s="21"/>
    </row>
    <row r="8" spans="1:31" s="2" customFormat="1" ht="12" customHeight="1">
      <c r="A8" s="39"/>
      <c r="B8" s="45"/>
      <c r="C8" s="39"/>
      <c r="D8" s="136" t="s">
        <v>104</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105</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21</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22</v>
      </c>
      <c r="E12" s="39"/>
      <c r="F12" s="141" t="s">
        <v>23</v>
      </c>
      <c r="G12" s="39"/>
      <c r="H12" s="39"/>
      <c r="I12" s="142" t="s">
        <v>24</v>
      </c>
      <c r="J12" s="143" t="str">
        <f>'Rekapitulace stavby'!AN8</f>
        <v>25. 11. 2019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26</v>
      </c>
      <c r="E14" s="39"/>
      <c r="F14" s="39"/>
      <c r="G14" s="39"/>
      <c r="H14" s="39"/>
      <c r="I14" s="142" t="s">
        <v>27</v>
      </c>
      <c r="J14" s="141" t="s">
        <v>28</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29</v>
      </c>
      <c r="F15" s="39"/>
      <c r="G15" s="39"/>
      <c r="H15" s="39"/>
      <c r="I15" s="142" t="s">
        <v>30</v>
      </c>
      <c r="J15" s="141" t="s">
        <v>28</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31</v>
      </c>
      <c r="E17" s="39"/>
      <c r="F17" s="39"/>
      <c r="G17" s="39"/>
      <c r="H17" s="39"/>
      <c r="I17" s="142" t="s">
        <v>27</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30</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33</v>
      </c>
      <c r="E20" s="39"/>
      <c r="F20" s="39"/>
      <c r="G20" s="39"/>
      <c r="H20" s="39"/>
      <c r="I20" s="142" t="s">
        <v>27</v>
      </c>
      <c r="J20" s="141" t="s">
        <v>28</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34</v>
      </c>
      <c r="F21" s="39"/>
      <c r="G21" s="39"/>
      <c r="H21" s="39"/>
      <c r="I21" s="142" t="s">
        <v>30</v>
      </c>
      <c r="J21" s="141" t="s">
        <v>28</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36</v>
      </c>
      <c r="E23" s="39"/>
      <c r="F23" s="39"/>
      <c r="G23" s="39"/>
      <c r="H23" s="39"/>
      <c r="I23" s="142" t="s">
        <v>27</v>
      </c>
      <c r="J23" s="141" t="s">
        <v>28</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37</v>
      </c>
      <c r="F24" s="39"/>
      <c r="G24" s="39"/>
      <c r="H24" s="39"/>
      <c r="I24" s="142" t="s">
        <v>30</v>
      </c>
      <c r="J24" s="141" t="s">
        <v>28</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38</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25.5" customHeight="1">
      <c r="A27" s="144"/>
      <c r="B27" s="145"/>
      <c r="C27" s="144"/>
      <c r="D27" s="144"/>
      <c r="E27" s="146" t="s">
        <v>106</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40</v>
      </c>
      <c r="E30" s="39"/>
      <c r="F30" s="39"/>
      <c r="G30" s="39"/>
      <c r="H30" s="39"/>
      <c r="I30" s="138"/>
      <c r="J30" s="152">
        <f>ROUND(J86,2)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42</v>
      </c>
      <c r="G32" s="39"/>
      <c r="H32" s="39"/>
      <c r="I32" s="154" t="s">
        <v>41</v>
      </c>
      <c r="J32" s="153" t="s">
        <v>43</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44</v>
      </c>
      <c r="E33" s="136" t="s">
        <v>45</v>
      </c>
      <c r="F33" s="156">
        <f>ROUND((SUM(BE86:BE198)),2)</f>
        <v>0</v>
      </c>
      <c r="G33" s="39"/>
      <c r="H33" s="39"/>
      <c r="I33" s="157">
        <v>0.21</v>
      </c>
      <c r="J33" s="156">
        <f>ROUND(((SUM(BE86:BE198))*I33),2)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46</v>
      </c>
      <c r="F34" s="156">
        <f>ROUND((SUM(BF86:BF198)),2)</f>
        <v>0</v>
      </c>
      <c r="G34" s="39"/>
      <c r="H34" s="39"/>
      <c r="I34" s="157">
        <v>0.15</v>
      </c>
      <c r="J34" s="156">
        <f>ROUND(((SUM(BF86:BF198))*I34),2)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44</v>
      </c>
      <c r="E35" s="136" t="s">
        <v>47</v>
      </c>
      <c r="F35" s="156">
        <f>ROUND((SUM(BG86:BG198)),2)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48</v>
      </c>
      <c r="F36" s="156">
        <f>ROUND((SUM(BH86:BH198)),2)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49</v>
      </c>
      <c r="F37" s="156">
        <f>ROUND((SUM(BI86:BI198)),2)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50</v>
      </c>
      <c r="E39" s="160"/>
      <c r="F39" s="160"/>
      <c r="G39" s="161" t="s">
        <v>51</v>
      </c>
      <c r="H39" s="162" t="s">
        <v>52</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Chrudimka, Hlinsko, odstranění sedimentů v intravilánu, ř. km 86,376 - 89,700</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1. - SO 01 Těžení nánosů</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Hlinsko</v>
      </c>
      <c r="G52" s="41"/>
      <c r="H52" s="41"/>
      <c r="I52" s="142" t="s">
        <v>24</v>
      </c>
      <c r="J52" s="74" t="str">
        <f>IF(J12="","",J12)</f>
        <v>25. 11. 2019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43.05" customHeight="1">
      <c r="A54" s="39"/>
      <c r="B54" s="40"/>
      <c r="C54" s="33" t="s">
        <v>26</v>
      </c>
      <c r="D54" s="41"/>
      <c r="E54" s="41"/>
      <c r="F54" s="28" t="str">
        <f>E15</f>
        <v>Povodí Labe, státní podnik, závod Pardubice</v>
      </c>
      <c r="G54" s="41"/>
      <c r="H54" s="41"/>
      <c r="I54" s="142" t="s">
        <v>33</v>
      </c>
      <c r="J54" s="37" t="str">
        <f>E21</f>
        <v>Povodí Labe, státní podnik, OIČ, Hradec Králové</v>
      </c>
      <c r="K54" s="41"/>
      <c r="L54" s="139"/>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142" t="s">
        <v>36</v>
      </c>
      <c r="J55" s="37" t="str">
        <f>E24</f>
        <v>Ing. Eva Morkesová</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72</v>
      </c>
      <c r="D59" s="41"/>
      <c r="E59" s="41"/>
      <c r="F59" s="41"/>
      <c r="G59" s="41"/>
      <c r="H59" s="41"/>
      <c r="I59" s="138"/>
      <c r="J59" s="104">
        <f>J86</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111</v>
      </c>
      <c r="E60" s="181"/>
      <c r="F60" s="181"/>
      <c r="G60" s="181"/>
      <c r="H60" s="181"/>
      <c r="I60" s="182"/>
      <c r="J60" s="183">
        <f>J87</f>
        <v>0</v>
      </c>
      <c r="K60" s="179"/>
      <c r="L60" s="184"/>
      <c r="S60" s="9"/>
      <c r="T60" s="9"/>
      <c r="U60" s="9"/>
      <c r="V60" s="9"/>
      <c r="W60" s="9"/>
      <c r="X60" s="9"/>
      <c r="Y60" s="9"/>
      <c r="Z60" s="9"/>
      <c r="AA60" s="9"/>
      <c r="AB60" s="9"/>
      <c r="AC60" s="9"/>
      <c r="AD60" s="9"/>
      <c r="AE60" s="9"/>
    </row>
    <row r="61" spans="1:31" s="10" customFormat="1" ht="19.9" customHeight="1">
      <c r="A61" s="10"/>
      <c r="B61" s="185"/>
      <c r="C61" s="186"/>
      <c r="D61" s="187" t="s">
        <v>112</v>
      </c>
      <c r="E61" s="188"/>
      <c r="F61" s="188"/>
      <c r="G61" s="188"/>
      <c r="H61" s="188"/>
      <c r="I61" s="189"/>
      <c r="J61" s="190">
        <f>J88</f>
        <v>0</v>
      </c>
      <c r="K61" s="186"/>
      <c r="L61" s="191"/>
      <c r="S61" s="10"/>
      <c r="T61" s="10"/>
      <c r="U61" s="10"/>
      <c r="V61" s="10"/>
      <c r="W61" s="10"/>
      <c r="X61" s="10"/>
      <c r="Y61" s="10"/>
      <c r="Z61" s="10"/>
      <c r="AA61" s="10"/>
      <c r="AB61" s="10"/>
      <c r="AC61" s="10"/>
      <c r="AD61" s="10"/>
      <c r="AE61" s="10"/>
    </row>
    <row r="62" spans="1:31" s="10" customFormat="1" ht="14.85" customHeight="1">
      <c r="A62" s="10"/>
      <c r="B62" s="185"/>
      <c r="C62" s="186"/>
      <c r="D62" s="187" t="s">
        <v>113</v>
      </c>
      <c r="E62" s="188"/>
      <c r="F62" s="188"/>
      <c r="G62" s="188"/>
      <c r="H62" s="188"/>
      <c r="I62" s="189"/>
      <c r="J62" s="190">
        <f>J168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114</v>
      </c>
      <c r="E63" s="188"/>
      <c r="F63" s="188"/>
      <c r="G63" s="188"/>
      <c r="H63" s="188"/>
      <c r="I63" s="189"/>
      <c r="J63" s="190">
        <f>J179</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115</v>
      </c>
      <c r="E64" s="188"/>
      <c r="F64" s="188"/>
      <c r="G64" s="188"/>
      <c r="H64" s="188"/>
      <c r="I64" s="189"/>
      <c r="J64" s="190">
        <f>J184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116</v>
      </c>
      <c r="E65" s="188"/>
      <c r="F65" s="188"/>
      <c r="G65" s="188"/>
      <c r="H65" s="188"/>
      <c r="I65" s="189"/>
      <c r="J65" s="190">
        <f>J190</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117</v>
      </c>
      <c r="E66" s="188"/>
      <c r="F66" s="188"/>
      <c r="G66" s="188"/>
      <c r="H66" s="188"/>
      <c r="I66" s="189"/>
      <c r="J66" s="190">
        <f>J195</f>
        <v>0</v>
      </c>
      <c r="K66" s="186"/>
      <c r="L66" s="191"/>
      <c r="S66" s="10"/>
      <c r="T66" s="10"/>
      <c r="U66" s="10"/>
      <c r="V66" s="10"/>
      <c r="W66" s="10"/>
      <c r="X66" s="10"/>
      <c r="Y66" s="10"/>
      <c r="Z66" s="10"/>
      <c r="AA66" s="10"/>
      <c r="AB66" s="10"/>
      <c r="AC66" s="10"/>
      <c r="AD66" s="10"/>
      <c r="AE66" s="10"/>
    </row>
    <row r="67" spans="1:31" s="2" customFormat="1" ht="21.8" customHeight="1">
      <c r="A67" s="39"/>
      <c r="B67" s="40"/>
      <c r="C67" s="41"/>
      <c r="D67" s="41"/>
      <c r="E67" s="41"/>
      <c r="F67" s="41"/>
      <c r="G67" s="41"/>
      <c r="H67" s="41"/>
      <c r="I67" s="138"/>
      <c r="J67" s="41"/>
      <c r="K67" s="41"/>
      <c r="L67" s="139"/>
      <c r="S67" s="39"/>
      <c r="T67" s="39"/>
      <c r="U67" s="39"/>
      <c r="V67" s="39"/>
      <c r="W67" s="39"/>
      <c r="X67" s="39"/>
      <c r="Y67" s="39"/>
      <c r="Z67" s="39"/>
      <c r="AA67" s="39"/>
      <c r="AB67" s="39"/>
      <c r="AC67" s="39"/>
      <c r="AD67" s="39"/>
      <c r="AE67" s="39"/>
    </row>
    <row r="68" spans="1:31" s="2" customFormat="1" ht="6.95" customHeight="1">
      <c r="A68" s="39"/>
      <c r="B68" s="61"/>
      <c r="C68" s="62"/>
      <c r="D68" s="62"/>
      <c r="E68" s="62"/>
      <c r="F68" s="62"/>
      <c r="G68" s="62"/>
      <c r="H68" s="62"/>
      <c r="I68" s="168"/>
      <c r="J68" s="62"/>
      <c r="K68" s="62"/>
      <c r="L68" s="139"/>
      <c r="S68" s="39"/>
      <c r="T68" s="39"/>
      <c r="U68" s="39"/>
      <c r="V68" s="39"/>
      <c r="W68" s="39"/>
      <c r="X68" s="39"/>
      <c r="Y68" s="39"/>
      <c r="Z68" s="39"/>
      <c r="AA68" s="39"/>
      <c r="AB68" s="39"/>
      <c r="AC68" s="39"/>
      <c r="AD68" s="39"/>
      <c r="AE68" s="39"/>
    </row>
    <row r="72" spans="1:31" s="2" customFormat="1" ht="6.95" customHeight="1">
      <c r="A72" s="39"/>
      <c r="B72" s="63"/>
      <c r="C72" s="64"/>
      <c r="D72" s="64"/>
      <c r="E72" s="64"/>
      <c r="F72" s="64"/>
      <c r="G72" s="64"/>
      <c r="H72" s="64"/>
      <c r="I72" s="171"/>
      <c r="J72" s="64"/>
      <c r="K72" s="64"/>
      <c r="L72" s="139"/>
      <c r="S72" s="39"/>
      <c r="T72" s="39"/>
      <c r="U72" s="39"/>
      <c r="V72" s="39"/>
      <c r="W72" s="39"/>
      <c r="X72" s="39"/>
      <c r="Y72" s="39"/>
      <c r="Z72" s="39"/>
      <c r="AA72" s="39"/>
      <c r="AB72" s="39"/>
      <c r="AC72" s="39"/>
      <c r="AD72" s="39"/>
      <c r="AE72" s="39"/>
    </row>
    <row r="73" spans="1:31" s="2" customFormat="1" ht="24.95" customHeight="1">
      <c r="A73" s="39"/>
      <c r="B73" s="40"/>
      <c r="C73" s="24" t="s">
        <v>118</v>
      </c>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138"/>
      <c r="J75" s="41"/>
      <c r="K75" s="41"/>
      <c r="L75" s="139"/>
      <c r="S75" s="39"/>
      <c r="T75" s="39"/>
      <c r="U75" s="39"/>
      <c r="V75" s="39"/>
      <c r="W75" s="39"/>
      <c r="X75" s="39"/>
      <c r="Y75" s="39"/>
      <c r="Z75" s="39"/>
      <c r="AA75" s="39"/>
      <c r="AB75" s="39"/>
      <c r="AC75" s="39"/>
      <c r="AD75" s="39"/>
      <c r="AE75" s="39"/>
    </row>
    <row r="76" spans="1:31" s="2" customFormat="1" ht="16.5" customHeight="1">
      <c r="A76" s="39"/>
      <c r="B76" s="40"/>
      <c r="C76" s="41"/>
      <c r="D76" s="41"/>
      <c r="E76" s="172" t="str">
        <f>E7</f>
        <v>Chrudimka, Hlinsko, odstranění sedimentů v intravilánu, ř. km 86,376 - 89,700</v>
      </c>
      <c r="F76" s="33"/>
      <c r="G76" s="33"/>
      <c r="H76" s="33"/>
      <c r="I76" s="138"/>
      <c r="J76" s="41"/>
      <c r="K76" s="41"/>
      <c r="L76" s="139"/>
      <c r="S76" s="39"/>
      <c r="T76" s="39"/>
      <c r="U76" s="39"/>
      <c r="V76" s="39"/>
      <c r="W76" s="39"/>
      <c r="X76" s="39"/>
      <c r="Y76" s="39"/>
      <c r="Z76" s="39"/>
      <c r="AA76" s="39"/>
      <c r="AB76" s="39"/>
      <c r="AC76" s="39"/>
      <c r="AD76" s="39"/>
      <c r="AE76" s="39"/>
    </row>
    <row r="77" spans="1:31" s="2" customFormat="1" ht="12" customHeight="1">
      <c r="A77" s="39"/>
      <c r="B77" s="40"/>
      <c r="C77" s="33" t="s">
        <v>104</v>
      </c>
      <c r="D77" s="41"/>
      <c r="E77" s="41"/>
      <c r="F77" s="41"/>
      <c r="G77" s="41"/>
      <c r="H77" s="41"/>
      <c r="I77" s="138"/>
      <c r="J77" s="41"/>
      <c r="K77" s="41"/>
      <c r="L77" s="139"/>
      <c r="S77" s="39"/>
      <c r="T77" s="39"/>
      <c r="U77" s="39"/>
      <c r="V77" s="39"/>
      <c r="W77" s="39"/>
      <c r="X77" s="39"/>
      <c r="Y77" s="39"/>
      <c r="Z77" s="39"/>
      <c r="AA77" s="39"/>
      <c r="AB77" s="39"/>
      <c r="AC77" s="39"/>
      <c r="AD77" s="39"/>
      <c r="AE77" s="39"/>
    </row>
    <row r="78" spans="1:31" s="2" customFormat="1" ht="16.5" customHeight="1">
      <c r="A78" s="39"/>
      <c r="B78" s="40"/>
      <c r="C78" s="41"/>
      <c r="D78" s="41"/>
      <c r="E78" s="71" t="str">
        <f>E9</f>
        <v>1. - SO 01 Těžení nánosů</v>
      </c>
      <c r="F78" s="41"/>
      <c r="G78" s="41"/>
      <c r="H78" s="41"/>
      <c r="I78" s="138"/>
      <c r="J78" s="41"/>
      <c r="K78" s="41"/>
      <c r="L78" s="139"/>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12" customHeight="1">
      <c r="A80" s="39"/>
      <c r="B80" s="40"/>
      <c r="C80" s="33" t="s">
        <v>22</v>
      </c>
      <c r="D80" s="41"/>
      <c r="E80" s="41"/>
      <c r="F80" s="28" t="str">
        <f>F12</f>
        <v>Hlinsko</v>
      </c>
      <c r="G80" s="41"/>
      <c r="H80" s="41"/>
      <c r="I80" s="142" t="s">
        <v>24</v>
      </c>
      <c r="J80" s="74" t="str">
        <f>IF(J12="","",J12)</f>
        <v>25. 11. 2019</v>
      </c>
      <c r="K80" s="41"/>
      <c r="L80" s="139"/>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8"/>
      <c r="J81" s="41"/>
      <c r="K81" s="41"/>
      <c r="L81" s="139"/>
      <c r="S81" s="39"/>
      <c r="T81" s="39"/>
      <c r="U81" s="39"/>
      <c r="V81" s="39"/>
      <c r="W81" s="39"/>
      <c r="X81" s="39"/>
      <c r="Y81" s="39"/>
      <c r="Z81" s="39"/>
      <c r="AA81" s="39"/>
      <c r="AB81" s="39"/>
      <c r="AC81" s="39"/>
      <c r="AD81" s="39"/>
      <c r="AE81" s="39"/>
    </row>
    <row r="82" spans="1:31" s="2" customFormat="1" ht="43.05" customHeight="1">
      <c r="A82" s="39"/>
      <c r="B82" s="40"/>
      <c r="C82" s="33" t="s">
        <v>26</v>
      </c>
      <c r="D82" s="41"/>
      <c r="E82" s="41"/>
      <c r="F82" s="28" t="str">
        <f>E15</f>
        <v>Povodí Labe, státní podnik, závod Pardubice</v>
      </c>
      <c r="G82" s="41"/>
      <c r="H82" s="41"/>
      <c r="I82" s="142" t="s">
        <v>33</v>
      </c>
      <c r="J82" s="37" t="str">
        <f>E21</f>
        <v>Povodí Labe, státní podnik, OIČ, Hradec Králové</v>
      </c>
      <c r="K82" s="41"/>
      <c r="L82" s="139"/>
      <c r="S82" s="39"/>
      <c r="T82" s="39"/>
      <c r="U82" s="39"/>
      <c r="V82" s="39"/>
      <c r="W82" s="39"/>
      <c r="X82" s="39"/>
      <c r="Y82" s="39"/>
      <c r="Z82" s="39"/>
      <c r="AA82" s="39"/>
      <c r="AB82" s="39"/>
      <c r="AC82" s="39"/>
      <c r="AD82" s="39"/>
      <c r="AE82" s="39"/>
    </row>
    <row r="83" spans="1:31" s="2" customFormat="1" ht="15.15" customHeight="1">
      <c r="A83" s="39"/>
      <c r="B83" s="40"/>
      <c r="C83" s="33" t="s">
        <v>31</v>
      </c>
      <c r="D83" s="41"/>
      <c r="E83" s="41"/>
      <c r="F83" s="28" t="str">
        <f>IF(E18="","",E18)</f>
        <v>Vyplň údaj</v>
      </c>
      <c r="G83" s="41"/>
      <c r="H83" s="41"/>
      <c r="I83" s="142" t="s">
        <v>36</v>
      </c>
      <c r="J83" s="37" t="str">
        <f>E24</f>
        <v>Ing. Eva Morkesová</v>
      </c>
      <c r="K83" s="41"/>
      <c r="L83" s="139"/>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138"/>
      <c r="J84" s="41"/>
      <c r="K84" s="41"/>
      <c r="L84" s="139"/>
      <c r="S84" s="39"/>
      <c r="T84" s="39"/>
      <c r="U84" s="39"/>
      <c r="V84" s="39"/>
      <c r="W84" s="39"/>
      <c r="X84" s="39"/>
      <c r="Y84" s="39"/>
      <c r="Z84" s="39"/>
      <c r="AA84" s="39"/>
      <c r="AB84" s="39"/>
      <c r="AC84" s="39"/>
      <c r="AD84" s="39"/>
      <c r="AE84" s="39"/>
    </row>
    <row r="85" spans="1:31" s="11" customFormat="1" ht="29.25" customHeight="1">
      <c r="A85" s="192"/>
      <c r="B85" s="193"/>
      <c r="C85" s="194" t="s">
        <v>119</v>
      </c>
      <c r="D85" s="195" t="s">
        <v>59</v>
      </c>
      <c r="E85" s="195" t="s">
        <v>55</v>
      </c>
      <c r="F85" s="195" t="s">
        <v>56</v>
      </c>
      <c r="G85" s="195" t="s">
        <v>120</v>
      </c>
      <c r="H85" s="195" t="s">
        <v>121</v>
      </c>
      <c r="I85" s="196" t="s">
        <v>122</v>
      </c>
      <c r="J85" s="195" t="s">
        <v>109</v>
      </c>
      <c r="K85" s="197" t="s">
        <v>123</v>
      </c>
      <c r="L85" s="198"/>
      <c r="M85" s="94" t="s">
        <v>28</v>
      </c>
      <c r="N85" s="95" t="s">
        <v>44</v>
      </c>
      <c r="O85" s="95" t="s">
        <v>124</v>
      </c>
      <c r="P85" s="95" t="s">
        <v>125</v>
      </c>
      <c r="Q85" s="95" t="s">
        <v>126</v>
      </c>
      <c r="R85" s="95" t="s">
        <v>127</v>
      </c>
      <c r="S85" s="95" t="s">
        <v>128</v>
      </c>
      <c r="T85" s="96" t="s">
        <v>129</v>
      </c>
      <c r="U85" s="192"/>
      <c r="V85" s="192"/>
      <c r="W85" s="192"/>
      <c r="X85" s="192"/>
      <c r="Y85" s="192"/>
      <c r="Z85" s="192"/>
      <c r="AA85" s="192"/>
      <c r="AB85" s="192"/>
      <c r="AC85" s="192"/>
      <c r="AD85" s="192"/>
      <c r="AE85" s="192"/>
    </row>
    <row r="86" spans="1:63" s="2" customFormat="1" ht="22.8" customHeight="1">
      <c r="A86" s="39"/>
      <c r="B86" s="40"/>
      <c r="C86" s="101" t="s">
        <v>130</v>
      </c>
      <c r="D86" s="41"/>
      <c r="E86" s="41"/>
      <c r="F86" s="41"/>
      <c r="G86" s="41"/>
      <c r="H86" s="41"/>
      <c r="I86" s="138"/>
      <c r="J86" s="199">
        <f>BK86</f>
        <v>0</v>
      </c>
      <c r="K86" s="41"/>
      <c r="L86" s="45"/>
      <c r="M86" s="97"/>
      <c r="N86" s="200"/>
      <c r="O86" s="98"/>
      <c r="P86" s="201">
        <f>P87</f>
        <v>0</v>
      </c>
      <c r="Q86" s="98"/>
      <c r="R86" s="201">
        <f>R87</f>
        <v>0.0108</v>
      </c>
      <c r="S86" s="98"/>
      <c r="T86" s="202">
        <f>T87</f>
        <v>48</v>
      </c>
      <c r="U86" s="39"/>
      <c r="V86" s="39"/>
      <c r="W86" s="39"/>
      <c r="X86" s="39"/>
      <c r="Y86" s="39"/>
      <c r="Z86" s="39"/>
      <c r="AA86" s="39"/>
      <c r="AB86" s="39"/>
      <c r="AC86" s="39"/>
      <c r="AD86" s="39"/>
      <c r="AE86" s="39"/>
      <c r="AT86" s="18" t="s">
        <v>73</v>
      </c>
      <c r="AU86" s="18" t="s">
        <v>110</v>
      </c>
      <c r="BK86" s="203">
        <f>BK87</f>
        <v>0</v>
      </c>
    </row>
    <row r="87" spans="1:63" s="12" customFormat="1" ht="25.9" customHeight="1">
      <c r="A87" s="12"/>
      <c r="B87" s="204"/>
      <c r="C87" s="205"/>
      <c r="D87" s="206" t="s">
        <v>73</v>
      </c>
      <c r="E87" s="207" t="s">
        <v>131</v>
      </c>
      <c r="F87" s="207" t="s">
        <v>132</v>
      </c>
      <c r="G87" s="205"/>
      <c r="H87" s="205"/>
      <c r="I87" s="208"/>
      <c r="J87" s="209">
        <f>BK87</f>
        <v>0</v>
      </c>
      <c r="K87" s="205"/>
      <c r="L87" s="210"/>
      <c r="M87" s="211"/>
      <c r="N87" s="212"/>
      <c r="O87" s="212"/>
      <c r="P87" s="213">
        <f>P88+P179+P184+P190+P195</f>
        <v>0</v>
      </c>
      <c r="Q87" s="212"/>
      <c r="R87" s="213">
        <f>R88+R179+R184+R190+R195</f>
        <v>0.0108</v>
      </c>
      <c r="S87" s="212"/>
      <c r="T87" s="214">
        <f>T88+T179+T184+T190+T195</f>
        <v>48</v>
      </c>
      <c r="U87" s="12"/>
      <c r="V87" s="12"/>
      <c r="W87" s="12"/>
      <c r="X87" s="12"/>
      <c r="Y87" s="12"/>
      <c r="Z87" s="12"/>
      <c r="AA87" s="12"/>
      <c r="AB87" s="12"/>
      <c r="AC87" s="12"/>
      <c r="AD87" s="12"/>
      <c r="AE87" s="12"/>
      <c r="AR87" s="215" t="s">
        <v>82</v>
      </c>
      <c r="AT87" s="216" t="s">
        <v>73</v>
      </c>
      <c r="AU87" s="216" t="s">
        <v>74</v>
      </c>
      <c r="AY87" s="215" t="s">
        <v>133</v>
      </c>
      <c r="BK87" s="217">
        <f>BK88+BK179+BK184+BK190+BK195</f>
        <v>0</v>
      </c>
    </row>
    <row r="88" spans="1:63" s="12" customFormat="1" ht="22.8" customHeight="1">
      <c r="A88" s="12"/>
      <c r="B88" s="204"/>
      <c r="C88" s="205"/>
      <c r="D88" s="206" t="s">
        <v>73</v>
      </c>
      <c r="E88" s="218" t="s">
        <v>82</v>
      </c>
      <c r="F88" s="218" t="s">
        <v>134</v>
      </c>
      <c r="G88" s="205"/>
      <c r="H88" s="205"/>
      <c r="I88" s="208"/>
      <c r="J88" s="219">
        <f>BK88</f>
        <v>0</v>
      </c>
      <c r="K88" s="205"/>
      <c r="L88" s="210"/>
      <c r="M88" s="211"/>
      <c r="N88" s="212"/>
      <c r="O88" s="212"/>
      <c r="P88" s="213">
        <f>P89+SUM(P90:P168)</f>
        <v>0</v>
      </c>
      <c r="Q88" s="212"/>
      <c r="R88" s="213">
        <f>R89+SUM(R90:R168)</f>
        <v>0.0108</v>
      </c>
      <c r="S88" s="212"/>
      <c r="T88" s="214">
        <f>T89+SUM(T90:T168)</f>
        <v>0</v>
      </c>
      <c r="U88" s="12"/>
      <c r="V88" s="12"/>
      <c r="W88" s="12"/>
      <c r="X88" s="12"/>
      <c r="Y88" s="12"/>
      <c r="Z88" s="12"/>
      <c r="AA88" s="12"/>
      <c r="AB88" s="12"/>
      <c r="AC88" s="12"/>
      <c r="AD88" s="12"/>
      <c r="AE88" s="12"/>
      <c r="AR88" s="215" t="s">
        <v>82</v>
      </c>
      <c r="AT88" s="216" t="s">
        <v>73</v>
      </c>
      <c r="AU88" s="216" t="s">
        <v>82</v>
      </c>
      <c r="AY88" s="215" t="s">
        <v>133</v>
      </c>
      <c r="BK88" s="217">
        <f>BK89+SUM(BK90:BK168)</f>
        <v>0</v>
      </c>
    </row>
    <row r="89" spans="1:65" s="2" customFormat="1" ht="16.5" customHeight="1">
      <c r="A89" s="39"/>
      <c r="B89" s="40"/>
      <c r="C89" s="220" t="s">
        <v>82</v>
      </c>
      <c r="D89" s="220" t="s">
        <v>135</v>
      </c>
      <c r="E89" s="221" t="s">
        <v>136</v>
      </c>
      <c r="F89" s="222" t="s">
        <v>137</v>
      </c>
      <c r="G89" s="223" t="s">
        <v>138</v>
      </c>
      <c r="H89" s="224">
        <v>0.07</v>
      </c>
      <c r="I89" s="225"/>
      <c r="J89" s="226">
        <f>ROUND(I89*H89,2)</f>
        <v>0</v>
      </c>
      <c r="K89" s="222" t="s">
        <v>139</v>
      </c>
      <c r="L89" s="45"/>
      <c r="M89" s="227" t="s">
        <v>28</v>
      </c>
      <c r="N89" s="228" t="s">
        <v>47</v>
      </c>
      <c r="O89" s="86"/>
      <c r="P89" s="229">
        <f>O89*H89</f>
        <v>0</v>
      </c>
      <c r="Q89" s="229">
        <v>0</v>
      </c>
      <c r="R89" s="229">
        <f>Q89*H89</f>
        <v>0</v>
      </c>
      <c r="S89" s="229">
        <v>0</v>
      </c>
      <c r="T89" s="230">
        <f>S89*H89</f>
        <v>0</v>
      </c>
      <c r="U89" s="39"/>
      <c r="V89" s="39"/>
      <c r="W89" s="39"/>
      <c r="X89" s="39"/>
      <c r="Y89" s="39"/>
      <c r="Z89" s="39"/>
      <c r="AA89" s="39"/>
      <c r="AB89" s="39"/>
      <c r="AC89" s="39"/>
      <c r="AD89" s="39"/>
      <c r="AE89" s="39"/>
      <c r="AR89" s="231" t="s">
        <v>140</v>
      </c>
      <c r="AT89" s="231" t="s">
        <v>135</v>
      </c>
      <c r="AU89" s="231" t="s">
        <v>84</v>
      </c>
      <c r="AY89" s="18" t="s">
        <v>133</v>
      </c>
      <c r="BE89" s="232">
        <f>IF(N89="základní",J89,0)</f>
        <v>0</v>
      </c>
      <c r="BF89" s="232">
        <f>IF(N89="snížená",J89,0)</f>
        <v>0</v>
      </c>
      <c r="BG89" s="232">
        <f>IF(N89="zákl. přenesená",J89,0)</f>
        <v>0</v>
      </c>
      <c r="BH89" s="232">
        <f>IF(N89="sníž. přenesená",J89,0)</f>
        <v>0</v>
      </c>
      <c r="BI89" s="232">
        <f>IF(N89="nulová",J89,0)</f>
        <v>0</v>
      </c>
      <c r="BJ89" s="18" t="s">
        <v>140</v>
      </c>
      <c r="BK89" s="232">
        <f>ROUND(I89*H89,2)</f>
        <v>0</v>
      </c>
      <c r="BL89" s="18" t="s">
        <v>140</v>
      </c>
      <c r="BM89" s="231" t="s">
        <v>141</v>
      </c>
    </row>
    <row r="90" spans="1:47" s="2" customFormat="1" ht="12">
      <c r="A90" s="39"/>
      <c r="B90" s="40"/>
      <c r="C90" s="41"/>
      <c r="D90" s="233" t="s">
        <v>142</v>
      </c>
      <c r="E90" s="41"/>
      <c r="F90" s="234" t="s">
        <v>143</v>
      </c>
      <c r="G90" s="41"/>
      <c r="H90" s="41"/>
      <c r="I90" s="138"/>
      <c r="J90" s="41"/>
      <c r="K90" s="41"/>
      <c r="L90" s="45"/>
      <c r="M90" s="235"/>
      <c r="N90" s="236"/>
      <c r="O90" s="86"/>
      <c r="P90" s="86"/>
      <c r="Q90" s="86"/>
      <c r="R90" s="86"/>
      <c r="S90" s="86"/>
      <c r="T90" s="87"/>
      <c r="U90" s="39"/>
      <c r="V90" s="39"/>
      <c r="W90" s="39"/>
      <c r="X90" s="39"/>
      <c r="Y90" s="39"/>
      <c r="Z90" s="39"/>
      <c r="AA90" s="39"/>
      <c r="AB90" s="39"/>
      <c r="AC90" s="39"/>
      <c r="AD90" s="39"/>
      <c r="AE90" s="39"/>
      <c r="AT90" s="18" t="s">
        <v>142</v>
      </c>
      <c r="AU90" s="18" t="s">
        <v>84</v>
      </c>
    </row>
    <row r="91" spans="1:47" s="2" customFormat="1" ht="12">
      <c r="A91" s="39"/>
      <c r="B91" s="40"/>
      <c r="C91" s="41"/>
      <c r="D91" s="233" t="s">
        <v>144</v>
      </c>
      <c r="E91" s="41"/>
      <c r="F91" s="237" t="s">
        <v>145</v>
      </c>
      <c r="G91" s="41"/>
      <c r="H91" s="41"/>
      <c r="I91" s="138"/>
      <c r="J91" s="41"/>
      <c r="K91" s="41"/>
      <c r="L91" s="45"/>
      <c r="M91" s="235"/>
      <c r="N91" s="236"/>
      <c r="O91" s="86"/>
      <c r="P91" s="86"/>
      <c r="Q91" s="86"/>
      <c r="R91" s="86"/>
      <c r="S91" s="86"/>
      <c r="T91" s="87"/>
      <c r="U91" s="39"/>
      <c r="V91" s="39"/>
      <c r="W91" s="39"/>
      <c r="X91" s="39"/>
      <c r="Y91" s="39"/>
      <c r="Z91" s="39"/>
      <c r="AA91" s="39"/>
      <c r="AB91" s="39"/>
      <c r="AC91" s="39"/>
      <c r="AD91" s="39"/>
      <c r="AE91" s="39"/>
      <c r="AT91" s="18" t="s">
        <v>144</v>
      </c>
      <c r="AU91" s="18" t="s">
        <v>84</v>
      </c>
    </row>
    <row r="92" spans="1:51" s="13" customFormat="1" ht="12">
      <c r="A92" s="13"/>
      <c r="B92" s="238"/>
      <c r="C92" s="239"/>
      <c r="D92" s="233" t="s">
        <v>146</v>
      </c>
      <c r="E92" s="240" t="s">
        <v>28</v>
      </c>
      <c r="F92" s="241" t="s">
        <v>147</v>
      </c>
      <c r="G92" s="239"/>
      <c r="H92" s="240" t="s">
        <v>28</v>
      </c>
      <c r="I92" s="242"/>
      <c r="J92" s="239"/>
      <c r="K92" s="239"/>
      <c r="L92" s="243"/>
      <c r="M92" s="244"/>
      <c r="N92" s="245"/>
      <c r="O92" s="245"/>
      <c r="P92" s="245"/>
      <c r="Q92" s="245"/>
      <c r="R92" s="245"/>
      <c r="S92" s="245"/>
      <c r="T92" s="246"/>
      <c r="U92" s="13"/>
      <c r="V92" s="13"/>
      <c r="W92" s="13"/>
      <c r="X92" s="13"/>
      <c r="Y92" s="13"/>
      <c r="Z92" s="13"/>
      <c r="AA92" s="13"/>
      <c r="AB92" s="13"/>
      <c r="AC92" s="13"/>
      <c r="AD92" s="13"/>
      <c r="AE92" s="13"/>
      <c r="AT92" s="247" t="s">
        <v>146</v>
      </c>
      <c r="AU92" s="247" t="s">
        <v>84</v>
      </c>
      <c r="AV92" s="13" t="s">
        <v>82</v>
      </c>
      <c r="AW92" s="13" t="s">
        <v>35</v>
      </c>
      <c r="AX92" s="13" t="s">
        <v>74</v>
      </c>
      <c r="AY92" s="247" t="s">
        <v>133</v>
      </c>
    </row>
    <row r="93" spans="1:51" s="14" customFormat="1" ht="12">
      <c r="A93" s="14"/>
      <c r="B93" s="248"/>
      <c r="C93" s="249"/>
      <c r="D93" s="233" t="s">
        <v>146</v>
      </c>
      <c r="E93" s="250" t="s">
        <v>28</v>
      </c>
      <c r="F93" s="251" t="s">
        <v>148</v>
      </c>
      <c r="G93" s="249"/>
      <c r="H93" s="252">
        <v>0.07</v>
      </c>
      <c r="I93" s="253"/>
      <c r="J93" s="249"/>
      <c r="K93" s="249"/>
      <c r="L93" s="254"/>
      <c r="M93" s="255"/>
      <c r="N93" s="256"/>
      <c r="O93" s="256"/>
      <c r="P93" s="256"/>
      <c r="Q93" s="256"/>
      <c r="R93" s="256"/>
      <c r="S93" s="256"/>
      <c r="T93" s="257"/>
      <c r="U93" s="14"/>
      <c r="V93" s="14"/>
      <c r="W93" s="14"/>
      <c r="X93" s="14"/>
      <c r="Y93" s="14"/>
      <c r="Z93" s="14"/>
      <c r="AA93" s="14"/>
      <c r="AB93" s="14"/>
      <c r="AC93" s="14"/>
      <c r="AD93" s="14"/>
      <c r="AE93" s="14"/>
      <c r="AT93" s="258" t="s">
        <v>146</v>
      </c>
      <c r="AU93" s="258" t="s">
        <v>84</v>
      </c>
      <c r="AV93" s="14" t="s">
        <v>84</v>
      </c>
      <c r="AW93" s="14" t="s">
        <v>35</v>
      </c>
      <c r="AX93" s="14" t="s">
        <v>82</v>
      </c>
      <c r="AY93" s="258" t="s">
        <v>133</v>
      </c>
    </row>
    <row r="94" spans="1:65" s="2" customFormat="1" ht="16.5" customHeight="1">
      <c r="A94" s="39"/>
      <c r="B94" s="40"/>
      <c r="C94" s="220" t="s">
        <v>84</v>
      </c>
      <c r="D94" s="220" t="s">
        <v>135</v>
      </c>
      <c r="E94" s="221" t="s">
        <v>149</v>
      </c>
      <c r="F94" s="222" t="s">
        <v>150</v>
      </c>
      <c r="G94" s="223" t="s">
        <v>151</v>
      </c>
      <c r="H94" s="224">
        <v>2.2</v>
      </c>
      <c r="I94" s="225"/>
      <c r="J94" s="226">
        <f>ROUND(I94*H94,2)</f>
        <v>0</v>
      </c>
      <c r="K94" s="222" t="s">
        <v>28</v>
      </c>
      <c r="L94" s="45"/>
      <c r="M94" s="227" t="s">
        <v>28</v>
      </c>
      <c r="N94" s="228" t="s">
        <v>47</v>
      </c>
      <c r="O94" s="86"/>
      <c r="P94" s="229">
        <f>O94*H94</f>
        <v>0</v>
      </c>
      <c r="Q94" s="229">
        <v>0</v>
      </c>
      <c r="R94" s="229">
        <f>Q94*H94</f>
        <v>0</v>
      </c>
      <c r="S94" s="229">
        <v>0</v>
      </c>
      <c r="T94" s="230">
        <f>S94*H94</f>
        <v>0</v>
      </c>
      <c r="U94" s="39"/>
      <c r="V94" s="39"/>
      <c r="W94" s="39"/>
      <c r="X94" s="39"/>
      <c r="Y94" s="39"/>
      <c r="Z94" s="39"/>
      <c r="AA94" s="39"/>
      <c r="AB94" s="39"/>
      <c r="AC94" s="39"/>
      <c r="AD94" s="39"/>
      <c r="AE94" s="39"/>
      <c r="AR94" s="231" t="s">
        <v>140</v>
      </c>
      <c r="AT94" s="231" t="s">
        <v>135</v>
      </c>
      <c r="AU94" s="231" t="s">
        <v>84</v>
      </c>
      <c r="AY94" s="18" t="s">
        <v>133</v>
      </c>
      <c r="BE94" s="232">
        <f>IF(N94="základní",J94,0)</f>
        <v>0</v>
      </c>
      <c r="BF94" s="232">
        <f>IF(N94="snížená",J94,0)</f>
        <v>0</v>
      </c>
      <c r="BG94" s="232">
        <f>IF(N94="zákl. přenesená",J94,0)</f>
        <v>0</v>
      </c>
      <c r="BH94" s="232">
        <f>IF(N94="sníž. přenesená",J94,0)</f>
        <v>0</v>
      </c>
      <c r="BI94" s="232">
        <f>IF(N94="nulová",J94,0)</f>
        <v>0</v>
      </c>
      <c r="BJ94" s="18" t="s">
        <v>140</v>
      </c>
      <c r="BK94" s="232">
        <f>ROUND(I94*H94,2)</f>
        <v>0</v>
      </c>
      <c r="BL94" s="18" t="s">
        <v>140</v>
      </c>
      <c r="BM94" s="231" t="s">
        <v>152</v>
      </c>
    </row>
    <row r="95" spans="1:47" s="2" customFormat="1" ht="12">
      <c r="A95" s="39"/>
      <c r="B95" s="40"/>
      <c r="C95" s="41"/>
      <c r="D95" s="233" t="s">
        <v>142</v>
      </c>
      <c r="E95" s="41"/>
      <c r="F95" s="234" t="s">
        <v>150</v>
      </c>
      <c r="G95" s="41"/>
      <c r="H95" s="41"/>
      <c r="I95" s="138"/>
      <c r="J95" s="41"/>
      <c r="K95" s="41"/>
      <c r="L95" s="45"/>
      <c r="M95" s="235"/>
      <c r="N95" s="236"/>
      <c r="O95" s="86"/>
      <c r="P95" s="86"/>
      <c r="Q95" s="86"/>
      <c r="R95" s="86"/>
      <c r="S95" s="86"/>
      <c r="T95" s="87"/>
      <c r="U95" s="39"/>
      <c r="V95" s="39"/>
      <c r="W95" s="39"/>
      <c r="X95" s="39"/>
      <c r="Y95" s="39"/>
      <c r="Z95" s="39"/>
      <c r="AA95" s="39"/>
      <c r="AB95" s="39"/>
      <c r="AC95" s="39"/>
      <c r="AD95" s="39"/>
      <c r="AE95" s="39"/>
      <c r="AT95" s="18" t="s">
        <v>142</v>
      </c>
      <c r="AU95" s="18" t="s">
        <v>84</v>
      </c>
    </row>
    <row r="96" spans="1:51" s="13" customFormat="1" ht="12">
      <c r="A96" s="13"/>
      <c r="B96" s="238"/>
      <c r="C96" s="239"/>
      <c r="D96" s="233" t="s">
        <v>146</v>
      </c>
      <c r="E96" s="240" t="s">
        <v>28</v>
      </c>
      <c r="F96" s="241" t="s">
        <v>153</v>
      </c>
      <c r="G96" s="239"/>
      <c r="H96" s="240" t="s">
        <v>28</v>
      </c>
      <c r="I96" s="242"/>
      <c r="J96" s="239"/>
      <c r="K96" s="239"/>
      <c r="L96" s="243"/>
      <c r="M96" s="244"/>
      <c r="N96" s="245"/>
      <c r="O96" s="245"/>
      <c r="P96" s="245"/>
      <c r="Q96" s="245"/>
      <c r="R96" s="245"/>
      <c r="S96" s="245"/>
      <c r="T96" s="246"/>
      <c r="U96" s="13"/>
      <c r="V96" s="13"/>
      <c r="W96" s="13"/>
      <c r="X96" s="13"/>
      <c r="Y96" s="13"/>
      <c r="Z96" s="13"/>
      <c r="AA96" s="13"/>
      <c r="AB96" s="13"/>
      <c r="AC96" s="13"/>
      <c r="AD96" s="13"/>
      <c r="AE96" s="13"/>
      <c r="AT96" s="247" t="s">
        <v>146</v>
      </c>
      <c r="AU96" s="247" t="s">
        <v>84</v>
      </c>
      <c r="AV96" s="13" t="s">
        <v>82</v>
      </c>
      <c r="AW96" s="13" t="s">
        <v>35</v>
      </c>
      <c r="AX96" s="13" t="s">
        <v>74</v>
      </c>
      <c r="AY96" s="247" t="s">
        <v>133</v>
      </c>
    </row>
    <row r="97" spans="1:51" s="14" customFormat="1" ht="12">
      <c r="A97" s="14"/>
      <c r="B97" s="248"/>
      <c r="C97" s="249"/>
      <c r="D97" s="233" t="s">
        <v>146</v>
      </c>
      <c r="E97" s="250" t="s">
        <v>28</v>
      </c>
      <c r="F97" s="251" t="s">
        <v>154</v>
      </c>
      <c r="G97" s="249"/>
      <c r="H97" s="252">
        <v>2.2</v>
      </c>
      <c r="I97" s="253"/>
      <c r="J97" s="249"/>
      <c r="K97" s="249"/>
      <c r="L97" s="254"/>
      <c r="M97" s="255"/>
      <c r="N97" s="256"/>
      <c r="O97" s="256"/>
      <c r="P97" s="256"/>
      <c r="Q97" s="256"/>
      <c r="R97" s="256"/>
      <c r="S97" s="256"/>
      <c r="T97" s="257"/>
      <c r="U97" s="14"/>
      <c r="V97" s="14"/>
      <c r="W97" s="14"/>
      <c r="X97" s="14"/>
      <c r="Y97" s="14"/>
      <c r="Z97" s="14"/>
      <c r="AA97" s="14"/>
      <c r="AB97" s="14"/>
      <c r="AC97" s="14"/>
      <c r="AD97" s="14"/>
      <c r="AE97" s="14"/>
      <c r="AT97" s="258" t="s">
        <v>146</v>
      </c>
      <c r="AU97" s="258" t="s">
        <v>84</v>
      </c>
      <c r="AV97" s="14" t="s">
        <v>84</v>
      </c>
      <c r="AW97" s="14" t="s">
        <v>35</v>
      </c>
      <c r="AX97" s="14" t="s">
        <v>82</v>
      </c>
      <c r="AY97" s="258" t="s">
        <v>133</v>
      </c>
    </row>
    <row r="98" spans="1:65" s="2" customFormat="1" ht="16.5" customHeight="1">
      <c r="A98" s="39"/>
      <c r="B98" s="40"/>
      <c r="C98" s="220" t="s">
        <v>155</v>
      </c>
      <c r="D98" s="220" t="s">
        <v>135</v>
      </c>
      <c r="E98" s="221" t="s">
        <v>156</v>
      </c>
      <c r="F98" s="222" t="s">
        <v>157</v>
      </c>
      <c r="G98" s="223" t="s">
        <v>151</v>
      </c>
      <c r="H98" s="224">
        <v>12.8</v>
      </c>
      <c r="I98" s="225"/>
      <c r="J98" s="226">
        <f>ROUND(I98*H98,2)</f>
        <v>0</v>
      </c>
      <c r="K98" s="222" t="s">
        <v>139</v>
      </c>
      <c r="L98" s="45"/>
      <c r="M98" s="227" t="s">
        <v>28</v>
      </c>
      <c r="N98" s="228" t="s">
        <v>47</v>
      </c>
      <c r="O98" s="86"/>
      <c r="P98" s="229">
        <f>O98*H98</f>
        <v>0</v>
      </c>
      <c r="Q98" s="229">
        <v>0</v>
      </c>
      <c r="R98" s="229">
        <f>Q98*H98</f>
        <v>0</v>
      </c>
      <c r="S98" s="229">
        <v>0</v>
      </c>
      <c r="T98" s="230">
        <f>S98*H98</f>
        <v>0</v>
      </c>
      <c r="U98" s="39"/>
      <c r="V98" s="39"/>
      <c r="W98" s="39"/>
      <c r="X98" s="39"/>
      <c r="Y98" s="39"/>
      <c r="Z98" s="39"/>
      <c r="AA98" s="39"/>
      <c r="AB98" s="39"/>
      <c r="AC98" s="39"/>
      <c r="AD98" s="39"/>
      <c r="AE98" s="39"/>
      <c r="AR98" s="231" t="s">
        <v>140</v>
      </c>
      <c r="AT98" s="231" t="s">
        <v>135</v>
      </c>
      <c r="AU98" s="231" t="s">
        <v>84</v>
      </c>
      <c r="AY98" s="18" t="s">
        <v>133</v>
      </c>
      <c r="BE98" s="232">
        <f>IF(N98="základní",J98,0)</f>
        <v>0</v>
      </c>
      <c r="BF98" s="232">
        <f>IF(N98="snížená",J98,0)</f>
        <v>0</v>
      </c>
      <c r="BG98" s="232">
        <f>IF(N98="zákl. přenesená",J98,0)</f>
        <v>0</v>
      </c>
      <c r="BH98" s="232">
        <f>IF(N98="sníž. přenesená",J98,0)</f>
        <v>0</v>
      </c>
      <c r="BI98" s="232">
        <f>IF(N98="nulová",J98,0)</f>
        <v>0</v>
      </c>
      <c r="BJ98" s="18" t="s">
        <v>140</v>
      </c>
      <c r="BK98" s="232">
        <f>ROUND(I98*H98,2)</f>
        <v>0</v>
      </c>
      <c r="BL98" s="18" t="s">
        <v>140</v>
      </c>
      <c r="BM98" s="231" t="s">
        <v>158</v>
      </c>
    </row>
    <row r="99" spans="1:47" s="2" customFormat="1" ht="12">
      <c r="A99" s="39"/>
      <c r="B99" s="40"/>
      <c r="C99" s="41"/>
      <c r="D99" s="233" t="s">
        <v>142</v>
      </c>
      <c r="E99" s="41"/>
      <c r="F99" s="234" t="s">
        <v>159</v>
      </c>
      <c r="G99" s="41"/>
      <c r="H99" s="41"/>
      <c r="I99" s="138"/>
      <c r="J99" s="41"/>
      <c r="K99" s="41"/>
      <c r="L99" s="45"/>
      <c r="M99" s="235"/>
      <c r="N99" s="236"/>
      <c r="O99" s="86"/>
      <c r="P99" s="86"/>
      <c r="Q99" s="86"/>
      <c r="R99" s="86"/>
      <c r="S99" s="86"/>
      <c r="T99" s="87"/>
      <c r="U99" s="39"/>
      <c r="V99" s="39"/>
      <c r="W99" s="39"/>
      <c r="X99" s="39"/>
      <c r="Y99" s="39"/>
      <c r="Z99" s="39"/>
      <c r="AA99" s="39"/>
      <c r="AB99" s="39"/>
      <c r="AC99" s="39"/>
      <c r="AD99" s="39"/>
      <c r="AE99" s="39"/>
      <c r="AT99" s="18" t="s">
        <v>142</v>
      </c>
      <c r="AU99" s="18" t="s">
        <v>84</v>
      </c>
    </row>
    <row r="100" spans="1:47" s="2" customFormat="1" ht="12">
      <c r="A100" s="39"/>
      <c r="B100" s="40"/>
      <c r="C100" s="41"/>
      <c r="D100" s="233" t="s">
        <v>144</v>
      </c>
      <c r="E100" s="41"/>
      <c r="F100" s="237" t="s">
        <v>160</v>
      </c>
      <c r="G100" s="41"/>
      <c r="H100" s="41"/>
      <c r="I100" s="138"/>
      <c r="J100" s="41"/>
      <c r="K100" s="41"/>
      <c r="L100" s="45"/>
      <c r="M100" s="235"/>
      <c r="N100" s="236"/>
      <c r="O100" s="86"/>
      <c r="P100" s="86"/>
      <c r="Q100" s="86"/>
      <c r="R100" s="86"/>
      <c r="S100" s="86"/>
      <c r="T100" s="87"/>
      <c r="U100" s="39"/>
      <c r="V100" s="39"/>
      <c r="W100" s="39"/>
      <c r="X100" s="39"/>
      <c r="Y100" s="39"/>
      <c r="Z100" s="39"/>
      <c r="AA100" s="39"/>
      <c r="AB100" s="39"/>
      <c r="AC100" s="39"/>
      <c r="AD100" s="39"/>
      <c r="AE100" s="39"/>
      <c r="AT100" s="18" t="s">
        <v>144</v>
      </c>
      <c r="AU100" s="18" t="s">
        <v>84</v>
      </c>
    </row>
    <row r="101" spans="1:51" s="13" customFormat="1" ht="12">
      <c r="A101" s="13"/>
      <c r="B101" s="238"/>
      <c r="C101" s="239"/>
      <c r="D101" s="233" t="s">
        <v>146</v>
      </c>
      <c r="E101" s="240" t="s">
        <v>28</v>
      </c>
      <c r="F101" s="241" t="s">
        <v>161</v>
      </c>
      <c r="G101" s="239"/>
      <c r="H101" s="240" t="s">
        <v>28</v>
      </c>
      <c r="I101" s="242"/>
      <c r="J101" s="239"/>
      <c r="K101" s="239"/>
      <c r="L101" s="243"/>
      <c r="M101" s="244"/>
      <c r="N101" s="245"/>
      <c r="O101" s="245"/>
      <c r="P101" s="245"/>
      <c r="Q101" s="245"/>
      <c r="R101" s="245"/>
      <c r="S101" s="245"/>
      <c r="T101" s="246"/>
      <c r="U101" s="13"/>
      <c r="V101" s="13"/>
      <c r="W101" s="13"/>
      <c r="X101" s="13"/>
      <c r="Y101" s="13"/>
      <c r="Z101" s="13"/>
      <c r="AA101" s="13"/>
      <c r="AB101" s="13"/>
      <c r="AC101" s="13"/>
      <c r="AD101" s="13"/>
      <c r="AE101" s="13"/>
      <c r="AT101" s="247" t="s">
        <v>146</v>
      </c>
      <c r="AU101" s="247" t="s">
        <v>84</v>
      </c>
      <c r="AV101" s="13" t="s">
        <v>82</v>
      </c>
      <c r="AW101" s="13" t="s">
        <v>35</v>
      </c>
      <c r="AX101" s="13" t="s">
        <v>74</v>
      </c>
      <c r="AY101" s="247" t="s">
        <v>133</v>
      </c>
    </row>
    <row r="102" spans="1:51" s="14" customFormat="1" ht="12">
      <c r="A102" s="14"/>
      <c r="B102" s="248"/>
      <c r="C102" s="249"/>
      <c r="D102" s="233" t="s">
        <v>146</v>
      </c>
      <c r="E102" s="250" t="s">
        <v>28</v>
      </c>
      <c r="F102" s="251" t="s">
        <v>162</v>
      </c>
      <c r="G102" s="249"/>
      <c r="H102" s="252">
        <v>12.8</v>
      </c>
      <c r="I102" s="253"/>
      <c r="J102" s="249"/>
      <c r="K102" s="249"/>
      <c r="L102" s="254"/>
      <c r="M102" s="255"/>
      <c r="N102" s="256"/>
      <c r="O102" s="256"/>
      <c r="P102" s="256"/>
      <c r="Q102" s="256"/>
      <c r="R102" s="256"/>
      <c r="S102" s="256"/>
      <c r="T102" s="257"/>
      <c r="U102" s="14"/>
      <c r="V102" s="14"/>
      <c r="W102" s="14"/>
      <c r="X102" s="14"/>
      <c r="Y102" s="14"/>
      <c r="Z102" s="14"/>
      <c r="AA102" s="14"/>
      <c r="AB102" s="14"/>
      <c r="AC102" s="14"/>
      <c r="AD102" s="14"/>
      <c r="AE102" s="14"/>
      <c r="AT102" s="258" t="s">
        <v>146</v>
      </c>
      <c r="AU102" s="258" t="s">
        <v>84</v>
      </c>
      <c r="AV102" s="14" t="s">
        <v>84</v>
      </c>
      <c r="AW102" s="14" t="s">
        <v>35</v>
      </c>
      <c r="AX102" s="14" t="s">
        <v>82</v>
      </c>
      <c r="AY102" s="258" t="s">
        <v>133</v>
      </c>
    </row>
    <row r="103" spans="1:65" s="2" customFormat="1" ht="16.5" customHeight="1">
      <c r="A103" s="39"/>
      <c r="B103" s="40"/>
      <c r="C103" s="220" t="s">
        <v>140</v>
      </c>
      <c r="D103" s="220" t="s">
        <v>135</v>
      </c>
      <c r="E103" s="221" t="s">
        <v>163</v>
      </c>
      <c r="F103" s="222" t="s">
        <v>164</v>
      </c>
      <c r="G103" s="223" t="s">
        <v>151</v>
      </c>
      <c r="H103" s="224">
        <v>144.29</v>
      </c>
      <c r="I103" s="225"/>
      <c r="J103" s="226">
        <f>ROUND(I103*H103,2)</f>
        <v>0</v>
      </c>
      <c r="K103" s="222" t="s">
        <v>139</v>
      </c>
      <c r="L103" s="45"/>
      <c r="M103" s="227" t="s">
        <v>28</v>
      </c>
      <c r="N103" s="228" t="s">
        <v>47</v>
      </c>
      <c r="O103" s="86"/>
      <c r="P103" s="229">
        <f>O103*H103</f>
        <v>0</v>
      </c>
      <c r="Q103" s="229">
        <v>0</v>
      </c>
      <c r="R103" s="229">
        <f>Q103*H103</f>
        <v>0</v>
      </c>
      <c r="S103" s="229">
        <v>0</v>
      </c>
      <c r="T103" s="230">
        <f>S103*H103</f>
        <v>0</v>
      </c>
      <c r="U103" s="39"/>
      <c r="V103" s="39"/>
      <c r="W103" s="39"/>
      <c r="X103" s="39"/>
      <c r="Y103" s="39"/>
      <c r="Z103" s="39"/>
      <c r="AA103" s="39"/>
      <c r="AB103" s="39"/>
      <c r="AC103" s="39"/>
      <c r="AD103" s="39"/>
      <c r="AE103" s="39"/>
      <c r="AR103" s="231" t="s">
        <v>140</v>
      </c>
      <c r="AT103" s="231" t="s">
        <v>135</v>
      </c>
      <c r="AU103" s="231" t="s">
        <v>84</v>
      </c>
      <c r="AY103" s="18" t="s">
        <v>133</v>
      </c>
      <c r="BE103" s="232">
        <f>IF(N103="základní",J103,0)</f>
        <v>0</v>
      </c>
      <c r="BF103" s="232">
        <f>IF(N103="snížená",J103,0)</f>
        <v>0</v>
      </c>
      <c r="BG103" s="232">
        <f>IF(N103="zákl. přenesená",J103,0)</f>
        <v>0</v>
      </c>
      <c r="BH103" s="232">
        <f>IF(N103="sníž. přenesená",J103,0)</f>
        <v>0</v>
      </c>
      <c r="BI103" s="232">
        <f>IF(N103="nulová",J103,0)</f>
        <v>0</v>
      </c>
      <c r="BJ103" s="18" t="s">
        <v>140</v>
      </c>
      <c r="BK103" s="232">
        <f>ROUND(I103*H103,2)</f>
        <v>0</v>
      </c>
      <c r="BL103" s="18" t="s">
        <v>140</v>
      </c>
      <c r="BM103" s="231" t="s">
        <v>165</v>
      </c>
    </row>
    <row r="104" spans="1:47" s="2" customFormat="1" ht="12">
      <c r="A104" s="39"/>
      <c r="B104" s="40"/>
      <c r="C104" s="41"/>
      <c r="D104" s="233" t="s">
        <v>142</v>
      </c>
      <c r="E104" s="41"/>
      <c r="F104" s="234" t="s">
        <v>166</v>
      </c>
      <c r="G104" s="41"/>
      <c r="H104" s="41"/>
      <c r="I104" s="138"/>
      <c r="J104" s="41"/>
      <c r="K104" s="41"/>
      <c r="L104" s="45"/>
      <c r="M104" s="235"/>
      <c r="N104" s="236"/>
      <c r="O104" s="86"/>
      <c r="P104" s="86"/>
      <c r="Q104" s="86"/>
      <c r="R104" s="86"/>
      <c r="S104" s="86"/>
      <c r="T104" s="87"/>
      <c r="U104" s="39"/>
      <c r="V104" s="39"/>
      <c r="W104" s="39"/>
      <c r="X104" s="39"/>
      <c r="Y104" s="39"/>
      <c r="Z104" s="39"/>
      <c r="AA104" s="39"/>
      <c r="AB104" s="39"/>
      <c r="AC104" s="39"/>
      <c r="AD104" s="39"/>
      <c r="AE104" s="39"/>
      <c r="AT104" s="18" t="s">
        <v>142</v>
      </c>
      <c r="AU104" s="18" t="s">
        <v>84</v>
      </c>
    </row>
    <row r="105" spans="1:47" s="2" customFormat="1" ht="12">
      <c r="A105" s="39"/>
      <c r="B105" s="40"/>
      <c r="C105" s="41"/>
      <c r="D105" s="233" t="s">
        <v>144</v>
      </c>
      <c r="E105" s="41"/>
      <c r="F105" s="237" t="s">
        <v>167</v>
      </c>
      <c r="G105" s="41"/>
      <c r="H105" s="41"/>
      <c r="I105" s="138"/>
      <c r="J105" s="41"/>
      <c r="K105" s="41"/>
      <c r="L105" s="45"/>
      <c r="M105" s="235"/>
      <c r="N105" s="236"/>
      <c r="O105" s="86"/>
      <c r="P105" s="86"/>
      <c r="Q105" s="86"/>
      <c r="R105" s="86"/>
      <c r="S105" s="86"/>
      <c r="T105" s="87"/>
      <c r="U105" s="39"/>
      <c r="V105" s="39"/>
      <c r="W105" s="39"/>
      <c r="X105" s="39"/>
      <c r="Y105" s="39"/>
      <c r="Z105" s="39"/>
      <c r="AA105" s="39"/>
      <c r="AB105" s="39"/>
      <c r="AC105" s="39"/>
      <c r="AD105" s="39"/>
      <c r="AE105" s="39"/>
      <c r="AT105" s="18" t="s">
        <v>144</v>
      </c>
      <c r="AU105" s="18" t="s">
        <v>84</v>
      </c>
    </row>
    <row r="106" spans="1:51" s="13" customFormat="1" ht="12">
      <c r="A106" s="13"/>
      <c r="B106" s="238"/>
      <c r="C106" s="239"/>
      <c r="D106" s="233" t="s">
        <v>146</v>
      </c>
      <c r="E106" s="240" t="s">
        <v>28</v>
      </c>
      <c r="F106" s="241" t="s">
        <v>168</v>
      </c>
      <c r="G106" s="239"/>
      <c r="H106" s="240" t="s">
        <v>28</v>
      </c>
      <c r="I106" s="242"/>
      <c r="J106" s="239"/>
      <c r="K106" s="239"/>
      <c r="L106" s="243"/>
      <c r="M106" s="244"/>
      <c r="N106" s="245"/>
      <c r="O106" s="245"/>
      <c r="P106" s="245"/>
      <c r="Q106" s="245"/>
      <c r="R106" s="245"/>
      <c r="S106" s="245"/>
      <c r="T106" s="246"/>
      <c r="U106" s="13"/>
      <c r="V106" s="13"/>
      <c r="W106" s="13"/>
      <c r="X106" s="13"/>
      <c r="Y106" s="13"/>
      <c r="Z106" s="13"/>
      <c r="AA106" s="13"/>
      <c r="AB106" s="13"/>
      <c r="AC106" s="13"/>
      <c r="AD106" s="13"/>
      <c r="AE106" s="13"/>
      <c r="AT106" s="247" t="s">
        <v>146</v>
      </c>
      <c r="AU106" s="247" t="s">
        <v>84</v>
      </c>
      <c r="AV106" s="13" t="s">
        <v>82</v>
      </c>
      <c r="AW106" s="13" t="s">
        <v>35</v>
      </c>
      <c r="AX106" s="13" t="s">
        <v>74</v>
      </c>
      <c r="AY106" s="247" t="s">
        <v>133</v>
      </c>
    </row>
    <row r="107" spans="1:51" s="14" customFormat="1" ht="12">
      <c r="A107" s="14"/>
      <c r="B107" s="248"/>
      <c r="C107" s="249"/>
      <c r="D107" s="233" t="s">
        <v>146</v>
      </c>
      <c r="E107" s="250" t="s">
        <v>28</v>
      </c>
      <c r="F107" s="251" t="s">
        <v>169</v>
      </c>
      <c r="G107" s="249"/>
      <c r="H107" s="252">
        <v>144.29</v>
      </c>
      <c r="I107" s="253"/>
      <c r="J107" s="249"/>
      <c r="K107" s="249"/>
      <c r="L107" s="254"/>
      <c r="M107" s="255"/>
      <c r="N107" s="256"/>
      <c r="O107" s="256"/>
      <c r="P107" s="256"/>
      <c r="Q107" s="256"/>
      <c r="R107" s="256"/>
      <c r="S107" s="256"/>
      <c r="T107" s="257"/>
      <c r="U107" s="14"/>
      <c r="V107" s="14"/>
      <c r="W107" s="14"/>
      <c r="X107" s="14"/>
      <c r="Y107" s="14"/>
      <c r="Z107" s="14"/>
      <c r="AA107" s="14"/>
      <c r="AB107" s="14"/>
      <c r="AC107" s="14"/>
      <c r="AD107" s="14"/>
      <c r="AE107" s="14"/>
      <c r="AT107" s="258" t="s">
        <v>146</v>
      </c>
      <c r="AU107" s="258" t="s">
        <v>84</v>
      </c>
      <c r="AV107" s="14" t="s">
        <v>84</v>
      </c>
      <c r="AW107" s="14" t="s">
        <v>35</v>
      </c>
      <c r="AX107" s="14" t="s">
        <v>82</v>
      </c>
      <c r="AY107" s="258" t="s">
        <v>133</v>
      </c>
    </row>
    <row r="108" spans="1:65" s="2" customFormat="1" ht="16.5" customHeight="1">
      <c r="A108" s="39"/>
      <c r="B108" s="40"/>
      <c r="C108" s="220" t="s">
        <v>170</v>
      </c>
      <c r="D108" s="220" t="s">
        <v>135</v>
      </c>
      <c r="E108" s="221" t="s">
        <v>171</v>
      </c>
      <c r="F108" s="222" t="s">
        <v>172</v>
      </c>
      <c r="G108" s="223" t="s">
        <v>151</v>
      </c>
      <c r="H108" s="224">
        <v>43.287</v>
      </c>
      <c r="I108" s="225"/>
      <c r="J108" s="226">
        <f>ROUND(I108*H108,2)</f>
        <v>0</v>
      </c>
      <c r="K108" s="222" t="s">
        <v>139</v>
      </c>
      <c r="L108" s="45"/>
      <c r="M108" s="227" t="s">
        <v>28</v>
      </c>
      <c r="N108" s="228" t="s">
        <v>47</v>
      </c>
      <c r="O108" s="86"/>
      <c r="P108" s="229">
        <f>O108*H108</f>
        <v>0</v>
      </c>
      <c r="Q108" s="229">
        <v>0</v>
      </c>
      <c r="R108" s="229">
        <f>Q108*H108</f>
        <v>0</v>
      </c>
      <c r="S108" s="229">
        <v>0</v>
      </c>
      <c r="T108" s="230">
        <f>S108*H108</f>
        <v>0</v>
      </c>
      <c r="U108" s="39"/>
      <c r="V108" s="39"/>
      <c r="W108" s="39"/>
      <c r="X108" s="39"/>
      <c r="Y108" s="39"/>
      <c r="Z108" s="39"/>
      <c r="AA108" s="39"/>
      <c r="AB108" s="39"/>
      <c r="AC108" s="39"/>
      <c r="AD108" s="39"/>
      <c r="AE108" s="39"/>
      <c r="AR108" s="231" t="s">
        <v>140</v>
      </c>
      <c r="AT108" s="231" t="s">
        <v>135</v>
      </c>
      <c r="AU108" s="231" t="s">
        <v>84</v>
      </c>
      <c r="AY108" s="18" t="s">
        <v>133</v>
      </c>
      <c r="BE108" s="232">
        <f>IF(N108="základní",J108,0)</f>
        <v>0</v>
      </c>
      <c r="BF108" s="232">
        <f>IF(N108="snížená",J108,0)</f>
        <v>0</v>
      </c>
      <c r="BG108" s="232">
        <f>IF(N108="zákl. přenesená",J108,0)</f>
        <v>0</v>
      </c>
      <c r="BH108" s="232">
        <f>IF(N108="sníž. přenesená",J108,0)</f>
        <v>0</v>
      </c>
      <c r="BI108" s="232">
        <f>IF(N108="nulová",J108,0)</f>
        <v>0</v>
      </c>
      <c r="BJ108" s="18" t="s">
        <v>140</v>
      </c>
      <c r="BK108" s="232">
        <f>ROUND(I108*H108,2)</f>
        <v>0</v>
      </c>
      <c r="BL108" s="18" t="s">
        <v>140</v>
      </c>
      <c r="BM108" s="231" t="s">
        <v>173</v>
      </c>
    </row>
    <row r="109" spans="1:47" s="2" customFormat="1" ht="12">
      <c r="A109" s="39"/>
      <c r="B109" s="40"/>
      <c r="C109" s="41"/>
      <c r="D109" s="233" t="s">
        <v>142</v>
      </c>
      <c r="E109" s="41"/>
      <c r="F109" s="234" t="s">
        <v>174</v>
      </c>
      <c r="G109" s="41"/>
      <c r="H109" s="41"/>
      <c r="I109" s="138"/>
      <c r="J109" s="41"/>
      <c r="K109" s="41"/>
      <c r="L109" s="45"/>
      <c r="M109" s="235"/>
      <c r="N109" s="236"/>
      <c r="O109" s="86"/>
      <c r="P109" s="86"/>
      <c r="Q109" s="86"/>
      <c r="R109" s="86"/>
      <c r="S109" s="86"/>
      <c r="T109" s="87"/>
      <c r="U109" s="39"/>
      <c r="V109" s="39"/>
      <c r="W109" s="39"/>
      <c r="X109" s="39"/>
      <c r="Y109" s="39"/>
      <c r="Z109" s="39"/>
      <c r="AA109" s="39"/>
      <c r="AB109" s="39"/>
      <c r="AC109" s="39"/>
      <c r="AD109" s="39"/>
      <c r="AE109" s="39"/>
      <c r="AT109" s="18" t="s">
        <v>142</v>
      </c>
      <c r="AU109" s="18" t="s">
        <v>84</v>
      </c>
    </row>
    <row r="110" spans="1:47" s="2" customFormat="1" ht="12">
      <c r="A110" s="39"/>
      <c r="B110" s="40"/>
      <c r="C110" s="41"/>
      <c r="D110" s="233" t="s">
        <v>144</v>
      </c>
      <c r="E110" s="41"/>
      <c r="F110" s="237" t="s">
        <v>167</v>
      </c>
      <c r="G110" s="41"/>
      <c r="H110" s="41"/>
      <c r="I110" s="138"/>
      <c r="J110" s="41"/>
      <c r="K110" s="41"/>
      <c r="L110" s="45"/>
      <c r="M110" s="235"/>
      <c r="N110" s="236"/>
      <c r="O110" s="86"/>
      <c r="P110" s="86"/>
      <c r="Q110" s="86"/>
      <c r="R110" s="86"/>
      <c r="S110" s="86"/>
      <c r="T110" s="87"/>
      <c r="U110" s="39"/>
      <c r="V110" s="39"/>
      <c r="W110" s="39"/>
      <c r="X110" s="39"/>
      <c r="Y110" s="39"/>
      <c r="Z110" s="39"/>
      <c r="AA110" s="39"/>
      <c r="AB110" s="39"/>
      <c r="AC110" s="39"/>
      <c r="AD110" s="39"/>
      <c r="AE110" s="39"/>
      <c r="AT110" s="18" t="s">
        <v>144</v>
      </c>
      <c r="AU110" s="18" t="s">
        <v>84</v>
      </c>
    </row>
    <row r="111" spans="1:51" s="14" customFormat="1" ht="12">
      <c r="A111" s="14"/>
      <c r="B111" s="248"/>
      <c r="C111" s="249"/>
      <c r="D111" s="233" t="s">
        <v>146</v>
      </c>
      <c r="E111" s="249"/>
      <c r="F111" s="251" t="s">
        <v>175</v>
      </c>
      <c r="G111" s="249"/>
      <c r="H111" s="252">
        <v>43.287</v>
      </c>
      <c r="I111" s="253"/>
      <c r="J111" s="249"/>
      <c r="K111" s="249"/>
      <c r="L111" s="254"/>
      <c r="M111" s="255"/>
      <c r="N111" s="256"/>
      <c r="O111" s="256"/>
      <c r="P111" s="256"/>
      <c r="Q111" s="256"/>
      <c r="R111" s="256"/>
      <c r="S111" s="256"/>
      <c r="T111" s="257"/>
      <c r="U111" s="14"/>
      <c r="V111" s="14"/>
      <c r="W111" s="14"/>
      <c r="X111" s="14"/>
      <c r="Y111" s="14"/>
      <c r="Z111" s="14"/>
      <c r="AA111" s="14"/>
      <c r="AB111" s="14"/>
      <c r="AC111" s="14"/>
      <c r="AD111" s="14"/>
      <c r="AE111" s="14"/>
      <c r="AT111" s="258" t="s">
        <v>146</v>
      </c>
      <c r="AU111" s="258" t="s">
        <v>84</v>
      </c>
      <c r="AV111" s="14" t="s">
        <v>84</v>
      </c>
      <c r="AW111" s="14" t="s">
        <v>4</v>
      </c>
      <c r="AX111" s="14" t="s">
        <v>82</v>
      </c>
      <c r="AY111" s="258" t="s">
        <v>133</v>
      </c>
    </row>
    <row r="112" spans="1:65" s="2" customFormat="1" ht="16.5" customHeight="1">
      <c r="A112" s="39"/>
      <c r="B112" s="40"/>
      <c r="C112" s="220" t="s">
        <v>176</v>
      </c>
      <c r="D112" s="220" t="s">
        <v>135</v>
      </c>
      <c r="E112" s="221" t="s">
        <v>177</v>
      </c>
      <c r="F112" s="222" t="s">
        <v>178</v>
      </c>
      <c r="G112" s="223" t="s">
        <v>151</v>
      </c>
      <c r="H112" s="224">
        <v>92.606</v>
      </c>
      <c r="I112" s="225"/>
      <c r="J112" s="226">
        <f>ROUND(I112*H112,2)</f>
        <v>0</v>
      </c>
      <c r="K112" s="222" t="s">
        <v>139</v>
      </c>
      <c r="L112" s="45"/>
      <c r="M112" s="227" t="s">
        <v>28</v>
      </c>
      <c r="N112" s="228" t="s">
        <v>47</v>
      </c>
      <c r="O112" s="86"/>
      <c r="P112" s="229">
        <f>O112*H112</f>
        <v>0</v>
      </c>
      <c r="Q112" s="229">
        <v>0</v>
      </c>
      <c r="R112" s="229">
        <f>Q112*H112</f>
        <v>0</v>
      </c>
      <c r="S112" s="229">
        <v>0</v>
      </c>
      <c r="T112" s="230">
        <f>S112*H112</f>
        <v>0</v>
      </c>
      <c r="U112" s="39"/>
      <c r="V112" s="39"/>
      <c r="W112" s="39"/>
      <c r="X112" s="39"/>
      <c r="Y112" s="39"/>
      <c r="Z112" s="39"/>
      <c r="AA112" s="39"/>
      <c r="AB112" s="39"/>
      <c r="AC112" s="39"/>
      <c r="AD112" s="39"/>
      <c r="AE112" s="39"/>
      <c r="AR112" s="231" t="s">
        <v>140</v>
      </c>
      <c r="AT112" s="231" t="s">
        <v>135</v>
      </c>
      <c r="AU112" s="231" t="s">
        <v>84</v>
      </c>
      <c r="AY112" s="18" t="s">
        <v>133</v>
      </c>
      <c r="BE112" s="232">
        <f>IF(N112="základní",J112,0)</f>
        <v>0</v>
      </c>
      <c r="BF112" s="232">
        <f>IF(N112="snížená",J112,0)</f>
        <v>0</v>
      </c>
      <c r="BG112" s="232">
        <f>IF(N112="zákl. přenesená",J112,0)</f>
        <v>0</v>
      </c>
      <c r="BH112" s="232">
        <f>IF(N112="sníž. přenesená",J112,0)</f>
        <v>0</v>
      </c>
      <c r="BI112" s="232">
        <f>IF(N112="nulová",J112,0)</f>
        <v>0</v>
      </c>
      <c r="BJ112" s="18" t="s">
        <v>140</v>
      </c>
      <c r="BK112" s="232">
        <f>ROUND(I112*H112,2)</f>
        <v>0</v>
      </c>
      <c r="BL112" s="18" t="s">
        <v>140</v>
      </c>
      <c r="BM112" s="231" t="s">
        <v>179</v>
      </c>
    </row>
    <row r="113" spans="1:47" s="2" customFormat="1" ht="12">
      <c r="A113" s="39"/>
      <c r="B113" s="40"/>
      <c r="C113" s="41"/>
      <c r="D113" s="233" t="s">
        <v>142</v>
      </c>
      <c r="E113" s="41"/>
      <c r="F113" s="234" t="s">
        <v>180</v>
      </c>
      <c r="G113" s="41"/>
      <c r="H113" s="41"/>
      <c r="I113" s="138"/>
      <c r="J113" s="41"/>
      <c r="K113" s="41"/>
      <c r="L113" s="45"/>
      <c r="M113" s="235"/>
      <c r="N113" s="236"/>
      <c r="O113" s="86"/>
      <c r="P113" s="86"/>
      <c r="Q113" s="86"/>
      <c r="R113" s="86"/>
      <c r="S113" s="86"/>
      <c r="T113" s="87"/>
      <c r="U113" s="39"/>
      <c r="V113" s="39"/>
      <c r="W113" s="39"/>
      <c r="X113" s="39"/>
      <c r="Y113" s="39"/>
      <c r="Z113" s="39"/>
      <c r="AA113" s="39"/>
      <c r="AB113" s="39"/>
      <c r="AC113" s="39"/>
      <c r="AD113" s="39"/>
      <c r="AE113" s="39"/>
      <c r="AT113" s="18" t="s">
        <v>142</v>
      </c>
      <c r="AU113" s="18" t="s">
        <v>84</v>
      </c>
    </row>
    <row r="114" spans="1:47" s="2" customFormat="1" ht="12">
      <c r="A114" s="39"/>
      <c r="B114" s="40"/>
      <c r="C114" s="41"/>
      <c r="D114" s="233" t="s">
        <v>144</v>
      </c>
      <c r="E114" s="41"/>
      <c r="F114" s="237" t="s">
        <v>181</v>
      </c>
      <c r="G114" s="41"/>
      <c r="H114" s="41"/>
      <c r="I114" s="138"/>
      <c r="J114" s="41"/>
      <c r="K114" s="41"/>
      <c r="L114" s="45"/>
      <c r="M114" s="235"/>
      <c r="N114" s="236"/>
      <c r="O114" s="86"/>
      <c r="P114" s="86"/>
      <c r="Q114" s="86"/>
      <c r="R114" s="86"/>
      <c r="S114" s="86"/>
      <c r="T114" s="87"/>
      <c r="U114" s="39"/>
      <c r="V114" s="39"/>
      <c r="W114" s="39"/>
      <c r="X114" s="39"/>
      <c r="Y114" s="39"/>
      <c r="Z114" s="39"/>
      <c r="AA114" s="39"/>
      <c r="AB114" s="39"/>
      <c r="AC114" s="39"/>
      <c r="AD114" s="39"/>
      <c r="AE114" s="39"/>
      <c r="AT114" s="18" t="s">
        <v>144</v>
      </c>
      <c r="AU114" s="18" t="s">
        <v>84</v>
      </c>
    </row>
    <row r="115" spans="1:51" s="13" customFormat="1" ht="12">
      <c r="A115" s="13"/>
      <c r="B115" s="238"/>
      <c r="C115" s="239"/>
      <c r="D115" s="233" t="s">
        <v>146</v>
      </c>
      <c r="E115" s="240" t="s">
        <v>28</v>
      </c>
      <c r="F115" s="241" t="s">
        <v>168</v>
      </c>
      <c r="G115" s="239"/>
      <c r="H115" s="240" t="s">
        <v>28</v>
      </c>
      <c r="I115" s="242"/>
      <c r="J115" s="239"/>
      <c r="K115" s="239"/>
      <c r="L115" s="243"/>
      <c r="M115" s="244"/>
      <c r="N115" s="245"/>
      <c r="O115" s="245"/>
      <c r="P115" s="245"/>
      <c r="Q115" s="245"/>
      <c r="R115" s="245"/>
      <c r="S115" s="245"/>
      <c r="T115" s="246"/>
      <c r="U115" s="13"/>
      <c r="V115" s="13"/>
      <c r="W115" s="13"/>
      <c r="X115" s="13"/>
      <c r="Y115" s="13"/>
      <c r="Z115" s="13"/>
      <c r="AA115" s="13"/>
      <c r="AB115" s="13"/>
      <c r="AC115" s="13"/>
      <c r="AD115" s="13"/>
      <c r="AE115" s="13"/>
      <c r="AT115" s="247" t="s">
        <v>146</v>
      </c>
      <c r="AU115" s="247" t="s">
        <v>84</v>
      </c>
      <c r="AV115" s="13" t="s">
        <v>82</v>
      </c>
      <c r="AW115" s="13" t="s">
        <v>35</v>
      </c>
      <c r="AX115" s="13" t="s">
        <v>74</v>
      </c>
      <c r="AY115" s="247" t="s">
        <v>133</v>
      </c>
    </row>
    <row r="116" spans="1:51" s="14" customFormat="1" ht="12">
      <c r="A116" s="14"/>
      <c r="B116" s="248"/>
      <c r="C116" s="249"/>
      <c r="D116" s="233" t="s">
        <v>146</v>
      </c>
      <c r="E116" s="250" t="s">
        <v>28</v>
      </c>
      <c r="F116" s="251" t="s">
        <v>182</v>
      </c>
      <c r="G116" s="249"/>
      <c r="H116" s="252">
        <v>71.07</v>
      </c>
      <c r="I116" s="253"/>
      <c r="J116" s="249"/>
      <c r="K116" s="249"/>
      <c r="L116" s="254"/>
      <c r="M116" s="255"/>
      <c r="N116" s="256"/>
      <c r="O116" s="256"/>
      <c r="P116" s="256"/>
      <c r="Q116" s="256"/>
      <c r="R116" s="256"/>
      <c r="S116" s="256"/>
      <c r="T116" s="257"/>
      <c r="U116" s="14"/>
      <c r="V116" s="14"/>
      <c r="W116" s="14"/>
      <c r="X116" s="14"/>
      <c r="Y116" s="14"/>
      <c r="Z116" s="14"/>
      <c r="AA116" s="14"/>
      <c r="AB116" s="14"/>
      <c r="AC116" s="14"/>
      <c r="AD116" s="14"/>
      <c r="AE116" s="14"/>
      <c r="AT116" s="258" t="s">
        <v>146</v>
      </c>
      <c r="AU116" s="258" t="s">
        <v>84</v>
      </c>
      <c r="AV116" s="14" t="s">
        <v>84</v>
      </c>
      <c r="AW116" s="14" t="s">
        <v>35</v>
      </c>
      <c r="AX116" s="14" t="s">
        <v>74</v>
      </c>
      <c r="AY116" s="258" t="s">
        <v>133</v>
      </c>
    </row>
    <row r="117" spans="1:51" s="13" customFormat="1" ht="12">
      <c r="A117" s="13"/>
      <c r="B117" s="238"/>
      <c r="C117" s="239"/>
      <c r="D117" s="233" t="s">
        <v>146</v>
      </c>
      <c r="E117" s="240" t="s">
        <v>28</v>
      </c>
      <c r="F117" s="241" t="s">
        <v>183</v>
      </c>
      <c r="G117" s="239"/>
      <c r="H117" s="240" t="s">
        <v>28</v>
      </c>
      <c r="I117" s="242"/>
      <c r="J117" s="239"/>
      <c r="K117" s="239"/>
      <c r="L117" s="243"/>
      <c r="M117" s="244"/>
      <c r="N117" s="245"/>
      <c r="O117" s="245"/>
      <c r="P117" s="245"/>
      <c r="Q117" s="245"/>
      <c r="R117" s="245"/>
      <c r="S117" s="245"/>
      <c r="T117" s="246"/>
      <c r="U117" s="13"/>
      <c r="V117" s="13"/>
      <c r="W117" s="13"/>
      <c r="X117" s="13"/>
      <c r="Y117" s="13"/>
      <c r="Z117" s="13"/>
      <c r="AA117" s="13"/>
      <c r="AB117" s="13"/>
      <c r="AC117" s="13"/>
      <c r="AD117" s="13"/>
      <c r="AE117" s="13"/>
      <c r="AT117" s="247" t="s">
        <v>146</v>
      </c>
      <c r="AU117" s="247" t="s">
        <v>84</v>
      </c>
      <c r="AV117" s="13" t="s">
        <v>82</v>
      </c>
      <c r="AW117" s="13" t="s">
        <v>35</v>
      </c>
      <c r="AX117" s="13" t="s">
        <v>74</v>
      </c>
      <c r="AY117" s="247" t="s">
        <v>133</v>
      </c>
    </row>
    <row r="118" spans="1:51" s="14" customFormat="1" ht="12">
      <c r="A118" s="14"/>
      <c r="B118" s="248"/>
      <c r="C118" s="249"/>
      <c r="D118" s="233" t="s">
        <v>146</v>
      </c>
      <c r="E118" s="250" t="s">
        <v>28</v>
      </c>
      <c r="F118" s="251" t="s">
        <v>184</v>
      </c>
      <c r="G118" s="249"/>
      <c r="H118" s="252">
        <v>21.536</v>
      </c>
      <c r="I118" s="253"/>
      <c r="J118" s="249"/>
      <c r="K118" s="249"/>
      <c r="L118" s="254"/>
      <c r="M118" s="255"/>
      <c r="N118" s="256"/>
      <c r="O118" s="256"/>
      <c r="P118" s="256"/>
      <c r="Q118" s="256"/>
      <c r="R118" s="256"/>
      <c r="S118" s="256"/>
      <c r="T118" s="257"/>
      <c r="U118" s="14"/>
      <c r="V118" s="14"/>
      <c r="W118" s="14"/>
      <c r="X118" s="14"/>
      <c r="Y118" s="14"/>
      <c r="Z118" s="14"/>
      <c r="AA118" s="14"/>
      <c r="AB118" s="14"/>
      <c r="AC118" s="14"/>
      <c r="AD118" s="14"/>
      <c r="AE118" s="14"/>
      <c r="AT118" s="258" t="s">
        <v>146</v>
      </c>
      <c r="AU118" s="258" t="s">
        <v>84</v>
      </c>
      <c r="AV118" s="14" t="s">
        <v>84</v>
      </c>
      <c r="AW118" s="14" t="s">
        <v>35</v>
      </c>
      <c r="AX118" s="14" t="s">
        <v>74</v>
      </c>
      <c r="AY118" s="258" t="s">
        <v>133</v>
      </c>
    </row>
    <row r="119" spans="1:51" s="15" customFormat="1" ht="12">
      <c r="A119" s="15"/>
      <c r="B119" s="259"/>
      <c r="C119" s="260"/>
      <c r="D119" s="233" t="s">
        <v>146</v>
      </c>
      <c r="E119" s="261" t="s">
        <v>28</v>
      </c>
      <c r="F119" s="262" t="s">
        <v>185</v>
      </c>
      <c r="G119" s="260"/>
      <c r="H119" s="263">
        <v>92.606</v>
      </c>
      <c r="I119" s="264"/>
      <c r="J119" s="260"/>
      <c r="K119" s="260"/>
      <c r="L119" s="265"/>
      <c r="M119" s="266"/>
      <c r="N119" s="267"/>
      <c r="O119" s="267"/>
      <c r="P119" s="267"/>
      <c r="Q119" s="267"/>
      <c r="R119" s="267"/>
      <c r="S119" s="267"/>
      <c r="T119" s="268"/>
      <c r="U119" s="15"/>
      <c r="V119" s="15"/>
      <c r="W119" s="15"/>
      <c r="X119" s="15"/>
      <c r="Y119" s="15"/>
      <c r="Z119" s="15"/>
      <c r="AA119" s="15"/>
      <c r="AB119" s="15"/>
      <c r="AC119" s="15"/>
      <c r="AD119" s="15"/>
      <c r="AE119" s="15"/>
      <c r="AT119" s="269" t="s">
        <v>146</v>
      </c>
      <c r="AU119" s="269" t="s">
        <v>84</v>
      </c>
      <c r="AV119" s="15" t="s">
        <v>140</v>
      </c>
      <c r="AW119" s="15" t="s">
        <v>35</v>
      </c>
      <c r="AX119" s="15" t="s">
        <v>82</v>
      </c>
      <c r="AY119" s="269" t="s">
        <v>133</v>
      </c>
    </row>
    <row r="120" spans="1:65" s="2" customFormat="1" ht="16.5" customHeight="1">
      <c r="A120" s="39"/>
      <c r="B120" s="40"/>
      <c r="C120" s="220" t="s">
        <v>186</v>
      </c>
      <c r="D120" s="220" t="s">
        <v>135</v>
      </c>
      <c r="E120" s="221" t="s">
        <v>187</v>
      </c>
      <c r="F120" s="222" t="s">
        <v>188</v>
      </c>
      <c r="G120" s="223" t="s">
        <v>151</v>
      </c>
      <c r="H120" s="224">
        <v>215.36</v>
      </c>
      <c r="I120" s="225"/>
      <c r="J120" s="226">
        <f>ROUND(I120*H120,2)</f>
        <v>0</v>
      </c>
      <c r="K120" s="222" t="s">
        <v>139</v>
      </c>
      <c r="L120" s="45"/>
      <c r="M120" s="227" t="s">
        <v>28</v>
      </c>
      <c r="N120" s="228" t="s">
        <v>47</v>
      </c>
      <c r="O120" s="86"/>
      <c r="P120" s="229">
        <f>O120*H120</f>
        <v>0</v>
      </c>
      <c r="Q120" s="229">
        <v>0</v>
      </c>
      <c r="R120" s="229">
        <f>Q120*H120</f>
        <v>0</v>
      </c>
      <c r="S120" s="229">
        <v>0</v>
      </c>
      <c r="T120" s="230">
        <f>S120*H120</f>
        <v>0</v>
      </c>
      <c r="U120" s="39"/>
      <c r="V120" s="39"/>
      <c r="W120" s="39"/>
      <c r="X120" s="39"/>
      <c r="Y120" s="39"/>
      <c r="Z120" s="39"/>
      <c r="AA120" s="39"/>
      <c r="AB120" s="39"/>
      <c r="AC120" s="39"/>
      <c r="AD120" s="39"/>
      <c r="AE120" s="39"/>
      <c r="AR120" s="231" t="s">
        <v>140</v>
      </c>
      <c r="AT120" s="231" t="s">
        <v>135</v>
      </c>
      <c r="AU120" s="231" t="s">
        <v>84</v>
      </c>
      <c r="AY120" s="18" t="s">
        <v>133</v>
      </c>
      <c r="BE120" s="232">
        <f>IF(N120="základní",J120,0)</f>
        <v>0</v>
      </c>
      <c r="BF120" s="232">
        <f>IF(N120="snížená",J120,0)</f>
        <v>0</v>
      </c>
      <c r="BG120" s="232">
        <f>IF(N120="zákl. přenesená",J120,0)</f>
        <v>0</v>
      </c>
      <c r="BH120" s="232">
        <f>IF(N120="sníž. přenesená",J120,0)</f>
        <v>0</v>
      </c>
      <c r="BI120" s="232">
        <f>IF(N120="nulová",J120,0)</f>
        <v>0</v>
      </c>
      <c r="BJ120" s="18" t="s">
        <v>140</v>
      </c>
      <c r="BK120" s="232">
        <f>ROUND(I120*H120,2)</f>
        <v>0</v>
      </c>
      <c r="BL120" s="18" t="s">
        <v>140</v>
      </c>
      <c r="BM120" s="231" t="s">
        <v>189</v>
      </c>
    </row>
    <row r="121" spans="1:47" s="2" customFormat="1" ht="12">
      <c r="A121" s="39"/>
      <c r="B121" s="40"/>
      <c r="C121" s="41"/>
      <c r="D121" s="233" t="s">
        <v>142</v>
      </c>
      <c r="E121" s="41"/>
      <c r="F121" s="234" t="s">
        <v>190</v>
      </c>
      <c r="G121" s="41"/>
      <c r="H121" s="41"/>
      <c r="I121" s="138"/>
      <c r="J121" s="41"/>
      <c r="K121" s="41"/>
      <c r="L121" s="45"/>
      <c r="M121" s="235"/>
      <c r="N121" s="236"/>
      <c r="O121" s="86"/>
      <c r="P121" s="86"/>
      <c r="Q121" s="86"/>
      <c r="R121" s="86"/>
      <c r="S121" s="86"/>
      <c r="T121" s="87"/>
      <c r="U121" s="39"/>
      <c r="V121" s="39"/>
      <c r="W121" s="39"/>
      <c r="X121" s="39"/>
      <c r="Y121" s="39"/>
      <c r="Z121" s="39"/>
      <c r="AA121" s="39"/>
      <c r="AB121" s="39"/>
      <c r="AC121" s="39"/>
      <c r="AD121" s="39"/>
      <c r="AE121" s="39"/>
      <c r="AT121" s="18" t="s">
        <v>142</v>
      </c>
      <c r="AU121" s="18" t="s">
        <v>84</v>
      </c>
    </row>
    <row r="122" spans="1:47" s="2" customFormat="1" ht="12">
      <c r="A122" s="39"/>
      <c r="B122" s="40"/>
      <c r="C122" s="41"/>
      <c r="D122" s="233" t="s">
        <v>144</v>
      </c>
      <c r="E122" s="41"/>
      <c r="F122" s="237" t="s">
        <v>191</v>
      </c>
      <c r="G122" s="41"/>
      <c r="H122" s="41"/>
      <c r="I122" s="138"/>
      <c r="J122" s="41"/>
      <c r="K122" s="41"/>
      <c r="L122" s="45"/>
      <c r="M122" s="235"/>
      <c r="N122" s="236"/>
      <c r="O122" s="86"/>
      <c r="P122" s="86"/>
      <c r="Q122" s="86"/>
      <c r="R122" s="86"/>
      <c r="S122" s="86"/>
      <c r="T122" s="87"/>
      <c r="U122" s="39"/>
      <c r="V122" s="39"/>
      <c r="W122" s="39"/>
      <c r="X122" s="39"/>
      <c r="Y122" s="39"/>
      <c r="Z122" s="39"/>
      <c r="AA122" s="39"/>
      <c r="AB122" s="39"/>
      <c r="AC122" s="39"/>
      <c r="AD122" s="39"/>
      <c r="AE122" s="39"/>
      <c r="AT122" s="18" t="s">
        <v>144</v>
      </c>
      <c r="AU122" s="18" t="s">
        <v>84</v>
      </c>
    </row>
    <row r="123" spans="1:51" s="13" customFormat="1" ht="12">
      <c r="A123" s="13"/>
      <c r="B123" s="238"/>
      <c r="C123" s="239"/>
      <c r="D123" s="233" t="s">
        <v>146</v>
      </c>
      <c r="E123" s="240" t="s">
        <v>28</v>
      </c>
      <c r="F123" s="241" t="s">
        <v>192</v>
      </c>
      <c r="G123" s="239"/>
      <c r="H123" s="240" t="s">
        <v>28</v>
      </c>
      <c r="I123" s="242"/>
      <c r="J123" s="239"/>
      <c r="K123" s="239"/>
      <c r="L123" s="243"/>
      <c r="M123" s="244"/>
      <c r="N123" s="245"/>
      <c r="O123" s="245"/>
      <c r="P123" s="245"/>
      <c r="Q123" s="245"/>
      <c r="R123" s="245"/>
      <c r="S123" s="245"/>
      <c r="T123" s="246"/>
      <c r="U123" s="13"/>
      <c r="V123" s="13"/>
      <c r="W123" s="13"/>
      <c r="X123" s="13"/>
      <c r="Y123" s="13"/>
      <c r="Z123" s="13"/>
      <c r="AA123" s="13"/>
      <c r="AB123" s="13"/>
      <c r="AC123" s="13"/>
      <c r="AD123" s="13"/>
      <c r="AE123" s="13"/>
      <c r="AT123" s="247" t="s">
        <v>146</v>
      </c>
      <c r="AU123" s="247" t="s">
        <v>84</v>
      </c>
      <c r="AV123" s="13" t="s">
        <v>82</v>
      </c>
      <c r="AW123" s="13" t="s">
        <v>35</v>
      </c>
      <c r="AX123" s="13" t="s">
        <v>74</v>
      </c>
      <c r="AY123" s="247" t="s">
        <v>133</v>
      </c>
    </row>
    <row r="124" spans="1:51" s="14" customFormat="1" ht="12">
      <c r="A124" s="14"/>
      <c r="B124" s="248"/>
      <c r="C124" s="249"/>
      <c r="D124" s="233" t="s">
        <v>146</v>
      </c>
      <c r="E124" s="250" t="s">
        <v>28</v>
      </c>
      <c r="F124" s="251" t="s">
        <v>193</v>
      </c>
      <c r="G124" s="249"/>
      <c r="H124" s="252">
        <v>215.36</v>
      </c>
      <c r="I124" s="253"/>
      <c r="J124" s="249"/>
      <c r="K124" s="249"/>
      <c r="L124" s="254"/>
      <c r="M124" s="255"/>
      <c r="N124" s="256"/>
      <c r="O124" s="256"/>
      <c r="P124" s="256"/>
      <c r="Q124" s="256"/>
      <c r="R124" s="256"/>
      <c r="S124" s="256"/>
      <c r="T124" s="257"/>
      <c r="U124" s="14"/>
      <c r="V124" s="14"/>
      <c r="W124" s="14"/>
      <c r="X124" s="14"/>
      <c r="Y124" s="14"/>
      <c r="Z124" s="14"/>
      <c r="AA124" s="14"/>
      <c r="AB124" s="14"/>
      <c r="AC124" s="14"/>
      <c r="AD124" s="14"/>
      <c r="AE124" s="14"/>
      <c r="AT124" s="258" t="s">
        <v>146</v>
      </c>
      <c r="AU124" s="258" t="s">
        <v>84</v>
      </c>
      <c r="AV124" s="14" t="s">
        <v>84</v>
      </c>
      <c r="AW124" s="14" t="s">
        <v>35</v>
      </c>
      <c r="AX124" s="14" t="s">
        <v>82</v>
      </c>
      <c r="AY124" s="258" t="s">
        <v>133</v>
      </c>
    </row>
    <row r="125" spans="1:65" s="2" customFormat="1" ht="16.5" customHeight="1">
      <c r="A125" s="39"/>
      <c r="B125" s="40"/>
      <c r="C125" s="220" t="s">
        <v>194</v>
      </c>
      <c r="D125" s="220" t="s">
        <v>135</v>
      </c>
      <c r="E125" s="221" t="s">
        <v>195</v>
      </c>
      <c r="F125" s="222" t="s">
        <v>196</v>
      </c>
      <c r="G125" s="223" t="s">
        <v>151</v>
      </c>
      <c r="H125" s="224">
        <v>215.36</v>
      </c>
      <c r="I125" s="225"/>
      <c r="J125" s="226">
        <f>ROUND(I125*H125,2)</f>
        <v>0</v>
      </c>
      <c r="K125" s="222" t="s">
        <v>139</v>
      </c>
      <c r="L125" s="45"/>
      <c r="M125" s="227" t="s">
        <v>28</v>
      </c>
      <c r="N125" s="228" t="s">
        <v>47</v>
      </c>
      <c r="O125" s="86"/>
      <c r="P125" s="229">
        <f>O125*H125</f>
        <v>0</v>
      </c>
      <c r="Q125" s="229">
        <v>0</v>
      </c>
      <c r="R125" s="229">
        <f>Q125*H125</f>
        <v>0</v>
      </c>
      <c r="S125" s="229">
        <v>0</v>
      </c>
      <c r="T125" s="230">
        <f>S125*H125</f>
        <v>0</v>
      </c>
      <c r="U125" s="39"/>
      <c r="V125" s="39"/>
      <c r="W125" s="39"/>
      <c r="X125" s="39"/>
      <c r="Y125" s="39"/>
      <c r="Z125" s="39"/>
      <c r="AA125" s="39"/>
      <c r="AB125" s="39"/>
      <c r="AC125" s="39"/>
      <c r="AD125" s="39"/>
      <c r="AE125" s="39"/>
      <c r="AR125" s="231" t="s">
        <v>140</v>
      </c>
      <c r="AT125" s="231" t="s">
        <v>135</v>
      </c>
      <c r="AU125" s="231" t="s">
        <v>84</v>
      </c>
      <c r="AY125" s="18" t="s">
        <v>133</v>
      </c>
      <c r="BE125" s="232">
        <f>IF(N125="základní",J125,0)</f>
        <v>0</v>
      </c>
      <c r="BF125" s="232">
        <f>IF(N125="snížená",J125,0)</f>
        <v>0</v>
      </c>
      <c r="BG125" s="232">
        <f>IF(N125="zákl. přenesená",J125,0)</f>
        <v>0</v>
      </c>
      <c r="BH125" s="232">
        <f>IF(N125="sníž. přenesená",J125,0)</f>
        <v>0</v>
      </c>
      <c r="BI125" s="232">
        <f>IF(N125="nulová",J125,0)</f>
        <v>0</v>
      </c>
      <c r="BJ125" s="18" t="s">
        <v>140</v>
      </c>
      <c r="BK125" s="232">
        <f>ROUND(I125*H125,2)</f>
        <v>0</v>
      </c>
      <c r="BL125" s="18" t="s">
        <v>140</v>
      </c>
      <c r="BM125" s="231" t="s">
        <v>197</v>
      </c>
    </row>
    <row r="126" spans="1:47" s="2" customFormat="1" ht="12">
      <c r="A126" s="39"/>
      <c r="B126" s="40"/>
      <c r="C126" s="41"/>
      <c r="D126" s="233" t="s">
        <v>142</v>
      </c>
      <c r="E126" s="41"/>
      <c r="F126" s="234" t="s">
        <v>198</v>
      </c>
      <c r="G126" s="41"/>
      <c r="H126" s="41"/>
      <c r="I126" s="138"/>
      <c r="J126" s="41"/>
      <c r="K126" s="41"/>
      <c r="L126" s="45"/>
      <c r="M126" s="235"/>
      <c r="N126" s="236"/>
      <c r="O126" s="86"/>
      <c r="P126" s="86"/>
      <c r="Q126" s="86"/>
      <c r="R126" s="86"/>
      <c r="S126" s="86"/>
      <c r="T126" s="87"/>
      <c r="U126" s="39"/>
      <c r="V126" s="39"/>
      <c r="W126" s="39"/>
      <c r="X126" s="39"/>
      <c r="Y126" s="39"/>
      <c r="Z126" s="39"/>
      <c r="AA126" s="39"/>
      <c r="AB126" s="39"/>
      <c r="AC126" s="39"/>
      <c r="AD126" s="39"/>
      <c r="AE126" s="39"/>
      <c r="AT126" s="18" t="s">
        <v>142</v>
      </c>
      <c r="AU126" s="18" t="s">
        <v>84</v>
      </c>
    </row>
    <row r="127" spans="1:47" s="2" customFormat="1" ht="12">
      <c r="A127" s="39"/>
      <c r="B127" s="40"/>
      <c r="C127" s="41"/>
      <c r="D127" s="233" t="s">
        <v>144</v>
      </c>
      <c r="E127" s="41"/>
      <c r="F127" s="237" t="s">
        <v>199</v>
      </c>
      <c r="G127" s="41"/>
      <c r="H127" s="41"/>
      <c r="I127" s="138"/>
      <c r="J127" s="41"/>
      <c r="K127" s="41"/>
      <c r="L127" s="45"/>
      <c r="M127" s="235"/>
      <c r="N127" s="236"/>
      <c r="O127" s="86"/>
      <c r="P127" s="86"/>
      <c r="Q127" s="86"/>
      <c r="R127" s="86"/>
      <c r="S127" s="86"/>
      <c r="T127" s="87"/>
      <c r="U127" s="39"/>
      <c r="V127" s="39"/>
      <c r="W127" s="39"/>
      <c r="X127" s="39"/>
      <c r="Y127" s="39"/>
      <c r="Z127" s="39"/>
      <c r="AA127" s="39"/>
      <c r="AB127" s="39"/>
      <c r="AC127" s="39"/>
      <c r="AD127" s="39"/>
      <c r="AE127" s="39"/>
      <c r="AT127" s="18" t="s">
        <v>144</v>
      </c>
      <c r="AU127" s="18" t="s">
        <v>84</v>
      </c>
    </row>
    <row r="128" spans="1:51" s="13" customFormat="1" ht="12">
      <c r="A128" s="13"/>
      <c r="B128" s="238"/>
      <c r="C128" s="239"/>
      <c r="D128" s="233" t="s">
        <v>146</v>
      </c>
      <c r="E128" s="240" t="s">
        <v>28</v>
      </c>
      <c r="F128" s="241" t="s">
        <v>200</v>
      </c>
      <c r="G128" s="239"/>
      <c r="H128" s="240" t="s">
        <v>28</v>
      </c>
      <c r="I128" s="242"/>
      <c r="J128" s="239"/>
      <c r="K128" s="239"/>
      <c r="L128" s="243"/>
      <c r="M128" s="244"/>
      <c r="N128" s="245"/>
      <c r="O128" s="245"/>
      <c r="P128" s="245"/>
      <c r="Q128" s="245"/>
      <c r="R128" s="245"/>
      <c r="S128" s="245"/>
      <c r="T128" s="246"/>
      <c r="U128" s="13"/>
      <c r="V128" s="13"/>
      <c r="W128" s="13"/>
      <c r="X128" s="13"/>
      <c r="Y128" s="13"/>
      <c r="Z128" s="13"/>
      <c r="AA128" s="13"/>
      <c r="AB128" s="13"/>
      <c r="AC128" s="13"/>
      <c r="AD128" s="13"/>
      <c r="AE128" s="13"/>
      <c r="AT128" s="247" t="s">
        <v>146</v>
      </c>
      <c r="AU128" s="247" t="s">
        <v>84</v>
      </c>
      <c r="AV128" s="13" t="s">
        <v>82</v>
      </c>
      <c r="AW128" s="13" t="s">
        <v>35</v>
      </c>
      <c r="AX128" s="13" t="s">
        <v>74</v>
      </c>
      <c r="AY128" s="247" t="s">
        <v>133</v>
      </c>
    </row>
    <row r="129" spans="1:51" s="14" customFormat="1" ht="12">
      <c r="A129" s="14"/>
      <c r="B129" s="248"/>
      <c r="C129" s="249"/>
      <c r="D129" s="233" t="s">
        <v>146</v>
      </c>
      <c r="E129" s="250" t="s">
        <v>28</v>
      </c>
      <c r="F129" s="251" t="s">
        <v>201</v>
      </c>
      <c r="G129" s="249"/>
      <c r="H129" s="252">
        <v>215.36</v>
      </c>
      <c r="I129" s="253"/>
      <c r="J129" s="249"/>
      <c r="K129" s="249"/>
      <c r="L129" s="254"/>
      <c r="M129" s="255"/>
      <c r="N129" s="256"/>
      <c r="O129" s="256"/>
      <c r="P129" s="256"/>
      <c r="Q129" s="256"/>
      <c r="R129" s="256"/>
      <c r="S129" s="256"/>
      <c r="T129" s="257"/>
      <c r="U129" s="14"/>
      <c r="V129" s="14"/>
      <c r="W129" s="14"/>
      <c r="X129" s="14"/>
      <c r="Y129" s="14"/>
      <c r="Z129" s="14"/>
      <c r="AA129" s="14"/>
      <c r="AB129" s="14"/>
      <c r="AC129" s="14"/>
      <c r="AD129" s="14"/>
      <c r="AE129" s="14"/>
      <c r="AT129" s="258" t="s">
        <v>146</v>
      </c>
      <c r="AU129" s="258" t="s">
        <v>84</v>
      </c>
      <c r="AV129" s="14" t="s">
        <v>84</v>
      </c>
      <c r="AW129" s="14" t="s">
        <v>35</v>
      </c>
      <c r="AX129" s="14" t="s">
        <v>82</v>
      </c>
      <c r="AY129" s="258" t="s">
        <v>133</v>
      </c>
    </row>
    <row r="130" spans="1:65" s="2" customFormat="1" ht="16.5" customHeight="1">
      <c r="A130" s="39"/>
      <c r="B130" s="40"/>
      <c r="C130" s="220" t="s">
        <v>202</v>
      </c>
      <c r="D130" s="220" t="s">
        <v>135</v>
      </c>
      <c r="E130" s="221" t="s">
        <v>203</v>
      </c>
      <c r="F130" s="222" t="s">
        <v>204</v>
      </c>
      <c r="G130" s="223" t="s">
        <v>151</v>
      </c>
      <c r="H130" s="224">
        <v>193.824</v>
      </c>
      <c r="I130" s="225"/>
      <c r="J130" s="226">
        <f>ROUND(I130*H130,2)</f>
        <v>0</v>
      </c>
      <c r="K130" s="222" t="s">
        <v>139</v>
      </c>
      <c r="L130" s="45"/>
      <c r="M130" s="227" t="s">
        <v>28</v>
      </c>
      <c r="N130" s="228" t="s">
        <v>47</v>
      </c>
      <c r="O130" s="86"/>
      <c r="P130" s="229">
        <f>O130*H130</f>
        <v>0</v>
      </c>
      <c r="Q130" s="229">
        <v>0</v>
      </c>
      <c r="R130" s="229">
        <f>Q130*H130</f>
        <v>0</v>
      </c>
      <c r="S130" s="229">
        <v>0</v>
      </c>
      <c r="T130" s="230">
        <f>S130*H130</f>
        <v>0</v>
      </c>
      <c r="U130" s="39"/>
      <c r="V130" s="39"/>
      <c r="W130" s="39"/>
      <c r="X130" s="39"/>
      <c r="Y130" s="39"/>
      <c r="Z130" s="39"/>
      <c r="AA130" s="39"/>
      <c r="AB130" s="39"/>
      <c r="AC130" s="39"/>
      <c r="AD130" s="39"/>
      <c r="AE130" s="39"/>
      <c r="AR130" s="231" t="s">
        <v>140</v>
      </c>
      <c r="AT130" s="231" t="s">
        <v>135</v>
      </c>
      <c r="AU130" s="231" t="s">
        <v>84</v>
      </c>
      <c r="AY130" s="18" t="s">
        <v>133</v>
      </c>
      <c r="BE130" s="232">
        <f>IF(N130="základní",J130,0)</f>
        <v>0</v>
      </c>
      <c r="BF130" s="232">
        <f>IF(N130="snížená",J130,0)</f>
        <v>0</v>
      </c>
      <c r="BG130" s="232">
        <f>IF(N130="zákl. přenesená",J130,0)</f>
        <v>0</v>
      </c>
      <c r="BH130" s="232">
        <f>IF(N130="sníž. přenesená",J130,0)</f>
        <v>0</v>
      </c>
      <c r="BI130" s="232">
        <f>IF(N130="nulová",J130,0)</f>
        <v>0</v>
      </c>
      <c r="BJ130" s="18" t="s">
        <v>140</v>
      </c>
      <c r="BK130" s="232">
        <f>ROUND(I130*H130,2)</f>
        <v>0</v>
      </c>
      <c r="BL130" s="18" t="s">
        <v>140</v>
      </c>
      <c r="BM130" s="231" t="s">
        <v>205</v>
      </c>
    </row>
    <row r="131" spans="1:47" s="2" customFormat="1" ht="12">
      <c r="A131" s="39"/>
      <c r="B131" s="40"/>
      <c r="C131" s="41"/>
      <c r="D131" s="233" t="s">
        <v>142</v>
      </c>
      <c r="E131" s="41"/>
      <c r="F131" s="234" t="s">
        <v>206</v>
      </c>
      <c r="G131" s="41"/>
      <c r="H131" s="41"/>
      <c r="I131" s="138"/>
      <c r="J131" s="41"/>
      <c r="K131" s="41"/>
      <c r="L131" s="45"/>
      <c r="M131" s="235"/>
      <c r="N131" s="236"/>
      <c r="O131" s="86"/>
      <c r="P131" s="86"/>
      <c r="Q131" s="86"/>
      <c r="R131" s="86"/>
      <c r="S131" s="86"/>
      <c r="T131" s="87"/>
      <c r="U131" s="39"/>
      <c r="V131" s="39"/>
      <c r="W131" s="39"/>
      <c r="X131" s="39"/>
      <c r="Y131" s="39"/>
      <c r="Z131" s="39"/>
      <c r="AA131" s="39"/>
      <c r="AB131" s="39"/>
      <c r="AC131" s="39"/>
      <c r="AD131" s="39"/>
      <c r="AE131" s="39"/>
      <c r="AT131" s="18" t="s">
        <v>142</v>
      </c>
      <c r="AU131" s="18" t="s">
        <v>84</v>
      </c>
    </row>
    <row r="132" spans="1:47" s="2" customFormat="1" ht="12">
      <c r="A132" s="39"/>
      <c r="B132" s="40"/>
      <c r="C132" s="41"/>
      <c r="D132" s="233" t="s">
        <v>144</v>
      </c>
      <c r="E132" s="41"/>
      <c r="F132" s="237" t="s">
        <v>207</v>
      </c>
      <c r="G132" s="41"/>
      <c r="H132" s="41"/>
      <c r="I132" s="138"/>
      <c r="J132" s="41"/>
      <c r="K132" s="41"/>
      <c r="L132" s="45"/>
      <c r="M132" s="235"/>
      <c r="N132" s="236"/>
      <c r="O132" s="86"/>
      <c r="P132" s="86"/>
      <c r="Q132" s="86"/>
      <c r="R132" s="86"/>
      <c r="S132" s="86"/>
      <c r="T132" s="87"/>
      <c r="U132" s="39"/>
      <c r="V132" s="39"/>
      <c r="W132" s="39"/>
      <c r="X132" s="39"/>
      <c r="Y132" s="39"/>
      <c r="Z132" s="39"/>
      <c r="AA132" s="39"/>
      <c r="AB132" s="39"/>
      <c r="AC132" s="39"/>
      <c r="AD132" s="39"/>
      <c r="AE132" s="39"/>
      <c r="AT132" s="18" t="s">
        <v>144</v>
      </c>
      <c r="AU132" s="18" t="s">
        <v>84</v>
      </c>
    </row>
    <row r="133" spans="1:51" s="13" customFormat="1" ht="12">
      <c r="A133" s="13"/>
      <c r="B133" s="238"/>
      <c r="C133" s="239"/>
      <c r="D133" s="233" t="s">
        <v>146</v>
      </c>
      <c r="E133" s="240" t="s">
        <v>28</v>
      </c>
      <c r="F133" s="241" t="s">
        <v>208</v>
      </c>
      <c r="G133" s="239"/>
      <c r="H133" s="240" t="s">
        <v>28</v>
      </c>
      <c r="I133" s="242"/>
      <c r="J133" s="239"/>
      <c r="K133" s="239"/>
      <c r="L133" s="243"/>
      <c r="M133" s="244"/>
      <c r="N133" s="245"/>
      <c r="O133" s="245"/>
      <c r="P133" s="245"/>
      <c r="Q133" s="245"/>
      <c r="R133" s="245"/>
      <c r="S133" s="245"/>
      <c r="T133" s="246"/>
      <c r="U133" s="13"/>
      <c r="V133" s="13"/>
      <c r="W133" s="13"/>
      <c r="X133" s="13"/>
      <c r="Y133" s="13"/>
      <c r="Z133" s="13"/>
      <c r="AA133" s="13"/>
      <c r="AB133" s="13"/>
      <c r="AC133" s="13"/>
      <c r="AD133" s="13"/>
      <c r="AE133" s="13"/>
      <c r="AT133" s="247" t="s">
        <v>146</v>
      </c>
      <c r="AU133" s="247" t="s">
        <v>84</v>
      </c>
      <c r="AV133" s="13" t="s">
        <v>82</v>
      </c>
      <c r="AW133" s="13" t="s">
        <v>35</v>
      </c>
      <c r="AX133" s="13" t="s">
        <v>74</v>
      </c>
      <c r="AY133" s="247" t="s">
        <v>133</v>
      </c>
    </row>
    <row r="134" spans="1:51" s="14" customFormat="1" ht="12">
      <c r="A134" s="14"/>
      <c r="B134" s="248"/>
      <c r="C134" s="249"/>
      <c r="D134" s="233" t="s">
        <v>146</v>
      </c>
      <c r="E134" s="250" t="s">
        <v>28</v>
      </c>
      <c r="F134" s="251" t="s">
        <v>209</v>
      </c>
      <c r="G134" s="249"/>
      <c r="H134" s="252">
        <v>193.824</v>
      </c>
      <c r="I134" s="253"/>
      <c r="J134" s="249"/>
      <c r="K134" s="249"/>
      <c r="L134" s="254"/>
      <c r="M134" s="255"/>
      <c r="N134" s="256"/>
      <c r="O134" s="256"/>
      <c r="P134" s="256"/>
      <c r="Q134" s="256"/>
      <c r="R134" s="256"/>
      <c r="S134" s="256"/>
      <c r="T134" s="257"/>
      <c r="U134" s="14"/>
      <c r="V134" s="14"/>
      <c r="W134" s="14"/>
      <c r="X134" s="14"/>
      <c r="Y134" s="14"/>
      <c r="Z134" s="14"/>
      <c r="AA134" s="14"/>
      <c r="AB134" s="14"/>
      <c r="AC134" s="14"/>
      <c r="AD134" s="14"/>
      <c r="AE134" s="14"/>
      <c r="AT134" s="258" t="s">
        <v>146</v>
      </c>
      <c r="AU134" s="258" t="s">
        <v>84</v>
      </c>
      <c r="AV134" s="14" t="s">
        <v>84</v>
      </c>
      <c r="AW134" s="14" t="s">
        <v>35</v>
      </c>
      <c r="AX134" s="14" t="s">
        <v>82</v>
      </c>
      <c r="AY134" s="258" t="s">
        <v>133</v>
      </c>
    </row>
    <row r="135" spans="1:65" s="2" customFormat="1" ht="16.5" customHeight="1">
      <c r="A135" s="39"/>
      <c r="B135" s="40"/>
      <c r="C135" s="220" t="s">
        <v>210</v>
      </c>
      <c r="D135" s="220" t="s">
        <v>135</v>
      </c>
      <c r="E135" s="221" t="s">
        <v>211</v>
      </c>
      <c r="F135" s="222" t="s">
        <v>212</v>
      </c>
      <c r="G135" s="223" t="s">
        <v>151</v>
      </c>
      <c r="H135" s="224">
        <v>215.36</v>
      </c>
      <c r="I135" s="225"/>
      <c r="J135" s="226">
        <f>ROUND(I135*H135,2)</f>
        <v>0</v>
      </c>
      <c r="K135" s="222" t="s">
        <v>139</v>
      </c>
      <c r="L135" s="45"/>
      <c r="M135" s="227" t="s">
        <v>28</v>
      </c>
      <c r="N135" s="228" t="s">
        <v>47</v>
      </c>
      <c r="O135" s="86"/>
      <c r="P135" s="229">
        <f>O135*H135</f>
        <v>0</v>
      </c>
      <c r="Q135" s="229">
        <v>0</v>
      </c>
      <c r="R135" s="229">
        <f>Q135*H135</f>
        <v>0</v>
      </c>
      <c r="S135" s="229">
        <v>0</v>
      </c>
      <c r="T135" s="230">
        <f>S135*H135</f>
        <v>0</v>
      </c>
      <c r="U135" s="39"/>
      <c r="V135" s="39"/>
      <c r="W135" s="39"/>
      <c r="X135" s="39"/>
      <c r="Y135" s="39"/>
      <c r="Z135" s="39"/>
      <c r="AA135" s="39"/>
      <c r="AB135" s="39"/>
      <c r="AC135" s="39"/>
      <c r="AD135" s="39"/>
      <c r="AE135" s="39"/>
      <c r="AR135" s="231" t="s">
        <v>140</v>
      </c>
      <c r="AT135" s="231" t="s">
        <v>135</v>
      </c>
      <c r="AU135" s="231" t="s">
        <v>84</v>
      </c>
      <c r="AY135" s="18" t="s">
        <v>133</v>
      </c>
      <c r="BE135" s="232">
        <f>IF(N135="základní",J135,0)</f>
        <v>0</v>
      </c>
      <c r="BF135" s="232">
        <f>IF(N135="snížená",J135,0)</f>
        <v>0</v>
      </c>
      <c r="BG135" s="232">
        <f>IF(N135="zákl. přenesená",J135,0)</f>
        <v>0</v>
      </c>
      <c r="BH135" s="232">
        <f>IF(N135="sníž. přenesená",J135,0)</f>
        <v>0</v>
      </c>
      <c r="BI135" s="232">
        <f>IF(N135="nulová",J135,0)</f>
        <v>0</v>
      </c>
      <c r="BJ135" s="18" t="s">
        <v>140</v>
      </c>
      <c r="BK135" s="232">
        <f>ROUND(I135*H135,2)</f>
        <v>0</v>
      </c>
      <c r="BL135" s="18" t="s">
        <v>140</v>
      </c>
      <c r="BM135" s="231" t="s">
        <v>213</v>
      </c>
    </row>
    <row r="136" spans="1:47" s="2" customFormat="1" ht="12">
      <c r="A136" s="39"/>
      <c r="B136" s="40"/>
      <c r="C136" s="41"/>
      <c r="D136" s="233" t="s">
        <v>142</v>
      </c>
      <c r="E136" s="41"/>
      <c r="F136" s="234" t="s">
        <v>214</v>
      </c>
      <c r="G136" s="41"/>
      <c r="H136" s="41"/>
      <c r="I136" s="138"/>
      <c r="J136" s="41"/>
      <c r="K136" s="41"/>
      <c r="L136" s="45"/>
      <c r="M136" s="235"/>
      <c r="N136" s="236"/>
      <c r="O136" s="86"/>
      <c r="P136" s="86"/>
      <c r="Q136" s="86"/>
      <c r="R136" s="86"/>
      <c r="S136" s="86"/>
      <c r="T136" s="87"/>
      <c r="U136" s="39"/>
      <c r="V136" s="39"/>
      <c r="W136" s="39"/>
      <c r="X136" s="39"/>
      <c r="Y136" s="39"/>
      <c r="Z136" s="39"/>
      <c r="AA136" s="39"/>
      <c r="AB136" s="39"/>
      <c r="AC136" s="39"/>
      <c r="AD136" s="39"/>
      <c r="AE136" s="39"/>
      <c r="AT136" s="18" t="s">
        <v>142</v>
      </c>
      <c r="AU136" s="18" t="s">
        <v>84</v>
      </c>
    </row>
    <row r="137" spans="1:47" s="2" customFormat="1" ht="12">
      <c r="A137" s="39"/>
      <c r="B137" s="40"/>
      <c r="C137" s="41"/>
      <c r="D137" s="233" t="s">
        <v>144</v>
      </c>
      <c r="E137" s="41"/>
      <c r="F137" s="237" t="s">
        <v>215</v>
      </c>
      <c r="G137" s="41"/>
      <c r="H137" s="41"/>
      <c r="I137" s="138"/>
      <c r="J137" s="41"/>
      <c r="K137" s="41"/>
      <c r="L137" s="45"/>
      <c r="M137" s="235"/>
      <c r="N137" s="236"/>
      <c r="O137" s="86"/>
      <c r="P137" s="86"/>
      <c r="Q137" s="86"/>
      <c r="R137" s="86"/>
      <c r="S137" s="86"/>
      <c r="T137" s="87"/>
      <c r="U137" s="39"/>
      <c r="V137" s="39"/>
      <c r="W137" s="39"/>
      <c r="X137" s="39"/>
      <c r="Y137" s="39"/>
      <c r="Z137" s="39"/>
      <c r="AA137" s="39"/>
      <c r="AB137" s="39"/>
      <c r="AC137" s="39"/>
      <c r="AD137" s="39"/>
      <c r="AE137" s="39"/>
      <c r="AT137" s="18" t="s">
        <v>144</v>
      </c>
      <c r="AU137" s="18" t="s">
        <v>84</v>
      </c>
    </row>
    <row r="138" spans="1:51" s="13" customFormat="1" ht="12">
      <c r="A138" s="13"/>
      <c r="B138" s="238"/>
      <c r="C138" s="239"/>
      <c r="D138" s="233" t="s">
        <v>146</v>
      </c>
      <c r="E138" s="240" t="s">
        <v>28</v>
      </c>
      <c r="F138" s="241" t="s">
        <v>216</v>
      </c>
      <c r="G138" s="239"/>
      <c r="H138" s="240" t="s">
        <v>28</v>
      </c>
      <c r="I138" s="242"/>
      <c r="J138" s="239"/>
      <c r="K138" s="239"/>
      <c r="L138" s="243"/>
      <c r="M138" s="244"/>
      <c r="N138" s="245"/>
      <c r="O138" s="245"/>
      <c r="P138" s="245"/>
      <c r="Q138" s="245"/>
      <c r="R138" s="245"/>
      <c r="S138" s="245"/>
      <c r="T138" s="246"/>
      <c r="U138" s="13"/>
      <c r="V138" s="13"/>
      <c r="W138" s="13"/>
      <c r="X138" s="13"/>
      <c r="Y138" s="13"/>
      <c r="Z138" s="13"/>
      <c r="AA138" s="13"/>
      <c r="AB138" s="13"/>
      <c r="AC138" s="13"/>
      <c r="AD138" s="13"/>
      <c r="AE138" s="13"/>
      <c r="AT138" s="247" t="s">
        <v>146</v>
      </c>
      <c r="AU138" s="247" t="s">
        <v>84</v>
      </c>
      <c r="AV138" s="13" t="s">
        <v>82</v>
      </c>
      <c r="AW138" s="13" t="s">
        <v>35</v>
      </c>
      <c r="AX138" s="13" t="s">
        <v>74</v>
      </c>
      <c r="AY138" s="247" t="s">
        <v>133</v>
      </c>
    </row>
    <row r="139" spans="1:51" s="13" customFormat="1" ht="12">
      <c r="A139" s="13"/>
      <c r="B139" s="238"/>
      <c r="C139" s="239"/>
      <c r="D139" s="233" t="s">
        <v>146</v>
      </c>
      <c r="E139" s="240" t="s">
        <v>28</v>
      </c>
      <c r="F139" s="241" t="s">
        <v>217</v>
      </c>
      <c r="G139" s="239"/>
      <c r="H139" s="240" t="s">
        <v>28</v>
      </c>
      <c r="I139" s="242"/>
      <c r="J139" s="239"/>
      <c r="K139" s="239"/>
      <c r="L139" s="243"/>
      <c r="M139" s="244"/>
      <c r="N139" s="245"/>
      <c r="O139" s="245"/>
      <c r="P139" s="245"/>
      <c r="Q139" s="245"/>
      <c r="R139" s="245"/>
      <c r="S139" s="245"/>
      <c r="T139" s="246"/>
      <c r="U139" s="13"/>
      <c r="V139" s="13"/>
      <c r="W139" s="13"/>
      <c r="X139" s="13"/>
      <c r="Y139" s="13"/>
      <c r="Z139" s="13"/>
      <c r="AA139" s="13"/>
      <c r="AB139" s="13"/>
      <c r="AC139" s="13"/>
      <c r="AD139" s="13"/>
      <c r="AE139" s="13"/>
      <c r="AT139" s="247" t="s">
        <v>146</v>
      </c>
      <c r="AU139" s="247" t="s">
        <v>84</v>
      </c>
      <c r="AV139" s="13" t="s">
        <v>82</v>
      </c>
      <c r="AW139" s="13" t="s">
        <v>35</v>
      </c>
      <c r="AX139" s="13" t="s">
        <v>74</v>
      </c>
      <c r="AY139" s="247" t="s">
        <v>133</v>
      </c>
    </row>
    <row r="140" spans="1:51" s="14" customFormat="1" ht="12">
      <c r="A140" s="14"/>
      <c r="B140" s="248"/>
      <c r="C140" s="249"/>
      <c r="D140" s="233" t="s">
        <v>146</v>
      </c>
      <c r="E140" s="250" t="s">
        <v>28</v>
      </c>
      <c r="F140" s="251" t="s">
        <v>218</v>
      </c>
      <c r="G140" s="249"/>
      <c r="H140" s="252">
        <v>144.29</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146</v>
      </c>
      <c r="AU140" s="258" t="s">
        <v>84</v>
      </c>
      <c r="AV140" s="14" t="s">
        <v>84</v>
      </c>
      <c r="AW140" s="14" t="s">
        <v>35</v>
      </c>
      <c r="AX140" s="14" t="s">
        <v>74</v>
      </c>
      <c r="AY140" s="258" t="s">
        <v>133</v>
      </c>
    </row>
    <row r="141" spans="1:51" s="13" customFormat="1" ht="12">
      <c r="A141" s="13"/>
      <c r="B141" s="238"/>
      <c r="C141" s="239"/>
      <c r="D141" s="233" t="s">
        <v>146</v>
      </c>
      <c r="E141" s="240" t="s">
        <v>28</v>
      </c>
      <c r="F141" s="241" t="s">
        <v>217</v>
      </c>
      <c r="G141" s="239"/>
      <c r="H141" s="240" t="s">
        <v>28</v>
      </c>
      <c r="I141" s="242"/>
      <c r="J141" s="239"/>
      <c r="K141" s="239"/>
      <c r="L141" s="243"/>
      <c r="M141" s="244"/>
      <c r="N141" s="245"/>
      <c r="O141" s="245"/>
      <c r="P141" s="245"/>
      <c r="Q141" s="245"/>
      <c r="R141" s="245"/>
      <c r="S141" s="245"/>
      <c r="T141" s="246"/>
      <c r="U141" s="13"/>
      <c r="V141" s="13"/>
      <c r="W141" s="13"/>
      <c r="X141" s="13"/>
      <c r="Y141" s="13"/>
      <c r="Z141" s="13"/>
      <c r="AA141" s="13"/>
      <c r="AB141" s="13"/>
      <c r="AC141" s="13"/>
      <c r="AD141" s="13"/>
      <c r="AE141" s="13"/>
      <c r="AT141" s="247" t="s">
        <v>146</v>
      </c>
      <c r="AU141" s="247" t="s">
        <v>84</v>
      </c>
      <c r="AV141" s="13" t="s">
        <v>82</v>
      </c>
      <c r="AW141" s="13" t="s">
        <v>35</v>
      </c>
      <c r="AX141" s="13" t="s">
        <v>74</v>
      </c>
      <c r="AY141" s="247" t="s">
        <v>133</v>
      </c>
    </row>
    <row r="142" spans="1:51" s="14" customFormat="1" ht="12">
      <c r="A142" s="14"/>
      <c r="B142" s="248"/>
      <c r="C142" s="249"/>
      <c r="D142" s="233" t="s">
        <v>146</v>
      </c>
      <c r="E142" s="250" t="s">
        <v>28</v>
      </c>
      <c r="F142" s="251" t="s">
        <v>182</v>
      </c>
      <c r="G142" s="249"/>
      <c r="H142" s="252">
        <v>71.07</v>
      </c>
      <c r="I142" s="253"/>
      <c r="J142" s="249"/>
      <c r="K142" s="249"/>
      <c r="L142" s="254"/>
      <c r="M142" s="255"/>
      <c r="N142" s="256"/>
      <c r="O142" s="256"/>
      <c r="P142" s="256"/>
      <c r="Q142" s="256"/>
      <c r="R142" s="256"/>
      <c r="S142" s="256"/>
      <c r="T142" s="257"/>
      <c r="U142" s="14"/>
      <c r="V142" s="14"/>
      <c r="W142" s="14"/>
      <c r="X142" s="14"/>
      <c r="Y142" s="14"/>
      <c r="Z142" s="14"/>
      <c r="AA142" s="14"/>
      <c r="AB142" s="14"/>
      <c r="AC142" s="14"/>
      <c r="AD142" s="14"/>
      <c r="AE142" s="14"/>
      <c r="AT142" s="258" t="s">
        <v>146</v>
      </c>
      <c r="AU142" s="258" t="s">
        <v>84</v>
      </c>
      <c r="AV142" s="14" t="s">
        <v>84</v>
      </c>
      <c r="AW142" s="14" t="s">
        <v>35</v>
      </c>
      <c r="AX142" s="14" t="s">
        <v>74</v>
      </c>
      <c r="AY142" s="258" t="s">
        <v>133</v>
      </c>
    </row>
    <row r="143" spans="1:51" s="15" customFormat="1" ht="12">
      <c r="A143" s="15"/>
      <c r="B143" s="259"/>
      <c r="C143" s="260"/>
      <c r="D143" s="233" t="s">
        <v>146</v>
      </c>
      <c r="E143" s="261" t="s">
        <v>28</v>
      </c>
      <c r="F143" s="262" t="s">
        <v>185</v>
      </c>
      <c r="G143" s="260"/>
      <c r="H143" s="263">
        <v>215.36</v>
      </c>
      <c r="I143" s="264"/>
      <c r="J143" s="260"/>
      <c r="K143" s="260"/>
      <c r="L143" s="265"/>
      <c r="M143" s="266"/>
      <c r="N143" s="267"/>
      <c r="O143" s="267"/>
      <c r="P143" s="267"/>
      <c r="Q143" s="267"/>
      <c r="R143" s="267"/>
      <c r="S143" s="267"/>
      <c r="T143" s="268"/>
      <c r="U143" s="15"/>
      <c r="V143" s="15"/>
      <c r="W143" s="15"/>
      <c r="X143" s="15"/>
      <c r="Y143" s="15"/>
      <c r="Z143" s="15"/>
      <c r="AA143" s="15"/>
      <c r="AB143" s="15"/>
      <c r="AC143" s="15"/>
      <c r="AD143" s="15"/>
      <c r="AE143" s="15"/>
      <c r="AT143" s="269" t="s">
        <v>146</v>
      </c>
      <c r="AU143" s="269" t="s">
        <v>84</v>
      </c>
      <c r="AV143" s="15" t="s">
        <v>140</v>
      </c>
      <c r="AW143" s="15" t="s">
        <v>35</v>
      </c>
      <c r="AX143" s="15" t="s">
        <v>82</v>
      </c>
      <c r="AY143" s="269" t="s">
        <v>133</v>
      </c>
    </row>
    <row r="144" spans="1:65" s="2" customFormat="1" ht="16.5" customHeight="1">
      <c r="A144" s="39"/>
      <c r="B144" s="40"/>
      <c r="C144" s="220" t="s">
        <v>219</v>
      </c>
      <c r="D144" s="220" t="s">
        <v>135</v>
      </c>
      <c r="E144" s="221" t="s">
        <v>220</v>
      </c>
      <c r="F144" s="222" t="s">
        <v>221</v>
      </c>
      <c r="G144" s="223" t="s">
        <v>222</v>
      </c>
      <c r="H144" s="224">
        <v>700</v>
      </c>
      <c r="I144" s="225"/>
      <c r="J144" s="226">
        <f>ROUND(I144*H144,2)</f>
        <v>0</v>
      </c>
      <c r="K144" s="222" t="s">
        <v>139</v>
      </c>
      <c r="L144" s="45"/>
      <c r="M144" s="227" t="s">
        <v>28</v>
      </c>
      <c r="N144" s="228" t="s">
        <v>47</v>
      </c>
      <c r="O144" s="86"/>
      <c r="P144" s="229">
        <f>O144*H144</f>
        <v>0</v>
      </c>
      <c r="Q144" s="229">
        <v>0</v>
      </c>
      <c r="R144" s="229">
        <f>Q144*H144</f>
        <v>0</v>
      </c>
      <c r="S144" s="229">
        <v>0</v>
      </c>
      <c r="T144" s="230">
        <f>S144*H144</f>
        <v>0</v>
      </c>
      <c r="U144" s="39"/>
      <c r="V144" s="39"/>
      <c r="W144" s="39"/>
      <c r="X144" s="39"/>
      <c r="Y144" s="39"/>
      <c r="Z144" s="39"/>
      <c r="AA144" s="39"/>
      <c r="AB144" s="39"/>
      <c r="AC144" s="39"/>
      <c r="AD144" s="39"/>
      <c r="AE144" s="39"/>
      <c r="AR144" s="231" t="s">
        <v>140</v>
      </c>
      <c r="AT144" s="231" t="s">
        <v>135</v>
      </c>
      <c r="AU144" s="231" t="s">
        <v>84</v>
      </c>
      <c r="AY144" s="18" t="s">
        <v>133</v>
      </c>
      <c r="BE144" s="232">
        <f>IF(N144="základní",J144,0)</f>
        <v>0</v>
      </c>
      <c r="BF144" s="232">
        <f>IF(N144="snížená",J144,0)</f>
        <v>0</v>
      </c>
      <c r="BG144" s="232">
        <f>IF(N144="zákl. přenesená",J144,0)</f>
        <v>0</v>
      </c>
      <c r="BH144" s="232">
        <f>IF(N144="sníž. přenesená",J144,0)</f>
        <v>0</v>
      </c>
      <c r="BI144" s="232">
        <f>IF(N144="nulová",J144,0)</f>
        <v>0</v>
      </c>
      <c r="BJ144" s="18" t="s">
        <v>140</v>
      </c>
      <c r="BK144" s="232">
        <f>ROUND(I144*H144,2)</f>
        <v>0</v>
      </c>
      <c r="BL144" s="18" t="s">
        <v>140</v>
      </c>
      <c r="BM144" s="231" t="s">
        <v>223</v>
      </c>
    </row>
    <row r="145" spans="1:47" s="2" customFormat="1" ht="12">
      <c r="A145" s="39"/>
      <c r="B145" s="40"/>
      <c r="C145" s="41"/>
      <c r="D145" s="233" t="s">
        <v>142</v>
      </c>
      <c r="E145" s="41"/>
      <c r="F145" s="234" t="s">
        <v>224</v>
      </c>
      <c r="G145" s="41"/>
      <c r="H145" s="41"/>
      <c r="I145" s="138"/>
      <c r="J145" s="41"/>
      <c r="K145" s="41"/>
      <c r="L145" s="45"/>
      <c r="M145" s="235"/>
      <c r="N145" s="236"/>
      <c r="O145" s="86"/>
      <c r="P145" s="86"/>
      <c r="Q145" s="86"/>
      <c r="R145" s="86"/>
      <c r="S145" s="86"/>
      <c r="T145" s="87"/>
      <c r="U145" s="39"/>
      <c r="V145" s="39"/>
      <c r="W145" s="39"/>
      <c r="X145" s="39"/>
      <c r="Y145" s="39"/>
      <c r="Z145" s="39"/>
      <c r="AA145" s="39"/>
      <c r="AB145" s="39"/>
      <c r="AC145" s="39"/>
      <c r="AD145" s="39"/>
      <c r="AE145" s="39"/>
      <c r="AT145" s="18" t="s">
        <v>142</v>
      </c>
      <c r="AU145" s="18" t="s">
        <v>84</v>
      </c>
    </row>
    <row r="146" spans="1:47" s="2" customFormat="1" ht="12">
      <c r="A146" s="39"/>
      <c r="B146" s="40"/>
      <c r="C146" s="41"/>
      <c r="D146" s="233" t="s">
        <v>144</v>
      </c>
      <c r="E146" s="41"/>
      <c r="F146" s="237" t="s">
        <v>225</v>
      </c>
      <c r="G146" s="41"/>
      <c r="H146" s="41"/>
      <c r="I146" s="138"/>
      <c r="J146" s="41"/>
      <c r="K146" s="41"/>
      <c r="L146" s="45"/>
      <c r="M146" s="235"/>
      <c r="N146" s="236"/>
      <c r="O146" s="86"/>
      <c r="P146" s="86"/>
      <c r="Q146" s="86"/>
      <c r="R146" s="86"/>
      <c r="S146" s="86"/>
      <c r="T146" s="87"/>
      <c r="U146" s="39"/>
      <c r="V146" s="39"/>
      <c r="W146" s="39"/>
      <c r="X146" s="39"/>
      <c r="Y146" s="39"/>
      <c r="Z146" s="39"/>
      <c r="AA146" s="39"/>
      <c r="AB146" s="39"/>
      <c r="AC146" s="39"/>
      <c r="AD146" s="39"/>
      <c r="AE146" s="39"/>
      <c r="AT146" s="18" t="s">
        <v>144</v>
      </c>
      <c r="AU146" s="18" t="s">
        <v>84</v>
      </c>
    </row>
    <row r="147" spans="1:51" s="13" customFormat="1" ht="12">
      <c r="A147" s="13"/>
      <c r="B147" s="238"/>
      <c r="C147" s="239"/>
      <c r="D147" s="233" t="s">
        <v>146</v>
      </c>
      <c r="E147" s="240" t="s">
        <v>28</v>
      </c>
      <c r="F147" s="241" t="s">
        <v>226</v>
      </c>
      <c r="G147" s="239"/>
      <c r="H147" s="240" t="s">
        <v>28</v>
      </c>
      <c r="I147" s="242"/>
      <c r="J147" s="239"/>
      <c r="K147" s="239"/>
      <c r="L147" s="243"/>
      <c r="M147" s="244"/>
      <c r="N147" s="245"/>
      <c r="O147" s="245"/>
      <c r="P147" s="245"/>
      <c r="Q147" s="245"/>
      <c r="R147" s="245"/>
      <c r="S147" s="245"/>
      <c r="T147" s="246"/>
      <c r="U147" s="13"/>
      <c r="V147" s="13"/>
      <c r="W147" s="13"/>
      <c r="X147" s="13"/>
      <c r="Y147" s="13"/>
      <c r="Z147" s="13"/>
      <c r="AA147" s="13"/>
      <c r="AB147" s="13"/>
      <c r="AC147" s="13"/>
      <c r="AD147" s="13"/>
      <c r="AE147" s="13"/>
      <c r="AT147" s="247" t="s">
        <v>146</v>
      </c>
      <c r="AU147" s="247" t="s">
        <v>84</v>
      </c>
      <c r="AV147" s="13" t="s">
        <v>82</v>
      </c>
      <c r="AW147" s="13" t="s">
        <v>35</v>
      </c>
      <c r="AX147" s="13" t="s">
        <v>74</v>
      </c>
      <c r="AY147" s="247" t="s">
        <v>133</v>
      </c>
    </row>
    <row r="148" spans="1:51" s="14" customFormat="1" ht="12">
      <c r="A148" s="14"/>
      <c r="B148" s="248"/>
      <c r="C148" s="249"/>
      <c r="D148" s="233" t="s">
        <v>146</v>
      </c>
      <c r="E148" s="250" t="s">
        <v>28</v>
      </c>
      <c r="F148" s="251" t="s">
        <v>227</v>
      </c>
      <c r="G148" s="249"/>
      <c r="H148" s="252">
        <v>700</v>
      </c>
      <c r="I148" s="253"/>
      <c r="J148" s="249"/>
      <c r="K148" s="249"/>
      <c r="L148" s="254"/>
      <c r="M148" s="255"/>
      <c r="N148" s="256"/>
      <c r="O148" s="256"/>
      <c r="P148" s="256"/>
      <c r="Q148" s="256"/>
      <c r="R148" s="256"/>
      <c r="S148" s="256"/>
      <c r="T148" s="257"/>
      <c r="U148" s="14"/>
      <c r="V148" s="14"/>
      <c r="W148" s="14"/>
      <c r="X148" s="14"/>
      <c r="Y148" s="14"/>
      <c r="Z148" s="14"/>
      <c r="AA148" s="14"/>
      <c r="AB148" s="14"/>
      <c r="AC148" s="14"/>
      <c r="AD148" s="14"/>
      <c r="AE148" s="14"/>
      <c r="AT148" s="258" t="s">
        <v>146</v>
      </c>
      <c r="AU148" s="258" t="s">
        <v>84</v>
      </c>
      <c r="AV148" s="14" t="s">
        <v>84</v>
      </c>
      <c r="AW148" s="14" t="s">
        <v>35</v>
      </c>
      <c r="AX148" s="14" t="s">
        <v>82</v>
      </c>
      <c r="AY148" s="258" t="s">
        <v>133</v>
      </c>
    </row>
    <row r="149" spans="1:65" s="2" customFormat="1" ht="16.5" customHeight="1">
      <c r="A149" s="39"/>
      <c r="B149" s="40"/>
      <c r="C149" s="220" t="s">
        <v>228</v>
      </c>
      <c r="D149" s="220" t="s">
        <v>135</v>
      </c>
      <c r="E149" s="221" t="s">
        <v>229</v>
      </c>
      <c r="F149" s="222" t="s">
        <v>230</v>
      </c>
      <c r="G149" s="223" t="s">
        <v>138</v>
      </c>
      <c r="H149" s="224">
        <v>0.07</v>
      </c>
      <c r="I149" s="225"/>
      <c r="J149" s="226">
        <f>ROUND(I149*H149,2)</f>
        <v>0</v>
      </c>
      <c r="K149" s="222" t="s">
        <v>139</v>
      </c>
      <c r="L149" s="45"/>
      <c r="M149" s="227" t="s">
        <v>28</v>
      </c>
      <c r="N149" s="228" t="s">
        <v>47</v>
      </c>
      <c r="O149" s="86"/>
      <c r="P149" s="229">
        <f>O149*H149</f>
        <v>0</v>
      </c>
      <c r="Q149" s="229">
        <v>0</v>
      </c>
      <c r="R149" s="229">
        <f>Q149*H149</f>
        <v>0</v>
      </c>
      <c r="S149" s="229">
        <v>0</v>
      </c>
      <c r="T149" s="230">
        <f>S149*H149</f>
        <v>0</v>
      </c>
      <c r="U149" s="39"/>
      <c r="V149" s="39"/>
      <c r="W149" s="39"/>
      <c r="X149" s="39"/>
      <c r="Y149" s="39"/>
      <c r="Z149" s="39"/>
      <c r="AA149" s="39"/>
      <c r="AB149" s="39"/>
      <c r="AC149" s="39"/>
      <c r="AD149" s="39"/>
      <c r="AE149" s="39"/>
      <c r="AR149" s="231" t="s">
        <v>140</v>
      </c>
      <c r="AT149" s="231" t="s">
        <v>135</v>
      </c>
      <c r="AU149" s="231" t="s">
        <v>84</v>
      </c>
      <c r="AY149" s="18" t="s">
        <v>133</v>
      </c>
      <c r="BE149" s="232">
        <f>IF(N149="základní",J149,0)</f>
        <v>0</v>
      </c>
      <c r="BF149" s="232">
        <f>IF(N149="snížená",J149,0)</f>
        <v>0</v>
      </c>
      <c r="BG149" s="232">
        <f>IF(N149="zákl. přenesená",J149,0)</f>
        <v>0</v>
      </c>
      <c r="BH149" s="232">
        <f>IF(N149="sníž. přenesená",J149,0)</f>
        <v>0</v>
      </c>
      <c r="BI149" s="232">
        <f>IF(N149="nulová",J149,0)</f>
        <v>0</v>
      </c>
      <c r="BJ149" s="18" t="s">
        <v>140</v>
      </c>
      <c r="BK149" s="232">
        <f>ROUND(I149*H149,2)</f>
        <v>0</v>
      </c>
      <c r="BL149" s="18" t="s">
        <v>140</v>
      </c>
      <c r="BM149" s="231" t="s">
        <v>231</v>
      </c>
    </row>
    <row r="150" spans="1:47" s="2" customFormat="1" ht="12">
      <c r="A150" s="39"/>
      <c r="B150" s="40"/>
      <c r="C150" s="41"/>
      <c r="D150" s="233" t="s">
        <v>142</v>
      </c>
      <c r="E150" s="41"/>
      <c r="F150" s="234" t="s">
        <v>232</v>
      </c>
      <c r="G150" s="41"/>
      <c r="H150" s="41"/>
      <c r="I150" s="138"/>
      <c r="J150" s="41"/>
      <c r="K150" s="41"/>
      <c r="L150" s="45"/>
      <c r="M150" s="235"/>
      <c r="N150" s="236"/>
      <c r="O150" s="86"/>
      <c r="P150" s="86"/>
      <c r="Q150" s="86"/>
      <c r="R150" s="86"/>
      <c r="S150" s="86"/>
      <c r="T150" s="87"/>
      <c r="U150" s="39"/>
      <c r="V150" s="39"/>
      <c r="W150" s="39"/>
      <c r="X150" s="39"/>
      <c r="Y150" s="39"/>
      <c r="Z150" s="39"/>
      <c r="AA150" s="39"/>
      <c r="AB150" s="39"/>
      <c r="AC150" s="39"/>
      <c r="AD150" s="39"/>
      <c r="AE150" s="39"/>
      <c r="AT150" s="18" t="s">
        <v>142</v>
      </c>
      <c r="AU150" s="18" t="s">
        <v>84</v>
      </c>
    </row>
    <row r="151" spans="1:47" s="2" customFormat="1" ht="12">
      <c r="A151" s="39"/>
      <c r="B151" s="40"/>
      <c r="C151" s="41"/>
      <c r="D151" s="233" t="s">
        <v>144</v>
      </c>
      <c r="E151" s="41"/>
      <c r="F151" s="237" t="s">
        <v>233</v>
      </c>
      <c r="G151" s="41"/>
      <c r="H151" s="41"/>
      <c r="I151" s="138"/>
      <c r="J151" s="41"/>
      <c r="K151" s="41"/>
      <c r="L151" s="45"/>
      <c r="M151" s="235"/>
      <c r="N151" s="236"/>
      <c r="O151" s="86"/>
      <c r="P151" s="86"/>
      <c r="Q151" s="86"/>
      <c r="R151" s="86"/>
      <c r="S151" s="86"/>
      <c r="T151" s="87"/>
      <c r="U151" s="39"/>
      <c r="V151" s="39"/>
      <c r="W151" s="39"/>
      <c r="X151" s="39"/>
      <c r="Y151" s="39"/>
      <c r="Z151" s="39"/>
      <c r="AA151" s="39"/>
      <c r="AB151" s="39"/>
      <c r="AC151" s="39"/>
      <c r="AD151" s="39"/>
      <c r="AE151" s="39"/>
      <c r="AT151" s="18" t="s">
        <v>144</v>
      </c>
      <c r="AU151" s="18" t="s">
        <v>84</v>
      </c>
    </row>
    <row r="152" spans="1:51" s="13" customFormat="1" ht="12">
      <c r="A152" s="13"/>
      <c r="B152" s="238"/>
      <c r="C152" s="239"/>
      <c r="D152" s="233" t="s">
        <v>146</v>
      </c>
      <c r="E152" s="240" t="s">
        <v>28</v>
      </c>
      <c r="F152" s="241" t="s">
        <v>234</v>
      </c>
      <c r="G152" s="239"/>
      <c r="H152" s="240" t="s">
        <v>28</v>
      </c>
      <c r="I152" s="242"/>
      <c r="J152" s="239"/>
      <c r="K152" s="239"/>
      <c r="L152" s="243"/>
      <c r="M152" s="244"/>
      <c r="N152" s="245"/>
      <c r="O152" s="245"/>
      <c r="P152" s="245"/>
      <c r="Q152" s="245"/>
      <c r="R152" s="245"/>
      <c r="S152" s="245"/>
      <c r="T152" s="246"/>
      <c r="U152" s="13"/>
      <c r="V152" s="13"/>
      <c r="W152" s="13"/>
      <c r="X152" s="13"/>
      <c r="Y152" s="13"/>
      <c r="Z152" s="13"/>
      <c r="AA152" s="13"/>
      <c r="AB152" s="13"/>
      <c r="AC152" s="13"/>
      <c r="AD152" s="13"/>
      <c r="AE152" s="13"/>
      <c r="AT152" s="247" t="s">
        <v>146</v>
      </c>
      <c r="AU152" s="247" t="s">
        <v>84</v>
      </c>
      <c r="AV152" s="13" t="s">
        <v>82</v>
      </c>
      <c r="AW152" s="13" t="s">
        <v>35</v>
      </c>
      <c r="AX152" s="13" t="s">
        <v>74</v>
      </c>
      <c r="AY152" s="247" t="s">
        <v>133</v>
      </c>
    </row>
    <row r="153" spans="1:51" s="14" customFormat="1" ht="12">
      <c r="A153" s="14"/>
      <c r="B153" s="248"/>
      <c r="C153" s="249"/>
      <c r="D153" s="233" t="s">
        <v>146</v>
      </c>
      <c r="E153" s="250" t="s">
        <v>28</v>
      </c>
      <c r="F153" s="251" t="s">
        <v>148</v>
      </c>
      <c r="G153" s="249"/>
      <c r="H153" s="252">
        <v>0.07</v>
      </c>
      <c r="I153" s="253"/>
      <c r="J153" s="249"/>
      <c r="K153" s="249"/>
      <c r="L153" s="254"/>
      <c r="M153" s="255"/>
      <c r="N153" s="256"/>
      <c r="O153" s="256"/>
      <c r="P153" s="256"/>
      <c r="Q153" s="256"/>
      <c r="R153" s="256"/>
      <c r="S153" s="256"/>
      <c r="T153" s="257"/>
      <c r="U153" s="14"/>
      <c r="V153" s="14"/>
      <c r="W153" s="14"/>
      <c r="X153" s="14"/>
      <c r="Y153" s="14"/>
      <c r="Z153" s="14"/>
      <c r="AA153" s="14"/>
      <c r="AB153" s="14"/>
      <c r="AC153" s="14"/>
      <c r="AD153" s="14"/>
      <c r="AE153" s="14"/>
      <c r="AT153" s="258" t="s">
        <v>146</v>
      </c>
      <c r="AU153" s="258" t="s">
        <v>84</v>
      </c>
      <c r="AV153" s="14" t="s">
        <v>84</v>
      </c>
      <c r="AW153" s="14" t="s">
        <v>35</v>
      </c>
      <c r="AX153" s="14" t="s">
        <v>82</v>
      </c>
      <c r="AY153" s="258" t="s">
        <v>133</v>
      </c>
    </row>
    <row r="154" spans="1:65" s="2" customFormat="1" ht="16.5" customHeight="1">
      <c r="A154" s="39"/>
      <c r="B154" s="40"/>
      <c r="C154" s="220" t="s">
        <v>235</v>
      </c>
      <c r="D154" s="220" t="s">
        <v>135</v>
      </c>
      <c r="E154" s="221" t="s">
        <v>236</v>
      </c>
      <c r="F154" s="222" t="s">
        <v>237</v>
      </c>
      <c r="G154" s="223" t="s">
        <v>238</v>
      </c>
      <c r="H154" s="224">
        <v>387.648</v>
      </c>
      <c r="I154" s="225"/>
      <c r="J154" s="226">
        <f>ROUND(I154*H154,2)</f>
        <v>0</v>
      </c>
      <c r="K154" s="222" t="s">
        <v>28</v>
      </c>
      <c r="L154" s="45"/>
      <c r="M154" s="227" t="s">
        <v>28</v>
      </c>
      <c r="N154" s="228" t="s">
        <v>47</v>
      </c>
      <c r="O154" s="86"/>
      <c r="P154" s="229">
        <f>O154*H154</f>
        <v>0</v>
      </c>
      <c r="Q154" s="229">
        <v>0</v>
      </c>
      <c r="R154" s="229">
        <f>Q154*H154</f>
        <v>0</v>
      </c>
      <c r="S154" s="229">
        <v>0</v>
      </c>
      <c r="T154" s="230">
        <f>S154*H154</f>
        <v>0</v>
      </c>
      <c r="U154" s="39"/>
      <c r="V154" s="39"/>
      <c r="W154" s="39"/>
      <c r="X154" s="39"/>
      <c r="Y154" s="39"/>
      <c r="Z154" s="39"/>
      <c r="AA154" s="39"/>
      <c r="AB154" s="39"/>
      <c r="AC154" s="39"/>
      <c r="AD154" s="39"/>
      <c r="AE154" s="39"/>
      <c r="AR154" s="231" t="s">
        <v>140</v>
      </c>
      <c r="AT154" s="231" t="s">
        <v>135</v>
      </c>
      <c r="AU154" s="231" t="s">
        <v>84</v>
      </c>
      <c r="AY154" s="18" t="s">
        <v>133</v>
      </c>
      <c r="BE154" s="232">
        <f>IF(N154="základní",J154,0)</f>
        <v>0</v>
      </c>
      <c r="BF154" s="232">
        <f>IF(N154="snížená",J154,0)</f>
        <v>0</v>
      </c>
      <c r="BG154" s="232">
        <f>IF(N154="zákl. přenesená",J154,0)</f>
        <v>0</v>
      </c>
      <c r="BH154" s="232">
        <f>IF(N154="sníž. přenesená",J154,0)</f>
        <v>0</v>
      </c>
      <c r="BI154" s="232">
        <f>IF(N154="nulová",J154,0)</f>
        <v>0</v>
      </c>
      <c r="BJ154" s="18" t="s">
        <v>140</v>
      </c>
      <c r="BK154" s="232">
        <f>ROUND(I154*H154,2)</f>
        <v>0</v>
      </c>
      <c r="BL154" s="18" t="s">
        <v>140</v>
      </c>
      <c r="BM154" s="231" t="s">
        <v>239</v>
      </c>
    </row>
    <row r="155" spans="1:47" s="2" customFormat="1" ht="12">
      <c r="A155" s="39"/>
      <c r="B155" s="40"/>
      <c r="C155" s="41"/>
      <c r="D155" s="233" t="s">
        <v>142</v>
      </c>
      <c r="E155" s="41"/>
      <c r="F155" s="234" t="s">
        <v>240</v>
      </c>
      <c r="G155" s="41"/>
      <c r="H155" s="41"/>
      <c r="I155" s="138"/>
      <c r="J155" s="41"/>
      <c r="K155" s="41"/>
      <c r="L155" s="45"/>
      <c r="M155" s="235"/>
      <c r="N155" s="236"/>
      <c r="O155" s="86"/>
      <c r="P155" s="86"/>
      <c r="Q155" s="86"/>
      <c r="R155" s="86"/>
      <c r="S155" s="86"/>
      <c r="T155" s="87"/>
      <c r="U155" s="39"/>
      <c r="V155" s="39"/>
      <c r="W155" s="39"/>
      <c r="X155" s="39"/>
      <c r="Y155" s="39"/>
      <c r="Z155" s="39"/>
      <c r="AA155" s="39"/>
      <c r="AB155" s="39"/>
      <c r="AC155" s="39"/>
      <c r="AD155" s="39"/>
      <c r="AE155" s="39"/>
      <c r="AT155" s="18" t="s">
        <v>142</v>
      </c>
      <c r="AU155" s="18" t="s">
        <v>84</v>
      </c>
    </row>
    <row r="156" spans="1:47" s="2" customFormat="1" ht="12">
      <c r="A156" s="39"/>
      <c r="B156" s="40"/>
      <c r="C156" s="41"/>
      <c r="D156" s="233" t="s">
        <v>144</v>
      </c>
      <c r="E156" s="41"/>
      <c r="F156" s="237" t="s">
        <v>241</v>
      </c>
      <c r="G156" s="41"/>
      <c r="H156" s="41"/>
      <c r="I156" s="138"/>
      <c r="J156" s="41"/>
      <c r="K156" s="41"/>
      <c r="L156" s="45"/>
      <c r="M156" s="235"/>
      <c r="N156" s="236"/>
      <c r="O156" s="86"/>
      <c r="P156" s="86"/>
      <c r="Q156" s="86"/>
      <c r="R156" s="86"/>
      <c r="S156" s="86"/>
      <c r="T156" s="87"/>
      <c r="U156" s="39"/>
      <c r="V156" s="39"/>
      <c r="W156" s="39"/>
      <c r="X156" s="39"/>
      <c r="Y156" s="39"/>
      <c r="Z156" s="39"/>
      <c r="AA156" s="39"/>
      <c r="AB156" s="39"/>
      <c r="AC156" s="39"/>
      <c r="AD156" s="39"/>
      <c r="AE156" s="39"/>
      <c r="AT156" s="18" t="s">
        <v>144</v>
      </c>
      <c r="AU156" s="18" t="s">
        <v>84</v>
      </c>
    </row>
    <row r="157" spans="1:51" s="13" customFormat="1" ht="12">
      <c r="A157" s="13"/>
      <c r="B157" s="238"/>
      <c r="C157" s="239"/>
      <c r="D157" s="233" t="s">
        <v>146</v>
      </c>
      <c r="E157" s="240" t="s">
        <v>28</v>
      </c>
      <c r="F157" s="241" t="s">
        <v>242</v>
      </c>
      <c r="G157" s="239"/>
      <c r="H157" s="240" t="s">
        <v>28</v>
      </c>
      <c r="I157" s="242"/>
      <c r="J157" s="239"/>
      <c r="K157" s="239"/>
      <c r="L157" s="243"/>
      <c r="M157" s="244"/>
      <c r="N157" s="245"/>
      <c r="O157" s="245"/>
      <c r="P157" s="245"/>
      <c r="Q157" s="245"/>
      <c r="R157" s="245"/>
      <c r="S157" s="245"/>
      <c r="T157" s="246"/>
      <c r="U157" s="13"/>
      <c r="V157" s="13"/>
      <c r="W157" s="13"/>
      <c r="X157" s="13"/>
      <c r="Y157" s="13"/>
      <c r="Z157" s="13"/>
      <c r="AA157" s="13"/>
      <c r="AB157" s="13"/>
      <c r="AC157" s="13"/>
      <c r="AD157" s="13"/>
      <c r="AE157" s="13"/>
      <c r="AT157" s="247" t="s">
        <v>146</v>
      </c>
      <c r="AU157" s="247" t="s">
        <v>84</v>
      </c>
      <c r="AV157" s="13" t="s">
        <v>82</v>
      </c>
      <c r="AW157" s="13" t="s">
        <v>35</v>
      </c>
      <c r="AX157" s="13" t="s">
        <v>74</v>
      </c>
      <c r="AY157" s="247" t="s">
        <v>133</v>
      </c>
    </row>
    <row r="158" spans="1:51" s="13" customFormat="1" ht="12">
      <c r="A158" s="13"/>
      <c r="B158" s="238"/>
      <c r="C158" s="239"/>
      <c r="D158" s="233" t="s">
        <v>146</v>
      </c>
      <c r="E158" s="240" t="s">
        <v>28</v>
      </c>
      <c r="F158" s="241" t="s">
        <v>217</v>
      </c>
      <c r="G158" s="239"/>
      <c r="H158" s="240" t="s">
        <v>28</v>
      </c>
      <c r="I158" s="242"/>
      <c r="J158" s="239"/>
      <c r="K158" s="239"/>
      <c r="L158" s="243"/>
      <c r="M158" s="244"/>
      <c r="N158" s="245"/>
      <c r="O158" s="245"/>
      <c r="P158" s="245"/>
      <c r="Q158" s="245"/>
      <c r="R158" s="245"/>
      <c r="S158" s="245"/>
      <c r="T158" s="246"/>
      <c r="U158" s="13"/>
      <c r="V158" s="13"/>
      <c r="W158" s="13"/>
      <c r="X158" s="13"/>
      <c r="Y158" s="13"/>
      <c r="Z158" s="13"/>
      <c r="AA158" s="13"/>
      <c r="AB158" s="13"/>
      <c r="AC158" s="13"/>
      <c r="AD158" s="13"/>
      <c r="AE158" s="13"/>
      <c r="AT158" s="247" t="s">
        <v>146</v>
      </c>
      <c r="AU158" s="247" t="s">
        <v>84</v>
      </c>
      <c r="AV158" s="13" t="s">
        <v>82</v>
      </c>
      <c r="AW158" s="13" t="s">
        <v>35</v>
      </c>
      <c r="AX158" s="13" t="s">
        <v>74</v>
      </c>
      <c r="AY158" s="247" t="s">
        <v>133</v>
      </c>
    </row>
    <row r="159" spans="1:51" s="14" customFormat="1" ht="12">
      <c r="A159" s="14"/>
      <c r="B159" s="248"/>
      <c r="C159" s="249"/>
      <c r="D159" s="233" t="s">
        <v>146</v>
      </c>
      <c r="E159" s="250" t="s">
        <v>28</v>
      </c>
      <c r="F159" s="251" t="s">
        <v>243</v>
      </c>
      <c r="G159" s="249"/>
      <c r="H159" s="252">
        <v>259.722</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146</v>
      </c>
      <c r="AU159" s="258" t="s">
        <v>84</v>
      </c>
      <c r="AV159" s="14" t="s">
        <v>84</v>
      </c>
      <c r="AW159" s="14" t="s">
        <v>35</v>
      </c>
      <c r="AX159" s="14" t="s">
        <v>74</v>
      </c>
      <c r="AY159" s="258" t="s">
        <v>133</v>
      </c>
    </row>
    <row r="160" spans="1:51" s="13" customFormat="1" ht="12">
      <c r="A160" s="13"/>
      <c r="B160" s="238"/>
      <c r="C160" s="239"/>
      <c r="D160" s="233" t="s">
        <v>146</v>
      </c>
      <c r="E160" s="240" t="s">
        <v>28</v>
      </c>
      <c r="F160" s="241" t="s">
        <v>244</v>
      </c>
      <c r="G160" s="239"/>
      <c r="H160" s="240" t="s">
        <v>28</v>
      </c>
      <c r="I160" s="242"/>
      <c r="J160" s="239"/>
      <c r="K160" s="239"/>
      <c r="L160" s="243"/>
      <c r="M160" s="244"/>
      <c r="N160" s="245"/>
      <c r="O160" s="245"/>
      <c r="P160" s="245"/>
      <c r="Q160" s="245"/>
      <c r="R160" s="245"/>
      <c r="S160" s="245"/>
      <c r="T160" s="246"/>
      <c r="U160" s="13"/>
      <c r="V160" s="13"/>
      <c r="W160" s="13"/>
      <c r="X160" s="13"/>
      <c r="Y160" s="13"/>
      <c r="Z160" s="13"/>
      <c r="AA160" s="13"/>
      <c r="AB160" s="13"/>
      <c r="AC160" s="13"/>
      <c r="AD160" s="13"/>
      <c r="AE160" s="13"/>
      <c r="AT160" s="247" t="s">
        <v>146</v>
      </c>
      <c r="AU160" s="247" t="s">
        <v>84</v>
      </c>
      <c r="AV160" s="13" t="s">
        <v>82</v>
      </c>
      <c r="AW160" s="13" t="s">
        <v>35</v>
      </c>
      <c r="AX160" s="13" t="s">
        <v>74</v>
      </c>
      <c r="AY160" s="247" t="s">
        <v>133</v>
      </c>
    </row>
    <row r="161" spans="1:51" s="14" customFormat="1" ht="12">
      <c r="A161" s="14"/>
      <c r="B161" s="248"/>
      <c r="C161" s="249"/>
      <c r="D161" s="233" t="s">
        <v>146</v>
      </c>
      <c r="E161" s="250" t="s">
        <v>28</v>
      </c>
      <c r="F161" s="251" t="s">
        <v>245</v>
      </c>
      <c r="G161" s="249"/>
      <c r="H161" s="252">
        <v>127.926</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146</v>
      </c>
      <c r="AU161" s="258" t="s">
        <v>84</v>
      </c>
      <c r="AV161" s="14" t="s">
        <v>84</v>
      </c>
      <c r="AW161" s="14" t="s">
        <v>35</v>
      </c>
      <c r="AX161" s="14" t="s">
        <v>74</v>
      </c>
      <c r="AY161" s="258" t="s">
        <v>133</v>
      </c>
    </row>
    <row r="162" spans="1:51" s="15" customFormat="1" ht="12">
      <c r="A162" s="15"/>
      <c r="B162" s="259"/>
      <c r="C162" s="260"/>
      <c r="D162" s="233" t="s">
        <v>146</v>
      </c>
      <c r="E162" s="261" t="s">
        <v>28</v>
      </c>
      <c r="F162" s="262" t="s">
        <v>185</v>
      </c>
      <c r="G162" s="260"/>
      <c r="H162" s="263">
        <v>387.64799999999997</v>
      </c>
      <c r="I162" s="264"/>
      <c r="J162" s="260"/>
      <c r="K162" s="260"/>
      <c r="L162" s="265"/>
      <c r="M162" s="266"/>
      <c r="N162" s="267"/>
      <c r="O162" s="267"/>
      <c r="P162" s="267"/>
      <c r="Q162" s="267"/>
      <c r="R162" s="267"/>
      <c r="S162" s="267"/>
      <c r="T162" s="268"/>
      <c r="U162" s="15"/>
      <c r="V162" s="15"/>
      <c r="W162" s="15"/>
      <c r="X162" s="15"/>
      <c r="Y162" s="15"/>
      <c r="Z162" s="15"/>
      <c r="AA162" s="15"/>
      <c r="AB162" s="15"/>
      <c r="AC162" s="15"/>
      <c r="AD162" s="15"/>
      <c r="AE162" s="15"/>
      <c r="AT162" s="269" t="s">
        <v>146</v>
      </c>
      <c r="AU162" s="269" t="s">
        <v>84</v>
      </c>
      <c r="AV162" s="15" t="s">
        <v>140</v>
      </c>
      <c r="AW162" s="15" t="s">
        <v>35</v>
      </c>
      <c r="AX162" s="15" t="s">
        <v>82</v>
      </c>
      <c r="AY162" s="269" t="s">
        <v>133</v>
      </c>
    </row>
    <row r="163" spans="1:65" s="2" customFormat="1" ht="16.5" customHeight="1">
      <c r="A163" s="39"/>
      <c r="B163" s="40"/>
      <c r="C163" s="220" t="s">
        <v>246</v>
      </c>
      <c r="D163" s="220" t="s">
        <v>135</v>
      </c>
      <c r="E163" s="221" t="s">
        <v>247</v>
      </c>
      <c r="F163" s="222" t="s">
        <v>248</v>
      </c>
      <c r="G163" s="223" t="s">
        <v>238</v>
      </c>
      <c r="H163" s="224">
        <v>0.489</v>
      </c>
      <c r="I163" s="225"/>
      <c r="J163" s="226">
        <f>ROUND(I163*H163,2)</f>
        <v>0</v>
      </c>
      <c r="K163" s="222" t="s">
        <v>28</v>
      </c>
      <c r="L163" s="45"/>
      <c r="M163" s="227" t="s">
        <v>28</v>
      </c>
      <c r="N163" s="228" t="s">
        <v>47</v>
      </c>
      <c r="O163" s="86"/>
      <c r="P163" s="229">
        <f>O163*H163</f>
        <v>0</v>
      </c>
      <c r="Q163" s="229">
        <v>0</v>
      </c>
      <c r="R163" s="229">
        <f>Q163*H163</f>
        <v>0</v>
      </c>
      <c r="S163" s="229">
        <v>0</v>
      </c>
      <c r="T163" s="230">
        <f>S163*H163</f>
        <v>0</v>
      </c>
      <c r="U163" s="39"/>
      <c r="V163" s="39"/>
      <c r="W163" s="39"/>
      <c r="X163" s="39"/>
      <c r="Y163" s="39"/>
      <c r="Z163" s="39"/>
      <c r="AA163" s="39"/>
      <c r="AB163" s="39"/>
      <c r="AC163" s="39"/>
      <c r="AD163" s="39"/>
      <c r="AE163" s="39"/>
      <c r="AR163" s="231" t="s">
        <v>140</v>
      </c>
      <c r="AT163" s="231" t="s">
        <v>135</v>
      </c>
      <c r="AU163" s="231" t="s">
        <v>84</v>
      </c>
      <c r="AY163" s="18" t="s">
        <v>133</v>
      </c>
      <c r="BE163" s="232">
        <f>IF(N163="základní",J163,0)</f>
        <v>0</v>
      </c>
      <c r="BF163" s="232">
        <f>IF(N163="snížená",J163,0)</f>
        <v>0</v>
      </c>
      <c r="BG163" s="232">
        <f>IF(N163="zákl. přenesená",J163,0)</f>
        <v>0</v>
      </c>
      <c r="BH163" s="232">
        <f>IF(N163="sníž. přenesená",J163,0)</f>
        <v>0</v>
      </c>
      <c r="BI163" s="232">
        <f>IF(N163="nulová",J163,0)</f>
        <v>0</v>
      </c>
      <c r="BJ163" s="18" t="s">
        <v>140</v>
      </c>
      <c r="BK163" s="232">
        <f>ROUND(I163*H163,2)</f>
        <v>0</v>
      </c>
      <c r="BL163" s="18" t="s">
        <v>140</v>
      </c>
      <c r="BM163" s="231" t="s">
        <v>249</v>
      </c>
    </row>
    <row r="164" spans="1:47" s="2" customFormat="1" ht="12">
      <c r="A164" s="39"/>
      <c r="B164" s="40"/>
      <c r="C164" s="41"/>
      <c r="D164" s="233" t="s">
        <v>142</v>
      </c>
      <c r="E164" s="41"/>
      <c r="F164" s="234" t="s">
        <v>250</v>
      </c>
      <c r="G164" s="41"/>
      <c r="H164" s="41"/>
      <c r="I164" s="138"/>
      <c r="J164" s="41"/>
      <c r="K164" s="41"/>
      <c r="L164" s="45"/>
      <c r="M164" s="235"/>
      <c r="N164" s="236"/>
      <c r="O164" s="86"/>
      <c r="P164" s="86"/>
      <c r="Q164" s="86"/>
      <c r="R164" s="86"/>
      <c r="S164" s="86"/>
      <c r="T164" s="87"/>
      <c r="U164" s="39"/>
      <c r="V164" s="39"/>
      <c r="W164" s="39"/>
      <c r="X164" s="39"/>
      <c r="Y164" s="39"/>
      <c r="Z164" s="39"/>
      <c r="AA164" s="39"/>
      <c r="AB164" s="39"/>
      <c r="AC164" s="39"/>
      <c r="AD164" s="39"/>
      <c r="AE164" s="39"/>
      <c r="AT164" s="18" t="s">
        <v>142</v>
      </c>
      <c r="AU164" s="18" t="s">
        <v>84</v>
      </c>
    </row>
    <row r="165" spans="1:47" s="2" customFormat="1" ht="12">
      <c r="A165" s="39"/>
      <c r="B165" s="40"/>
      <c r="C165" s="41"/>
      <c r="D165" s="233" t="s">
        <v>144</v>
      </c>
      <c r="E165" s="41"/>
      <c r="F165" s="237" t="s">
        <v>241</v>
      </c>
      <c r="G165" s="41"/>
      <c r="H165" s="41"/>
      <c r="I165" s="138"/>
      <c r="J165" s="41"/>
      <c r="K165" s="41"/>
      <c r="L165" s="45"/>
      <c r="M165" s="235"/>
      <c r="N165" s="236"/>
      <c r="O165" s="86"/>
      <c r="P165" s="86"/>
      <c r="Q165" s="86"/>
      <c r="R165" s="86"/>
      <c r="S165" s="86"/>
      <c r="T165" s="87"/>
      <c r="U165" s="39"/>
      <c r="V165" s="39"/>
      <c r="W165" s="39"/>
      <c r="X165" s="39"/>
      <c r="Y165" s="39"/>
      <c r="Z165" s="39"/>
      <c r="AA165" s="39"/>
      <c r="AB165" s="39"/>
      <c r="AC165" s="39"/>
      <c r="AD165" s="39"/>
      <c r="AE165" s="39"/>
      <c r="AT165" s="18" t="s">
        <v>144</v>
      </c>
      <c r="AU165" s="18" t="s">
        <v>84</v>
      </c>
    </row>
    <row r="166" spans="1:51" s="13" customFormat="1" ht="12">
      <c r="A166" s="13"/>
      <c r="B166" s="238"/>
      <c r="C166" s="239"/>
      <c r="D166" s="233" t="s">
        <v>146</v>
      </c>
      <c r="E166" s="240" t="s">
        <v>28</v>
      </c>
      <c r="F166" s="241" t="s">
        <v>251</v>
      </c>
      <c r="G166" s="239"/>
      <c r="H166" s="240" t="s">
        <v>28</v>
      </c>
      <c r="I166" s="242"/>
      <c r="J166" s="239"/>
      <c r="K166" s="239"/>
      <c r="L166" s="243"/>
      <c r="M166" s="244"/>
      <c r="N166" s="245"/>
      <c r="O166" s="245"/>
      <c r="P166" s="245"/>
      <c r="Q166" s="245"/>
      <c r="R166" s="245"/>
      <c r="S166" s="245"/>
      <c r="T166" s="246"/>
      <c r="U166" s="13"/>
      <c r="V166" s="13"/>
      <c r="W166" s="13"/>
      <c r="X166" s="13"/>
      <c r="Y166" s="13"/>
      <c r="Z166" s="13"/>
      <c r="AA166" s="13"/>
      <c r="AB166" s="13"/>
      <c r="AC166" s="13"/>
      <c r="AD166" s="13"/>
      <c r="AE166" s="13"/>
      <c r="AT166" s="247" t="s">
        <v>146</v>
      </c>
      <c r="AU166" s="247" t="s">
        <v>84</v>
      </c>
      <c r="AV166" s="13" t="s">
        <v>82</v>
      </c>
      <c r="AW166" s="13" t="s">
        <v>35</v>
      </c>
      <c r="AX166" s="13" t="s">
        <v>74</v>
      </c>
      <c r="AY166" s="247" t="s">
        <v>133</v>
      </c>
    </row>
    <row r="167" spans="1:51" s="14" customFormat="1" ht="12">
      <c r="A167" s="14"/>
      <c r="B167" s="248"/>
      <c r="C167" s="249"/>
      <c r="D167" s="233" t="s">
        <v>146</v>
      </c>
      <c r="E167" s="250" t="s">
        <v>28</v>
      </c>
      <c r="F167" s="251" t="s">
        <v>252</v>
      </c>
      <c r="G167" s="249"/>
      <c r="H167" s="252">
        <v>0.489</v>
      </c>
      <c r="I167" s="253"/>
      <c r="J167" s="249"/>
      <c r="K167" s="249"/>
      <c r="L167" s="254"/>
      <c r="M167" s="255"/>
      <c r="N167" s="256"/>
      <c r="O167" s="256"/>
      <c r="P167" s="256"/>
      <c r="Q167" s="256"/>
      <c r="R167" s="256"/>
      <c r="S167" s="256"/>
      <c r="T167" s="257"/>
      <c r="U167" s="14"/>
      <c r="V167" s="14"/>
      <c r="W167" s="14"/>
      <c r="X167" s="14"/>
      <c r="Y167" s="14"/>
      <c r="Z167" s="14"/>
      <c r="AA167" s="14"/>
      <c r="AB167" s="14"/>
      <c r="AC167" s="14"/>
      <c r="AD167" s="14"/>
      <c r="AE167" s="14"/>
      <c r="AT167" s="258" t="s">
        <v>146</v>
      </c>
      <c r="AU167" s="258" t="s">
        <v>84</v>
      </c>
      <c r="AV167" s="14" t="s">
        <v>84</v>
      </c>
      <c r="AW167" s="14" t="s">
        <v>35</v>
      </c>
      <c r="AX167" s="14" t="s">
        <v>82</v>
      </c>
      <c r="AY167" s="258" t="s">
        <v>133</v>
      </c>
    </row>
    <row r="168" spans="1:63" s="12" customFormat="1" ht="20.85" customHeight="1">
      <c r="A168" s="12"/>
      <c r="B168" s="204"/>
      <c r="C168" s="205"/>
      <c r="D168" s="206" t="s">
        <v>73</v>
      </c>
      <c r="E168" s="218" t="s">
        <v>253</v>
      </c>
      <c r="F168" s="218" t="s">
        <v>254</v>
      </c>
      <c r="G168" s="205"/>
      <c r="H168" s="205"/>
      <c r="I168" s="208"/>
      <c r="J168" s="219">
        <f>BK168</f>
        <v>0</v>
      </c>
      <c r="K168" s="205"/>
      <c r="L168" s="210"/>
      <c r="M168" s="211"/>
      <c r="N168" s="212"/>
      <c r="O168" s="212"/>
      <c r="P168" s="213">
        <f>SUM(P169:P178)</f>
        <v>0</v>
      </c>
      <c r="Q168" s="212"/>
      <c r="R168" s="213">
        <f>SUM(R169:R178)</f>
        <v>0.0108</v>
      </c>
      <c r="S168" s="212"/>
      <c r="T168" s="214">
        <f>SUM(T169:T178)</f>
        <v>0</v>
      </c>
      <c r="U168" s="12"/>
      <c r="V168" s="12"/>
      <c r="W168" s="12"/>
      <c r="X168" s="12"/>
      <c r="Y168" s="12"/>
      <c r="Z168" s="12"/>
      <c r="AA168" s="12"/>
      <c r="AB168" s="12"/>
      <c r="AC168" s="12"/>
      <c r="AD168" s="12"/>
      <c r="AE168" s="12"/>
      <c r="AR168" s="215" t="s">
        <v>82</v>
      </c>
      <c r="AT168" s="216" t="s">
        <v>73</v>
      </c>
      <c r="AU168" s="216" t="s">
        <v>84</v>
      </c>
      <c r="AY168" s="215" t="s">
        <v>133</v>
      </c>
      <c r="BK168" s="217">
        <f>SUM(BK169:BK178)</f>
        <v>0</v>
      </c>
    </row>
    <row r="169" spans="1:65" s="2" customFormat="1" ht="16.5" customHeight="1">
      <c r="A169" s="39"/>
      <c r="B169" s="40"/>
      <c r="C169" s="220" t="s">
        <v>8</v>
      </c>
      <c r="D169" s="220" t="s">
        <v>135</v>
      </c>
      <c r="E169" s="221" t="s">
        <v>255</v>
      </c>
      <c r="F169" s="222" t="s">
        <v>256</v>
      </c>
      <c r="G169" s="223" t="s">
        <v>222</v>
      </c>
      <c r="H169" s="224">
        <v>540</v>
      </c>
      <c r="I169" s="225"/>
      <c r="J169" s="226">
        <f>ROUND(I169*H169,2)</f>
        <v>0</v>
      </c>
      <c r="K169" s="222" t="s">
        <v>139</v>
      </c>
      <c r="L169" s="45"/>
      <c r="M169" s="227" t="s">
        <v>28</v>
      </c>
      <c r="N169" s="228" t="s">
        <v>47</v>
      </c>
      <c r="O169" s="86"/>
      <c r="P169" s="229">
        <f>O169*H169</f>
        <v>0</v>
      </c>
      <c r="Q169" s="229">
        <v>0</v>
      </c>
      <c r="R169" s="229">
        <f>Q169*H169</f>
        <v>0</v>
      </c>
      <c r="S169" s="229">
        <v>0</v>
      </c>
      <c r="T169" s="230">
        <f>S169*H169</f>
        <v>0</v>
      </c>
      <c r="U169" s="39"/>
      <c r="V169" s="39"/>
      <c r="W169" s="39"/>
      <c r="X169" s="39"/>
      <c r="Y169" s="39"/>
      <c r="Z169" s="39"/>
      <c r="AA169" s="39"/>
      <c r="AB169" s="39"/>
      <c r="AC169" s="39"/>
      <c r="AD169" s="39"/>
      <c r="AE169" s="39"/>
      <c r="AR169" s="231" t="s">
        <v>140</v>
      </c>
      <c r="AT169" s="231" t="s">
        <v>135</v>
      </c>
      <c r="AU169" s="231" t="s">
        <v>155</v>
      </c>
      <c r="AY169" s="18" t="s">
        <v>133</v>
      </c>
      <c r="BE169" s="232">
        <f>IF(N169="základní",J169,0)</f>
        <v>0</v>
      </c>
      <c r="BF169" s="232">
        <f>IF(N169="snížená",J169,0)</f>
        <v>0</v>
      </c>
      <c r="BG169" s="232">
        <f>IF(N169="zákl. přenesená",J169,0)</f>
        <v>0</v>
      </c>
      <c r="BH169" s="232">
        <f>IF(N169="sníž. přenesená",J169,0)</f>
        <v>0</v>
      </c>
      <c r="BI169" s="232">
        <f>IF(N169="nulová",J169,0)</f>
        <v>0</v>
      </c>
      <c r="BJ169" s="18" t="s">
        <v>140</v>
      </c>
      <c r="BK169" s="232">
        <f>ROUND(I169*H169,2)</f>
        <v>0</v>
      </c>
      <c r="BL169" s="18" t="s">
        <v>140</v>
      </c>
      <c r="BM169" s="231" t="s">
        <v>257</v>
      </c>
    </row>
    <row r="170" spans="1:47" s="2" customFormat="1" ht="12">
      <c r="A170" s="39"/>
      <c r="B170" s="40"/>
      <c r="C170" s="41"/>
      <c r="D170" s="233" t="s">
        <v>142</v>
      </c>
      <c r="E170" s="41"/>
      <c r="F170" s="234" t="s">
        <v>258</v>
      </c>
      <c r="G170" s="41"/>
      <c r="H170" s="41"/>
      <c r="I170" s="138"/>
      <c r="J170" s="41"/>
      <c r="K170" s="41"/>
      <c r="L170" s="45"/>
      <c r="M170" s="235"/>
      <c r="N170" s="236"/>
      <c r="O170" s="86"/>
      <c r="P170" s="86"/>
      <c r="Q170" s="86"/>
      <c r="R170" s="86"/>
      <c r="S170" s="86"/>
      <c r="T170" s="87"/>
      <c r="U170" s="39"/>
      <c r="V170" s="39"/>
      <c r="W170" s="39"/>
      <c r="X170" s="39"/>
      <c r="Y170" s="39"/>
      <c r="Z170" s="39"/>
      <c r="AA170" s="39"/>
      <c r="AB170" s="39"/>
      <c r="AC170" s="39"/>
      <c r="AD170" s="39"/>
      <c r="AE170" s="39"/>
      <c r="AT170" s="18" t="s">
        <v>142</v>
      </c>
      <c r="AU170" s="18" t="s">
        <v>155</v>
      </c>
    </row>
    <row r="171" spans="1:47" s="2" customFormat="1" ht="12">
      <c r="A171" s="39"/>
      <c r="B171" s="40"/>
      <c r="C171" s="41"/>
      <c r="D171" s="233" t="s">
        <v>144</v>
      </c>
      <c r="E171" s="41"/>
      <c r="F171" s="237" t="s">
        <v>259</v>
      </c>
      <c r="G171" s="41"/>
      <c r="H171" s="41"/>
      <c r="I171" s="138"/>
      <c r="J171" s="41"/>
      <c r="K171" s="41"/>
      <c r="L171" s="45"/>
      <c r="M171" s="235"/>
      <c r="N171" s="236"/>
      <c r="O171" s="86"/>
      <c r="P171" s="86"/>
      <c r="Q171" s="86"/>
      <c r="R171" s="86"/>
      <c r="S171" s="86"/>
      <c r="T171" s="87"/>
      <c r="U171" s="39"/>
      <c r="V171" s="39"/>
      <c r="W171" s="39"/>
      <c r="X171" s="39"/>
      <c r="Y171" s="39"/>
      <c r="Z171" s="39"/>
      <c r="AA171" s="39"/>
      <c r="AB171" s="39"/>
      <c r="AC171" s="39"/>
      <c r="AD171" s="39"/>
      <c r="AE171" s="39"/>
      <c r="AT171" s="18" t="s">
        <v>144</v>
      </c>
      <c r="AU171" s="18" t="s">
        <v>155</v>
      </c>
    </row>
    <row r="172" spans="1:51" s="13" customFormat="1" ht="12">
      <c r="A172" s="13"/>
      <c r="B172" s="238"/>
      <c r="C172" s="239"/>
      <c r="D172" s="233" t="s">
        <v>146</v>
      </c>
      <c r="E172" s="240" t="s">
        <v>28</v>
      </c>
      <c r="F172" s="241" t="s">
        <v>260</v>
      </c>
      <c r="G172" s="239"/>
      <c r="H172" s="240" t="s">
        <v>28</v>
      </c>
      <c r="I172" s="242"/>
      <c r="J172" s="239"/>
      <c r="K172" s="239"/>
      <c r="L172" s="243"/>
      <c r="M172" s="244"/>
      <c r="N172" s="245"/>
      <c r="O172" s="245"/>
      <c r="P172" s="245"/>
      <c r="Q172" s="245"/>
      <c r="R172" s="245"/>
      <c r="S172" s="245"/>
      <c r="T172" s="246"/>
      <c r="U172" s="13"/>
      <c r="V172" s="13"/>
      <c r="W172" s="13"/>
      <c r="X172" s="13"/>
      <c r="Y172" s="13"/>
      <c r="Z172" s="13"/>
      <c r="AA172" s="13"/>
      <c r="AB172" s="13"/>
      <c r="AC172" s="13"/>
      <c r="AD172" s="13"/>
      <c r="AE172" s="13"/>
      <c r="AT172" s="247" t="s">
        <v>146</v>
      </c>
      <c r="AU172" s="247" t="s">
        <v>155</v>
      </c>
      <c r="AV172" s="13" t="s">
        <v>82</v>
      </c>
      <c r="AW172" s="13" t="s">
        <v>35</v>
      </c>
      <c r="AX172" s="13" t="s">
        <v>74</v>
      </c>
      <c r="AY172" s="247" t="s">
        <v>133</v>
      </c>
    </row>
    <row r="173" spans="1:51" s="14" customFormat="1" ht="12">
      <c r="A173" s="14"/>
      <c r="B173" s="248"/>
      <c r="C173" s="249"/>
      <c r="D173" s="233" t="s">
        <v>146</v>
      </c>
      <c r="E173" s="250" t="s">
        <v>28</v>
      </c>
      <c r="F173" s="251" t="s">
        <v>261</v>
      </c>
      <c r="G173" s="249"/>
      <c r="H173" s="252">
        <v>540</v>
      </c>
      <c r="I173" s="253"/>
      <c r="J173" s="249"/>
      <c r="K173" s="249"/>
      <c r="L173" s="254"/>
      <c r="M173" s="255"/>
      <c r="N173" s="256"/>
      <c r="O173" s="256"/>
      <c r="P173" s="256"/>
      <c r="Q173" s="256"/>
      <c r="R173" s="256"/>
      <c r="S173" s="256"/>
      <c r="T173" s="257"/>
      <c r="U173" s="14"/>
      <c r="V173" s="14"/>
      <c r="W173" s="14"/>
      <c r="X173" s="14"/>
      <c r="Y173" s="14"/>
      <c r="Z173" s="14"/>
      <c r="AA173" s="14"/>
      <c r="AB173" s="14"/>
      <c r="AC173" s="14"/>
      <c r="AD173" s="14"/>
      <c r="AE173" s="14"/>
      <c r="AT173" s="258" t="s">
        <v>146</v>
      </c>
      <c r="AU173" s="258" t="s">
        <v>155</v>
      </c>
      <c r="AV173" s="14" t="s">
        <v>84</v>
      </c>
      <c r="AW173" s="14" t="s">
        <v>35</v>
      </c>
      <c r="AX173" s="14" t="s">
        <v>82</v>
      </c>
      <c r="AY173" s="258" t="s">
        <v>133</v>
      </c>
    </row>
    <row r="174" spans="1:65" s="2" customFormat="1" ht="16.5" customHeight="1">
      <c r="A174" s="39"/>
      <c r="B174" s="40"/>
      <c r="C174" s="270" t="s">
        <v>262</v>
      </c>
      <c r="D174" s="270" t="s">
        <v>263</v>
      </c>
      <c r="E174" s="271" t="s">
        <v>264</v>
      </c>
      <c r="F174" s="272" t="s">
        <v>265</v>
      </c>
      <c r="G174" s="273" t="s">
        <v>266</v>
      </c>
      <c r="H174" s="274">
        <v>10.8</v>
      </c>
      <c r="I174" s="275"/>
      <c r="J174" s="276">
        <f>ROUND(I174*H174,2)</f>
        <v>0</v>
      </c>
      <c r="K174" s="272" t="s">
        <v>139</v>
      </c>
      <c r="L174" s="277"/>
      <c r="M174" s="278" t="s">
        <v>28</v>
      </c>
      <c r="N174" s="279" t="s">
        <v>47</v>
      </c>
      <c r="O174" s="86"/>
      <c r="P174" s="229">
        <f>O174*H174</f>
        <v>0</v>
      </c>
      <c r="Q174" s="229">
        <v>0.001</v>
      </c>
      <c r="R174" s="229">
        <f>Q174*H174</f>
        <v>0.0108</v>
      </c>
      <c r="S174" s="229">
        <v>0</v>
      </c>
      <c r="T174" s="230">
        <f>S174*H174</f>
        <v>0</v>
      </c>
      <c r="U174" s="39"/>
      <c r="V174" s="39"/>
      <c r="W174" s="39"/>
      <c r="X174" s="39"/>
      <c r="Y174" s="39"/>
      <c r="Z174" s="39"/>
      <c r="AA174" s="39"/>
      <c r="AB174" s="39"/>
      <c r="AC174" s="39"/>
      <c r="AD174" s="39"/>
      <c r="AE174" s="39"/>
      <c r="AR174" s="231" t="s">
        <v>194</v>
      </c>
      <c r="AT174" s="231" t="s">
        <v>263</v>
      </c>
      <c r="AU174" s="231" t="s">
        <v>155</v>
      </c>
      <c r="AY174" s="18" t="s">
        <v>133</v>
      </c>
      <c r="BE174" s="232">
        <f>IF(N174="základní",J174,0)</f>
        <v>0</v>
      </c>
      <c r="BF174" s="232">
        <f>IF(N174="snížená",J174,0)</f>
        <v>0</v>
      </c>
      <c r="BG174" s="232">
        <f>IF(N174="zákl. přenesená",J174,0)</f>
        <v>0</v>
      </c>
      <c r="BH174" s="232">
        <f>IF(N174="sníž. přenesená",J174,0)</f>
        <v>0</v>
      </c>
      <c r="BI174" s="232">
        <f>IF(N174="nulová",J174,0)</f>
        <v>0</v>
      </c>
      <c r="BJ174" s="18" t="s">
        <v>140</v>
      </c>
      <c r="BK174" s="232">
        <f>ROUND(I174*H174,2)</f>
        <v>0</v>
      </c>
      <c r="BL174" s="18" t="s">
        <v>140</v>
      </c>
      <c r="BM174" s="231" t="s">
        <v>267</v>
      </c>
    </row>
    <row r="175" spans="1:47" s="2" customFormat="1" ht="12">
      <c r="A175" s="39"/>
      <c r="B175" s="40"/>
      <c r="C175" s="41"/>
      <c r="D175" s="233" t="s">
        <v>142</v>
      </c>
      <c r="E175" s="41"/>
      <c r="F175" s="234" t="s">
        <v>265</v>
      </c>
      <c r="G175" s="41"/>
      <c r="H175" s="41"/>
      <c r="I175" s="138"/>
      <c r="J175" s="41"/>
      <c r="K175" s="41"/>
      <c r="L175" s="45"/>
      <c r="M175" s="235"/>
      <c r="N175" s="236"/>
      <c r="O175" s="86"/>
      <c r="P175" s="86"/>
      <c r="Q175" s="86"/>
      <c r="R175" s="86"/>
      <c r="S175" s="86"/>
      <c r="T175" s="87"/>
      <c r="U175" s="39"/>
      <c r="V175" s="39"/>
      <c r="W175" s="39"/>
      <c r="X175" s="39"/>
      <c r="Y175" s="39"/>
      <c r="Z175" s="39"/>
      <c r="AA175" s="39"/>
      <c r="AB175" s="39"/>
      <c r="AC175" s="39"/>
      <c r="AD175" s="39"/>
      <c r="AE175" s="39"/>
      <c r="AT175" s="18" t="s">
        <v>142</v>
      </c>
      <c r="AU175" s="18" t="s">
        <v>155</v>
      </c>
    </row>
    <row r="176" spans="1:51" s="13" customFormat="1" ht="12">
      <c r="A176" s="13"/>
      <c r="B176" s="238"/>
      <c r="C176" s="239"/>
      <c r="D176" s="233" t="s">
        <v>146</v>
      </c>
      <c r="E176" s="240" t="s">
        <v>28</v>
      </c>
      <c r="F176" s="241" t="s">
        <v>268</v>
      </c>
      <c r="G176" s="239"/>
      <c r="H176" s="240" t="s">
        <v>28</v>
      </c>
      <c r="I176" s="242"/>
      <c r="J176" s="239"/>
      <c r="K176" s="239"/>
      <c r="L176" s="243"/>
      <c r="M176" s="244"/>
      <c r="N176" s="245"/>
      <c r="O176" s="245"/>
      <c r="P176" s="245"/>
      <c r="Q176" s="245"/>
      <c r="R176" s="245"/>
      <c r="S176" s="245"/>
      <c r="T176" s="246"/>
      <c r="U176" s="13"/>
      <c r="V176" s="13"/>
      <c r="W176" s="13"/>
      <c r="X176" s="13"/>
      <c r="Y176" s="13"/>
      <c r="Z176" s="13"/>
      <c r="AA176" s="13"/>
      <c r="AB176" s="13"/>
      <c r="AC176" s="13"/>
      <c r="AD176" s="13"/>
      <c r="AE176" s="13"/>
      <c r="AT176" s="247" t="s">
        <v>146</v>
      </c>
      <c r="AU176" s="247" t="s">
        <v>155</v>
      </c>
      <c r="AV176" s="13" t="s">
        <v>82</v>
      </c>
      <c r="AW176" s="13" t="s">
        <v>35</v>
      </c>
      <c r="AX176" s="13" t="s">
        <v>74</v>
      </c>
      <c r="AY176" s="247" t="s">
        <v>133</v>
      </c>
    </row>
    <row r="177" spans="1:51" s="14" customFormat="1" ht="12">
      <c r="A177" s="14"/>
      <c r="B177" s="248"/>
      <c r="C177" s="249"/>
      <c r="D177" s="233" t="s">
        <v>146</v>
      </c>
      <c r="E177" s="250" t="s">
        <v>28</v>
      </c>
      <c r="F177" s="251" t="s">
        <v>261</v>
      </c>
      <c r="G177" s="249"/>
      <c r="H177" s="252">
        <v>540</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146</v>
      </c>
      <c r="AU177" s="258" t="s">
        <v>155</v>
      </c>
      <c r="AV177" s="14" t="s">
        <v>84</v>
      </c>
      <c r="AW177" s="14" t="s">
        <v>35</v>
      </c>
      <c r="AX177" s="14" t="s">
        <v>82</v>
      </c>
      <c r="AY177" s="258" t="s">
        <v>133</v>
      </c>
    </row>
    <row r="178" spans="1:51" s="14" customFormat="1" ht="12">
      <c r="A178" s="14"/>
      <c r="B178" s="248"/>
      <c r="C178" s="249"/>
      <c r="D178" s="233" t="s">
        <v>146</v>
      </c>
      <c r="E178" s="249"/>
      <c r="F178" s="251" t="s">
        <v>269</v>
      </c>
      <c r="G178" s="249"/>
      <c r="H178" s="252">
        <v>10.8</v>
      </c>
      <c r="I178" s="253"/>
      <c r="J178" s="249"/>
      <c r="K178" s="249"/>
      <c r="L178" s="254"/>
      <c r="M178" s="255"/>
      <c r="N178" s="256"/>
      <c r="O178" s="256"/>
      <c r="P178" s="256"/>
      <c r="Q178" s="256"/>
      <c r="R178" s="256"/>
      <c r="S178" s="256"/>
      <c r="T178" s="257"/>
      <c r="U178" s="14"/>
      <c r="V178" s="14"/>
      <c r="W178" s="14"/>
      <c r="X178" s="14"/>
      <c r="Y178" s="14"/>
      <c r="Z178" s="14"/>
      <c r="AA178" s="14"/>
      <c r="AB178" s="14"/>
      <c r="AC178" s="14"/>
      <c r="AD178" s="14"/>
      <c r="AE178" s="14"/>
      <c r="AT178" s="258" t="s">
        <v>146</v>
      </c>
      <c r="AU178" s="258" t="s">
        <v>155</v>
      </c>
      <c r="AV178" s="14" t="s">
        <v>84</v>
      </c>
      <c r="AW178" s="14" t="s">
        <v>4</v>
      </c>
      <c r="AX178" s="14" t="s">
        <v>82</v>
      </c>
      <c r="AY178" s="258" t="s">
        <v>133</v>
      </c>
    </row>
    <row r="179" spans="1:63" s="12" customFormat="1" ht="22.8" customHeight="1">
      <c r="A179" s="12"/>
      <c r="B179" s="204"/>
      <c r="C179" s="205"/>
      <c r="D179" s="206" t="s">
        <v>73</v>
      </c>
      <c r="E179" s="218" t="s">
        <v>170</v>
      </c>
      <c r="F179" s="218" t="s">
        <v>270</v>
      </c>
      <c r="G179" s="205"/>
      <c r="H179" s="205"/>
      <c r="I179" s="208"/>
      <c r="J179" s="219">
        <f>BK179</f>
        <v>0</v>
      </c>
      <c r="K179" s="205"/>
      <c r="L179" s="210"/>
      <c r="M179" s="211"/>
      <c r="N179" s="212"/>
      <c r="O179" s="212"/>
      <c r="P179" s="213">
        <f>SUM(P180:P183)</f>
        <v>0</v>
      </c>
      <c r="Q179" s="212"/>
      <c r="R179" s="213">
        <f>SUM(R180:R183)</f>
        <v>0</v>
      </c>
      <c r="S179" s="212"/>
      <c r="T179" s="214">
        <f>SUM(T180:T183)</f>
        <v>0</v>
      </c>
      <c r="U179" s="12"/>
      <c r="V179" s="12"/>
      <c r="W179" s="12"/>
      <c r="X179" s="12"/>
      <c r="Y179" s="12"/>
      <c r="Z179" s="12"/>
      <c r="AA179" s="12"/>
      <c r="AB179" s="12"/>
      <c r="AC179" s="12"/>
      <c r="AD179" s="12"/>
      <c r="AE179" s="12"/>
      <c r="AR179" s="215" t="s">
        <v>82</v>
      </c>
      <c r="AT179" s="216" t="s">
        <v>73</v>
      </c>
      <c r="AU179" s="216" t="s">
        <v>82</v>
      </c>
      <c r="AY179" s="215" t="s">
        <v>133</v>
      </c>
      <c r="BK179" s="217">
        <f>SUM(BK180:BK183)</f>
        <v>0</v>
      </c>
    </row>
    <row r="180" spans="1:65" s="2" customFormat="1" ht="16.5" customHeight="1">
      <c r="A180" s="39"/>
      <c r="B180" s="40"/>
      <c r="C180" s="220" t="s">
        <v>271</v>
      </c>
      <c r="D180" s="220" t="s">
        <v>135</v>
      </c>
      <c r="E180" s="221" t="s">
        <v>272</v>
      </c>
      <c r="F180" s="222" t="s">
        <v>273</v>
      </c>
      <c r="G180" s="223" t="s">
        <v>222</v>
      </c>
      <c r="H180" s="224">
        <v>540</v>
      </c>
      <c r="I180" s="225"/>
      <c r="J180" s="226">
        <f>ROUND(I180*H180,2)</f>
        <v>0</v>
      </c>
      <c r="K180" s="222" t="s">
        <v>28</v>
      </c>
      <c r="L180" s="45"/>
      <c r="M180" s="227" t="s">
        <v>28</v>
      </c>
      <c r="N180" s="228" t="s">
        <v>47</v>
      </c>
      <c r="O180" s="86"/>
      <c r="P180" s="229">
        <f>O180*H180</f>
        <v>0</v>
      </c>
      <c r="Q180" s="229">
        <v>0</v>
      </c>
      <c r="R180" s="229">
        <f>Q180*H180</f>
        <v>0</v>
      </c>
      <c r="S180" s="229">
        <v>0</v>
      </c>
      <c r="T180" s="230">
        <f>S180*H180</f>
        <v>0</v>
      </c>
      <c r="U180" s="39"/>
      <c r="V180" s="39"/>
      <c r="W180" s="39"/>
      <c r="X180" s="39"/>
      <c r="Y180" s="39"/>
      <c r="Z180" s="39"/>
      <c r="AA180" s="39"/>
      <c r="AB180" s="39"/>
      <c r="AC180" s="39"/>
      <c r="AD180" s="39"/>
      <c r="AE180" s="39"/>
      <c r="AR180" s="231" t="s">
        <v>140</v>
      </c>
      <c r="AT180" s="231" t="s">
        <v>135</v>
      </c>
      <c r="AU180" s="231" t="s">
        <v>84</v>
      </c>
      <c r="AY180" s="18" t="s">
        <v>133</v>
      </c>
      <c r="BE180" s="232">
        <f>IF(N180="základní",J180,0)</f>
        <v>0</v>
      </c>
      <c r="BF180" s="232">
        <f>IF(N180="snížená",J180,0)</f>
        <v>0</v>
      </c>
      <c r="BG180" s="232">
        <f>IF(N180="zákl. přenesená",J180,0)</f>
        <v>0</v>
      </c>
      <c r="BH180" s="232">
        <f>IF(N180="sníž. přenesená",J180,0)</f>
        <v>0</v>
      </c>
      <c r="BI180" s="232">
        <f>IF(N180="nulová",J180,0)</f>
        <v>0</v>
      </c>
      <c r="BJ180" s="18" t="s">
        <v>140</v>
      </c>
      <c r="BK180" s="232">
        <f>ROUND(I180*H180,2)</f>
        <v>0</v>
      </c>
      <c r="BL180" s="18" t="s">
        <v>140</v>
      </c>
      <c r="BM180" s="231" t="s">
        <v>274</v>
      </c>
    </row>
    <row r="181" spans="1:47" s="2" customFormat="1" ht="12">
      <c r="A181" s="39"/>
      <c r="B181" s="40"/>
      <c r="C181" s="41"/>
      <c r="D181" s="233" t="s">
        <v>142</v>
      </c>
      <c r="E181" s="41"/>
      <c r="F181" s="234" t="s">
        <v>273</v>
      </c>
      <c r="G181" s="41"/>
      <c r="H181" s="41"/>
      <c r="I181" s="138"/>
      <c r="J181" s="41"/>
      <c r="K181" s="41"/>
      <c r="L181" s="45"/>
      <c r="M181" s="235"/>
      <c r="N181" s="236"/>
      <c r="O181" s="86"/>
      <c r="P181" s="86"/>
      <c r="Q181" s="86"/>
      <c r="R181" s="86"/>
      <c r="S181" s="86"/>
      <c r="T181" s="87"/>
      <c r="U181" s="39"/>
      <c r="V181" s="39"/>
      <c r="W181" s="39"/>
      <c r="X181" s="39"/>
      <c r="Y181" s="39"/>
      <c r="Z181" s="39"/>
      <c r="AA181" s="39"/>
      <c r="AB181" s="39"/>
      <c r="AC181" s="39"/>
      <c r="AD181" s="39"/>
      <c r="AE181" s="39"/>
      <c r="AT181" s="18" t="s">
        <v>142</v>
      </c>
      <c r="AU181" s="18" t="s">
        <v>84</v>
      </c>
    </row>
    <row r="182" spans="1:51" s="13" customFormat="1" ht="12">
      <c r="A182" s="13"/>
      <c r="B182" s="238"/>
      <c r="C182" s="239"/>
      <c r="D182" s="233" t="s">
        <v>146</v>
      </c>
      <c r="E182" s="240" t="s">
        <v>28</v>
      </c>
      <c r="F182" s="241" t="s">
        <v>275</v>
      </c>
      <c r="G182" s="239"/>
      <c r="H182" s="240" t="s">
        <v>28</v>
      </c>
      <c r="I182" s="242"/>
      <c r="J182" s="239"/>
      <c r="K182" s="239"/>
      <c r="L182" s="243"/>
      <c r="M182" s="244"/>
      <c r="N182" s="245"/>
      <c r="O182" s="245"/>
      <c r="P182" s="245"/>
      <c r="Q182" s="245"/>
      <c r="R182" s="245"/>
      <c r="S182" s="245"/>
      <c r="T182" s="246"/>
      <c r="U182" s="13"/>
      <c r="V182" s="13"/>
      <c r="W182" s="13"/>
      <c r="X182" s="13"/>
      <c r="Y182" s="13"/>
      <c r="Z182" s="13"/>
      <c r="AA182" s="13"/>
      <c r="AB182" s="13"/>
      <c r="AC182" s="13"/>
      <c r="AD182" s="13"/>
      <c r="AE182" s="13"/>
      <c r="AT182" s="247" t="s">
        <v>146</v>
      </c>
      <c r="AU182" s="247" t="s">
        <v>84</v>
      </c>
      <c r="AV182" s="13" t="s">
        <v>82</v>
      </c>
      <c r="AW182" s="13" t="s">
        <v>35</v>
      </c>
      <c r="AX182" s="13" t="s">
        <v>74</v>
      </c>
      <c r="AY182" s="247" t="s">
        <v>133</v>
      </c>
    </row>
    <row r="183" spans="1:51" s="14" customFormat="1" ht="12">
      <c r="A183" s="14"/>
      <c r="B183" s="248"/>
      <c r="C183" s="249"/>
      <c r="D183" s="233" t="s">
        <v>146</v>
      </c>
      <c r="E183" s="250" t="s">
        <v>28</v>
      </c>
      <c r="F183" s="251" t="s">
        <v>276</v>
      </c>
      <c r="G183" s="249"/>
      <c r="H183" s="252">
        <v>540</v>
      </c>
      <c r="I183" s="253"/>
      <c r="J183" s="249"/>
      <c r="K183" s="249"/>
      <c r="L183" s="254"/>
      <c r="M183" s="255"/>
      <c r="N183" s="256"/>
      <c r="O183" s="256"/>
      <c r="P183" s="256"/>
      <c r="Q183" s="256"/>
      <c r="R183" s="256"/>
      <c r="S183" s="256"/>
      <c r="T183" s="257"/>
      <c r="U183" s="14"/>
      <c r="V183" s="14"/>
      <c r="W183" s="14"/>
      <c r="X183" s="14"/>
      <c r="Y183" s="14"/>
      <c r="Z183" s="14"/>
      <c r="AA183" s="14"/>
      <c r="AB183" s="14"/>
      <c r="AC183" s="14"/>
      <c r="AD183" s="14"/>
      <c r="AE183" s="14"/>
      <c r="AT183" s="258" t="s">
        <v>146</v>
      </c>
      <c r="AU183" s="258" t="s">
        <v>84</v>
      </c>
      <c r="AV183" s="14" t="s">
        <v>84</v>
      </c>
      <c r="AW183" s="14" t="s">
        <v>35</v>
      </c>
      <c r="AX183" s="14" t="s">
        <v>82</v>
      </c>
      <c r="AY183" s="258" t="s">
        <v>133</v>
      </c>
    </row>
    <row r="184" spans="1:63" s="12" customFormat="1" ht="22.8" customHeight="1">
      <c r="A184" s="12"/>
      <c r="B184" s="204"/>
      <c r="C184" s="205"/>
      <c r="D184" s="206" t="s">
        <v>73</v>
      </c>
      <c r="E184" s="218" t="s">
        <v>202</v>
      </c>
      <c r="F184" s="218" t="s">
        <v>277</v>
      </c>
      <c r="G184" s="205"/>
      <c r="H184" s="205"/>
      <c r="I184" s="208"/>
      <c r="J184" s="219">
        <f>BK184</f>
        <v>0</v>
      </c>
      <c r="K184" s="205"/>
      <c r="L184" s="210"/>
      <c r="M184" s="211"/>
      <c r="N184" s="212"/>
      <c r="O184" s="212"/>
      <c r="P184" s="213">
        <f>SUM(P185:P189)</f>
        <v>0</v>
      </c>
      <c r="Q184" s="212"/>
      <c r="R184" s="213">
        <f>SUM(R185:R189)</f>
        <v>0</v>
      </c>
      <c r="S184" s="212"/>
      <c r="T184" s="214">
        <f>SUM(T185:T189)</f>
        <v>48</v>
      </c>
      <c r="U184" s="12"/>
      <c r="V184" s="12"/>
      <c r="W184" s="12"/>
      <c r="X184" s="12"/>
      <c r="Y184" s="12"/>
      <c r="Z184" s="12"/>
      <c r="AA184" s="12"/>
      <c r="AB184" s="12"/>
      <c r="AC184" s="12"/>
      <c r="AD184" s="12"/>
      <c r="AE184" s="12"/>
      <c r="AR184" s="215" t="s">
        <v>82</v>
      </c>
      <c r="AT184" s="216" t="s">
        <v>73</v>
      </c>
      <c r="AU184" s="216" t="s">
        <v>82</v>
      </c>
      <c r="AY184" s="215" t="s">
        <v>133</v>
      </c>
      <c r="BK184" s="217">
        <f>SUM(BK185:BK189)</f>
        <v>0</v>
      </c>
    </row>
    <row r="185" spans="1:65" s="2" customFormat="1" ht="16.5" customHeight="1">
      <c r="A185" s="39"/>
      <c r="B185" s="40"/>
      <c r="C185" s="220" t="s">
        <v>253</v>
      </c>
      <c r="D185" s="220" t="s">
        <v>135</v>
      </c>
      <c r="E185" s="221" t="s">
        <v>278</v>
      </c>
      <c r="F185" s="222" t="s">
        <v>279</v>
      </c>
      <c r="G185" s="223" t="s">
        <v>222</v>
      </c>
      <c r="H185" s="224">
        <v>2400</v>
      </c>
      <c r="I185" s="225"/>
      <c r="J185" s="226">
        <f>ROUND(I185*H185,2)</f>
        <v>0</v>
      </c>
      <c r="K185" s="222" t="s">
        <v>139</v>
      </c>
      <c r="L185" s="45"/>
      <c r="M185" s="227" t="s">
        <v>28</v>
      </c>
      <c r="N185" s="228" t="s">
        <v>47</v>
      </c>
      <c r="O185" s="86"/>
      <c r="P185" s="229">
        <f>O185*H185</f>
        <v>0</v>
      </c>
      <c r="Q185" s="229">
        <v>0</v>
      </c>
      <c r="R185" s="229">
        <f>Q185*H185</f>
        <v>0</v>
      </c>
      <c r="S185" s="229">
        <v>0.02</v>
      </c>
      <c r="T185" s="230">
        <f>S185*H185</f>
        <v>48</v>
      </c>
      <c r="U185" s="39"/>
      <c r="V185" s="39"/>
      <c r="W185" s="39"/>
      <c r="X185" s="39"/>
      <c r="Y185" s="39"/>
      <c r="Z185" s="39"/>
      <c r="AA185" s="39"/>
      <c r="AB185" s="39"/>
      <c r="AC185" s="39"/>
      <c r="AD185" s="39"/>
      <c r="AE185" s="39"/>
      <c r="AR185" s="231" t="s">
        <v>140</v>
      </c>
      <c r="AT185" s="231" t="s">
        <v>135</v>
      </c>
      <c r="AU185" s="231" t="s">
        <v>84</v>
      </c>
      <c r="AY185" s="18" t="s">
        <v>133</v>
      </c>
      <c r="BE185" s="232">
        <f>IF(N185="základní",J185,0)</f>
        <v>0</v>
      </c>
      <c r="BF185" s="232">
        <f>IF(N185="snížená",J185,0)</f>
        <v>0</v>
      </c>
      <c r="BG185" s="232">
        <f>IF(N185="zákl. přenesená",J185,0)</f>
        <v>0</v>
      </c>
      <c r="BH185" s="232">
        <f>IF(N185="sníž. přenesená",J185,0)</f>
        <v>0</v>
      </c>
      <c r="BI185" s="232">
        <f>IF(N185="nulová",J185,0)</f>
        <v>0</v>
      </c>
      <c r="BJ185" s="18" t="s">
        <v>140</v>
      </c>
      <c r="BK185" s="232">
        <f>ROUND(I185*H185,2)</f>
        <v>0</v>
      </c>
      <c r="BL185" s="18" t="s">
        <v>140</v>
      </c>
      <c r="BM185" s="231" t="s">
        <v>280</v>
      </c>
    </row>
    <row r="186" spans="1:47" s="2" customFormat="1" ht="12">
      <c r="A186" s="39"/>
      <c r="B186" s="40"/>
      <c r="C186" s="41"/>
      <c r="D186" s="233" t="s">
        <v>142</v>
      </c>
      <c r="E186" s="41"/>
      <c r="F186" s="234" t="s">
        <v>281</v>
      </c>
      <c r="G186" s="41"/>
      <c r="H186" s="41"/>
      <c r="I186" s="138"/>
      <c r="J186" s="41"/>
      <c r="K186" s="41"/>
      <c r="L186" s="45"/>
      <c r="M186" s="235"/>
      <c r="N186" s="236"/>
      <c r="O186" s="86"/>
      <c r="P186" s="86"/>
      <c r="Q186" s="86"/>
      <c r="R186" s="86"/>
      <c r="S186" s="86"/>
      <c r="T186" s="87"/>
      <c r="U186" s="39"/>
      <c r="V186" s="39"/>
      <c r="W186" s="39"/>
      <c r="X186" s="39"/>
      <c r="Y186" s="39"/>
      <c r="Z186" s="39"/>
      <c r="AA186" s="39"/>
      <c r="AB186" s="39"/>
      <c r="AC186" s="39"/>
      <c r="AD186" s="39"/>
      <c r="AE186" s="39"/>
      <c r="AT186" s="18" t="s">
        <v>142</v>
      </c>
      <c r="AU186" s="18" t="s">
        <v>84</v>
      </c>
    </row>
    <row r="187" spans="1:47" s="2" customFormat="1" ht="12">
      <c r="A187" s="39"/>
      <c r="B187" s="40"/>
      <c r="C187" s="41"/>
      <c r="D187" s="233" t="s">
        <v>144</v>
      </c>
      <c r="E187" s="41"/>
      <c r="F187" s="237" t="s">
        <v>282</v>
      </c>
      <c r="G187" s="41"/>
      <c r="H187" s="41"/>
      <c r="I187" s="138"/>
      <c r="J187" s="41"/>
      <c r="K187" s="41"/>
      <c r="L187" s="45"/>
      <c r="M187" s="235"/>
      <c r="N187" s="236"/>
      <c r="O187" s="86"/>
      <c r="P187" s="86"/>
      <c r="Q187" s="86"/>
      <c r="R187" s="86"/>
      <c r="S187" s="86"/>
      <c r="T187" s="87"/>
      <c r="U187" s="39"/>
      <c r="V187" s="39"/>
      <c r="W187" s="39"/>
      <c r="X187" s="39"/>
      <c r="Y187" s="39"/>
      <c r="Z187" s="39"/>
      <c r="AA187" s="39"/>
      <c r="AB187" s="39"/>
      <c r="AC187" s="39"/>
      <c r="AD187" s="39"/>
      <c r="AE187" s="39"/>
      <c r="AT187" s="18" t="s">
        <v>144</v>
      </c>
      <c r="AU187" s="18" t="s">
        <v>84</v>
      </c>
    </row>
    <row r="188" spans="1:51" s="13" customFormat="1" ht="12">
      <c r="A188" s="13"/>
      <c r="B188" s="238"/>
      <c r="C188" s="239"/>
      <c r="D188" s="233" t="s">
        <v>146</v>
      </c>
      <c r="E188" s="240" t="s">
        <v>28</v>
      </c>
      <c r="F188" s="241" t="s">
        <v>283</v>
      </c>
      <c r="G188" s="239"/>
      <c r="H188" s="240" t="s">
        <v>28</v>
      </c>
      <c r="I188" s="242"/>
      <c r="J188" s="239"/>
      <c r="K188" s="239"/>
      <c r="L188" s="243"/>
      <c r="M188" s="244"/>
      <c r="N188" s="245"/>
      <c r="O188" s="245"/>
      <c r="P188" s="245"/>
      <c r="Q188" s="245"/>
      <c r="R188" s="245"/>
      <c r="S188" s="245"/>
      <c r="T188" s="246"/>
      <c r="U188" s="13"/>
      <c r="V188" s="13"/>
      <c r="W188" s="13"/>
      <c r="X188" s="13"/>
      <c r="Y188" s="13"/>
      <c r="Z188" s="13"/>
      <c r="AA188" s="13"/>
      <c r="AB188" s="13"/>
      <c r="AC188" s="13"/>
      <c r="AD188" s="13"/>
      <c r="AE188" s="13"/>
      <c r="AT188" s="247" t="s">
        <v>146</v>
      </c>
      <c r="AU188" s="247" t="s">
        <v>84</v>
      </c>
      <c r="AV188" s="13" t="s">
        <v>82</v>
      </c>
      <c r="AW188" s="13" t="s">
        <v>35</v>
      </c>
      <c r="AX188" s="13" t="s">
        <v>74</v>
      </c>
      <c r="AY188" s="247" t="s">
        <v>133</v>
      </c>
    </row>
    <row r="189" spans="1:51" s="14" customFormat="1" ht="12">
      <c r="A189" s="14"/>
      <c r="B189" s="248"/>
      <c r="C189" s="249"/>
      <c r="D189" s="233" t="s">
        <v>146</v>
      </c>
      <c r="E189" s="250" t="s">
        <v>28</v>
      </c>
      <c r="F189" s="251" t="s">
        <v>284</v>
      </c>
      <c r="G189" s="249"/>
      <c r="H189" s="252">
        <v>2400</v>
      </c>
      <c r="I189" s="253"/>
      <c r="J189" s="249"/>
      <c r="K189" s="249"/>
      <c r="L189" s="254"/>
      <c r="M189" s="255"/>
      <c r="N189" s="256"/>
      <c r="O189" s="256"/>
      <c r="P189" s="256"/>
      <c r="Q189" s="256"/>
      <c r="R189" s="256"/>
      <c r="S189" s="256"/>
      <c r="T189" s="257"/>
      <c r="U189" s="14"/>
      <c r="V189" s="14"/>
      <c r="W189" s="14"/>
      <c r="X189" s="14"/>
      <c r="Y189" s="14"/>
      <c r="Z189" s="14"/>
      <c r="AA189" s="14"/>
      <c r="AB189" s="14"/>
      <c r="AC189" s="14"/>
      <c r="AD189" s="14"/>
      <c r="AE189" s="14"/>
      <c r="AT189" s="258" t="s">
        <v>146</v>
      </c>
      <c r="AU189" s="258" t="s">
        <v>84</v>
      </c>
      <c r="AV189" s="14" t="s">
        <v>84</v>
      </c>
      <c r="AW189" s="14" t="s">
        <v>35</v>
      </c>
      <c r="AX189" s="14" t="s">
        <v>82</v>
      </c>
      <c r="AY189" s="258" t="s">
        <v>133</v>
      </c>
    </row>
    <row r="190" spans="1:63" s="12" customFormat="1" ht="22.8" customHeight="1">
      <c r="A190" s="12"/>
      <c r="B190" s="204"/>
      <c r="C190" s="205"/>
      <c r="D190" s="206" t="s">
        <v>73</v>
      </c>
      <c r="E190" s="218" t="s">
        <v>285</v>
      </c>
      <c r="F190" s="218" t="s">
        <v>286</v>
      </c>
      <c r="G190" s="205"/>
      <c r="H190" s="205"/>
      <c r="I190" s="208"/>
      <c r="J190" s="219">
        <f>BK190</f>
        <v>0</v>
      </c>
      <c r="K190" s="205"/>
      <c r="L190" s="210"/>
      <c r="M190" s="211"/>
      <c r="N190" s="212"/>
      <c r="O190" s="212"/>
      <c r="P190" s="213">
        <f>SUM(P191:P194)</f>
        <v>0</v>
      </c>
      <c r="Q190" s="212"/>
      <c r="R190" s="213">
        <f>SUM(R191:R194)</f>
        <v>0</v>
      </c>
      <c r="S190" s="212"/>
      <c r="T190" s="214">
        <f>SUM(T191:T194)</f>
        <v>0</v>
      </c>
      <c r="U190" s="12"/>
      <c r="V190" s="12"/>
      <c r="W190" s="12"/>
      <c r="X190" s="12"/>
      <c r="Y190" s="12"/>
      <c r="Z190" s="12"/>
      <c r="AA190" s="12"/>
      <c r="AB190" s="12"/>
      <c r="AC190" s="12"/>
      <c r="AD190" s="12"/>
      <c r="AE190" s="12"/>
      <c r="AR190" s="215" t="s">
        <v>82</v>
      </c>
      <c r="AT190" s="216" t="s">
        <v>73</v>
      </c>
      <c r="AU190" s="216" t="s">
        <v>82</v>
      </c>
      <c r="AY190" s="215" t="s">
        <v>133</v>
      </c>
      <c r="BK190" s="217">
        <f>SUM(BK191:BK194)</f>
        <v>0</v>
      </c>
    </row>
    <row r="191" spans="1:65" s="2" customFormat="1" ht="16.5" customHeight="1">
      <c r="A191" s="39"/>
      <c r="B191" s="40"/>
      <c r="C191" s="220" t="s">
        <v>287</v>
      </c>
      <c r="D191" s="220" t="s">
        <v>135</v>
      </c>
      <c r="E191" s="221" t="s">
        <v>288</v>
      </c>
      <c r="F191" s="222" t="s">
        <v>289</v>
      </c>
      <c r="G191" s="223" t="s">
        <v>238</v>
      </c>
      <c r="H191" s="224">
        <v>0.22</v>
      </c>
      <c r="I191" s="225"/>
      <c r="J191" s="226">
        <f>ROUND(I191*H191,2)</f>
        <v>0</v>
      </c>
      <c r="K191" s="222" t="s">
        <v>28</v>
      </c>
      <c r="L191" s="45"/>
      <c r="M191" s="227" t="s">
        <v>28</v>
      </c>
      <c r="N191" s="228" t="s">
        <v>47</v>
      </c>
      <c r="O191" s="86"/>
      <c r="P191" s="229">
        <f>O191*H191</f>
        <v>0</v>
      </c>
      <c r="Q191" s="229">
        <v>0</v>
      </c>
      <c r="R191" s="229">
        <f>Q191*H191</f>
        <v>0</v>
      </c>
      <c r="S191" s="229">
        <v>0</v>
      </c>
      <c r="T191" s="230">
        <f>S191*H191</f>
        <v>0</v>
      </c>
      <c r="U191" s="39"/>
      <c r="V191" s="39"/>
      <c r="W191" s="39"/>
      <c r="X191" s="39"/>
      <c r="Y191" s="39"/>
      <c r="Z191" s="39"/>
      <c r="AA191" s="39"/>
      <c r="AB191" s="39"/>
      <c r="AC191" s="39"/>
      <c r="AD191" s="39"/>
      <c r="AE191" s="39"/>
      <c r="AR191" s="231" t="s">
        <v>140</v>
      </c>
      <c r="AT191" s="231" t="s">
        <v>135</v>
      </c>
      <c r="AU191" s="231" t="s">
        <v>84</v>
      </c>
      <c r="AY191" s="18" t="s">
        <v>133</v>
      </c>
      <c r="BE191" s="232">
        <f>IF(N191="základní",J191,0)</f>
        <v>0</v>
      </c>
      <c r="BF191" s="232">
        <f>IF(N191="snížená",J191,0)</f>
        <v>0</v>
      </c>
      <c r="BG191" s="232">
        <f>IF(N191="zákl. přenesená",J191,0)</f>
        <v>0</v>
      </c>
      <c r="BH191" s="232">
        <f>IF(N191="sníž. přenesená",J191,0)</f>
        <v>0</v>
      </c>
      <c r="BI191" s="232">
        <f>IF(N191="nulová",J191,0)</f>
        <v>0</v>
      </c>
      <c r="BJ191" s="18" t="s">
        <v>140</v>
      </c>
      <c r="BK191" s="232">
        <f>ROUND(I191*H191,2)</f>
        <v>0</v>
      </c>
      <c r="BL191" s="18" t="s">
        <v>140</v>
      </c>
      <c r="BM191" s="231" t="s">
        <v>290</v>
      </c>
    </row>
    <row r="192" spans="1:47" s="2" customFormat="1" ht="12">
      <c r="A192" s="39"/>
      <c r="B192" s="40"/>
      <c r="C192" s="41"/>
      <c r="D192" s="233" t="s">
        <v>142</v>
      </c>
      <c r="E192" s="41"/>
      <c r="F192" s="234" t="s">
        <v>291</v>
      </c>
      <c r="G192" s="41"/>
      <c r="H192" s="41"/>
      <c r="I192" s="138"/>
      <c r="J192" s="41"/>
      <c r="K192" s="41"/>
      <c r="L192" s="45"/>
      <c r="M192" s="235"/>
      <c r="N192" s="236"/>
      <c r="O192" s="86"/>
      <c r="P192" s="86"/>
      <c r="Q192" s="86"/>
      <c r="R192" s="86"/>
      <c r="S192" s="86"/>
      <c r="T192" s="87"/>
      <c r="U192" s="39"/>
      <c r="V192" s="39"/>
      <c r="W192" s="39"/>
      <c r="X192" s="39"/>
      <c r="Y192" s="39"/>
      <c r="Z192" s="39"/>
      <c r="AA192" s="39"/>
      <c r="AB192" s="39"/>
      <c r="AC192" s="39"/>
      <c r="AD192" s="39"/>
      <c r="AE192" s="39"/>
      <c r="AT192" s="18" t="s">
        <v>142</v>
      </c>
      <c r="AU192" s="18" t="s">
        <v>84</v>
      </c>
    </row>
    <row r="193" spans="1:51" s="13" customFormat="1" ht="12">
      <c r="A193" s="13"/>
      <c r="B193" s="238"/>
      <c r="C193" s="239"/>
      <c r="D193" s="233" t="s">
        <v>146</v>
      </c>
      <c r="E193" s="240" t="s">
        <v>28</v>
      </c>
      <c r="F193" s="241" t="s">
        <v>292</v>
      </c>
      <c r="G193" s="239"/>
      <c r="H193" s="240" t="s">
        <v>28</v>
      </c>
      <c r="I193" s="242"/>
      <c r="J193" s="239"/>
      <c r="K193" s="239"/>
      <c r="L193" s="243"/>
      <c r="M193" s="244"/>
      <c r="N193" s="245"/>
      <c r="O193" s="245"/>
      <c r="P193" s="245"/>
      <c r="Q193" s="245"/>
      <c r="R193" s="245"/>
      <c r="S193" s="245"/>
      <c r="T193" s="246"/>
      <c r="U193" s="13"/>
      <c r="V193" s="13"/>
      <c r="W193" s="13"/>
      <c r="X193" s="13"/>
      <c r="Y193" s="13"/>
      <c r="Z193" s="13"/>
      <c r="AA193" s="13"/>
      <c r="AB193" s="13"/>
      <c r="AC193" s="13"/>
      <c r="AD193" s="13"/>
      <c r="AE193" s="13"/>
      <c r="AT193" s="247" t="s">
        <v>146</v>
      </c>
      <c r="AU193" s="247" t="s">
        <v>84</v>
      </c>
      <c r="AV193" s="13" t="s">
        <v>82</v>
      </c>
      <c r="AW193" s="13" t="s">
        <v>35</v>
      </c>
      <c r="AX193" s="13" t="s">
        <v>74</v>
      </c>
      <c r="AY193" s="247" t="s">
        <v>133</v>
      </c>
    </row>
    <row r="194" spans="1:51" s="14" customFormat="1" ht="12">
      <c r="A194" s="14"/>
      <c r="B194" s="248"/>
      <c r="C194" s="249"/>
      <c r="D194" s="233" t="s">
        <v>146</v>
      </c>
      <c r="E194" s="250" t="s">
        <v>28</v>
      </c>
      <c r="F194" s="251" t="s">
        <v>293</v>
      </c>
      <c r="G194" s="249"/>
      <c r="H194" s="252">
        <v>0.22</v>
      </c>
      <c r="I194" s="253"/>
      <c r="J194" s="249"/>
      <c r="K194" s="249"/>
      <c r="L194" s="254"/>
      <c r="M194" s="255"/>
      <c r="N194" s="256"/>
      <c r="O194" s="256"/>
      <c r="P194" s="256"/>
      <c r="Q194" s="256"/>
      <c r="R194" s="256"/>
      <c r="S194" s="256"/>
      <c r="T194" s="257"/>
      <c r="U194" s="14"/>
      <c r="V194" s="14"/>
      <c r="W194" s="14"/>
      <c r="X194" s="14"/>
      <c r="Y194" s="14"/>
      <c r="Z194" s="14"/>
      <c r="AA194" s="14"/>
      <c r="AB194" s="14"/>
      <c r="AC194" s="14"/>
      <c r="AD194" s="14"/>
      <c r="AE194" s="14"/>
      <c r="AT194" s="258" t="s">
        <v>146</v>
      </c>
      <c r="AU194" s="258" t="s">
        <v>84</v>
      </c>
      <c r="AV194" s="14" t="s">
        <v>84</v>
      </c>
      <c r="AW194" s="14" t="s">
        <v>35</v>
      </c>
      <c r="AX194" s="14" t="s">
        <v>82</v>
      </c>
      <c r="AY194" s="258" t="s">
        <v>133</v>
      </c>
    </row>
    <row r="195" spans="1:63" s="12" customFormat="1" ht="22.8" customHeight="1">
      <c r="A195" s="12"/>
      <c r="B195" s="204"/>
      <c r="C195" s="205"/>
      <c r="D195" s="206" t="s">
        <v>73</v>
      </c>
      <c r="E195" s="218" t="s">
        <v>294</v>
      </c>
      <c r="F195" s="218" t="s">
        <v>295</v>
      </c>
      <c r="G195" s="205"/>
      <c r="H195" s="205"/>
      <c r="I195" s="208"/>
      <c r="J195" s="219">
        <f>BK195</f>
        <v>0</v>
      </c>
      <c r="K195" s="205"/>
      <c r="L195" s="210"/>
      <c r="M195" s="211"/>
      <c r="N195" s="212"/>
      <c r="O195" s="212"/>
      <c r="P195" s="213">
        <f>SUM(P196:P198)</f>
        <v>0</v>
      </c>
      <c r="Q195" s="212"/>
      <c r="R195" s="213">
        <f>SUM(R196:R198)</f>
        <v>0</v>
      </c>
      <c r="S195" s="212"/>
      <c r="T195" s="214">
        <f>SUM(T196:T198)</f>
        <v>0</v>
      </c>
      <c r="U195" s="12"/>
      <c r="V195" s="12"/>
      <c r="W195" s="12"/>
      <c r="X195" s="12"/>
      <c r="Y195" s="12"/>
      <c r="Z195" s="12"/>
      <c r="AA195" s="12"/>
      <c r="AB195" s="12"/>
      <c r="AC195" s="12"/>
      <c r="AD195" s="12"/>
      <c r="AE195" s="12"/>
      <c r="AR195" s="215" t="s">
        <v>82</v>
      </c>
      <c r="AT195" s="216" t="s">
        <v>73</v>
      </c>
      <c r="AU195" s="216" t="s">
        <v>82</v>
      </c>
      <c r="AY195" s="215" t="s">
        <v>133</v>
      </c>
      <c r="BK195" s="217">
        <f>SUM(BK196:BK198)</f>
        <v>0</v>
      </c>
    </row>
    <row r="196" spans="1:65" s="2" customFormat="1" ht="16.5" customHeight="1">
      <c r="A196" s="39"/>
      <c r="B196" s="40"/>
      <c r="C196" s="220" t="s">
        <v>296</v>
      </c>
      <c r="D196" s="220" t="s">
        <v>135</v>
      </c>
      <c r="E196" s="221" t="s">
        <v>297</v>
      </c>
      <c r="F196" s="222" t="s">
        <v>298</v>
      </c>
      <c r="G196" s="223" t="s">
        <v>238</v>
      </c>
      <c r="H196" s="224">
        <v>0.011</v>
      </c>
      <c r="I196" s="225"/>
      <c r="J196" s="226">
        <f>ROUND(I196*H196,2)</f>
        <v>0</v>
      </c>
      <c r="K196" s="222" t="s">
        <v>139</v>
      </c>
      <c r="L196" s="45"/>
      <c r="M196" s="227" t="s">
        <v>28</v>
      </c>
      <c r="N196" s="228" t="s">
        <v>47</v>
      </c>
      <c r="O196" s="86"/>
      <c r="P196" s="229">
        <f>O196*H196</f>
        <v>0</v>
      </c>
      <c r="Q196" s="229">
        <v>0</v>
      </c>
      <c r="R196" s="229">
        <f>Q196*H196</f>
        <v>0</v>
      </c>
      <c r="S196" s="229">
        <v>0</v>
      </c>
      <c r="T196" s="230">
        <f>S196*H196</f>
        <v>0</v>
      </c>
      <c r="U196" s="39"/>
      <c r="V196" s="39"/>
      <c r="W196" s="39"/>
      <c r="X196" s="39"/>
      <c r="Y196" s="39"/>
      <c r="Z196" s="39"/>
      <c r="AA196" s="39"/>
      <c r="AB196" s="39"/>
      <c r="AC196" s="39"/>
      <c r="AD196" s="39"/>
      <c r="AE196" s="39"/>
      <c r="AR196" s="231" t="s">
        <v>140</v>
      </c>
      <c r="AT196" s="231" t="s">
        <v>135</v>
      </c>
      <c r="AU196" s="231" t="s">
        <v>84</v>
      </c>
      <c r="AY196" s="18" t="s">
        <v>133</v>
      </c>
      <c r="BE196" s="232">
        <f>IF(N196="základní",J196,0)</f>
        <v>0</v>
      </c>
      <c r="BF196" s="232">
        <f>IF(N196="snížená",J196,0)</f>
        <v>0</v>
      </c>
      <c r="BG196" s="232">
        <f>IF(N196="zákl. přenesená",J196,0)</f>
        <v>0</v>
      </c>
      <c r="BH196" s="232">
        <f>IF(N196="sníž. přenesená",J196,0)</f>
        <v>0</v>
      </c>
      <c r="BI196" s="232">
        <f>IF(N196="nulová",J196,0)</f>
        <v>0</v>
      </c>
      <c r="BJ196" s="18" t="s">
        <v>140</v>
      </c>
      <c r="BK196" s="232">
        <f>ROUND(I196*H196,2)</f>
        <v>0</v>
      </c>
      <c r="BL196" s="18" t="s">
        <v>140</v>
      </c>
      <c r="BM196" s="231" t="s">
        <v>299</v>
      </c>
    </row>
    <row r="197" spans="1:47" s="2" customFormat="1" ht="12">
      <c r="A197" s="39"/>
      <c r="B197" s="40"/>
      <c r="C197" s="41"/>
      <c r="D197" s="233" t="s">
        <v>142</v>
      </c>
      <c r="E197" s="41"/>
      <c r="F197" s="234" t="s">
        <v>300</v>
      </c>
      <c r="G197" s="41"/>
      <c r="H197" s="41"/>
      <c r="I197" s="138"/>
      <c r="J197" s="41"/>
      <c r="K197" s="41"/>
      <c r="L197" s="45"/>
      <c r="M197" s="235"/>
      <c r="N197" s="236"/>
      <c r="O197" s="86"/>
      <c r="P197" s="86"/>
      <c r="Q197" s="86"/>
      <c r="R197" s="86"/>
      <c r="S197" s="86"/>
      <c r="T197" s="87"/>
      <c r="U197" s="39"/>
      <c r="V197" s="39"/>
      <c r="W197" s="39"/>
      <c r="X197" s="39"/>
      <c r="Y197" s="39"/>
      <c r="Z197" s="39"/>
      <c r="AA197" s="39"/>
      <c r="AB197" s="39"/>
      <c r="AC197" s="39"/>
      <c r="AD197" s="39"/>
      <c r="AE197" s="39"/>
      <c r="AT197" s="18" t="s">
        <v>142</v>
      </c>
      <c r="AU197" s="18" t="s">
        <v>84</v>
      </c>
    </row>
    <row r="198" spans="1:47" s="2" customFormat="1" ht="12">
      <c r="A198" s="39"/>
      <c r="B198" s="40"/>
      <c r="C198" s="41"/>
      <c r="D198" s="233" t="s">
        <v>144</v>
      </c>
      <c r="E198" s="41"/>
      <c r="F198" s="237" t="s">
        <v>301</v>
      </c>
      <c r="G198" s="41"/>
      <c r="H198" s="41"/>
      <c r="I198" s="138"/>
      <c r="J198" s="41"/>
      <c r="K198" s="41"/>
      <c r="L198" s="45"/>
      <c r="M198" s="280"/>
      <c r="N198" s="281"/>
      <c r="O198" s="282"/>
      <c r="P198" s="282"/>
      <c r="Q198" s="282"/>
      <c r="R198" s="282"/>
      <c r="S198" s="282"/>
      <c r="T198" s="283"/>
      <c r="U198" s="39"/>
      <c r="V198" s="39"/>
      <c r="W198" s="39"/>
      <c r="X198" s="39"/>
      <c r="Y198" s="39"/>
      <c r="Z198" s="39"/>
      <c r="AA198" s="39"/>
      <c r="AB198" s="39"/>
      <c r="AC198" s="39"/>
      <c r="AD198" s="39"/>
      <c r="AE198" s="39"/>
      <c r="AT198" s="18" t="s">
        <v>144</v>
      </c>
      <c r="AU198" s="18" t="s">
        <v>84</v>
      </c>
    </row>
    <row r="199" spans="1:31" s="2" customFormat="1" ht="6.95" customHeight="1">
      <c r="A199" s="39"/>
      <c r="B199" s="61"/>
      <c r="C199" s="62"/>
      <c r="D199" s="62"/>
      <c r="E199" s="62"/>
      <c r="F199" s="62"/>
      <c r="G199" s="62"/>
      <c r="H199" s="62"/>
      <c r="I199" s="168"/>
      <c r="J199" s="62"/>
      <c r="K199" s="62"/>
      <c r="L199" s="45"/>
      <c r="M199" s="39"/>
      <c r="O199" s="39"/>
      <c r="P199" s="39"/>
      <c r="Q199" s="39"/>
      <c r="R199" s="39"/>
      <c r="S199" s="39"/>
      <c r="T199" s="39"/>
      <c r="U199" s="39"/>
      <c r="V199" s="39"/>
      <c r="W199" s="39"/>
      <c r="X199" s="39"/>
      <c r="Y199" s="39"/>
      <c r="Z199" s="39"/>
      <c r="AA199" s="39"/>
      <c r="AB199" s="39"/>
      <c r="AC199" s="39"/>
      <c r="AD199" s="39"/>
      <c r="AE199" s="39"/>
    </row>
  </sheetData>
  <sheetProtection password="CC35" sheet="1" objects="1" scenarios="1" formatColumns="0" formatRows="0" autoFilter="0"/>
  <autoFilter ref="C85:K198"/>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9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87</v>
      </c>
    </row>
    <row r="3" spans="2:46" s="1" customFormat="1" ht="6.95" customHeight="1">
      <c r="B3" s="131"/>
      <c r="C3" s="132"/>
      <c r="D3" s="132"/>
      <c r="E3" s="132"/>
      <c r="F3" s="132"/>
      <c r="G3" s="132"/>
      <c r="H3" s="132"/>
      <c r="I3" s="133"/>
      <c r="J3" s="132"/>
      <c r="K3" s="132"/>
      <c r="L3" s="21"/>
      <c r="AT3" s="18" t="s">
        <v>84</v>
      </c>
    </row>
    <row r="4" spans="2:46" s="1" customFormat="1" ht="24.95" customHeight="1">
      <c r="B4" s="21"/>
      <c r="D4" s="134" t="s">
        <v>103</v>
      </c>
      <c r="I4" s="130"/>
      <c r="L4" s="21"/>
      <c r="M4" s="135" t="s">
        <v>10</v>
      </c>
      <c r="AT4" s="18" t="s">
        <v>35</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Chrudimka, Hlinsko, odstranění sedimentů v intravilánu, ř. km 86,376 - 89,700</v>
      </c>
      <c r="F7" s="136"/>
      <c r="G7" s="136"/>
      <c r="H7" s="136"/>
      <c r="I7" s="130"/>
      <c r="L7" s="21"/>
    </row>
    <row r="8" spans="1:31" s="2" customFormat="1" ht="12" customHeight="1">
      <c r="A8" s="39"/>
      <c r="B8" s="45"/>
      <c r="C8" s="39"/>
      <c r="D8" s="136" t="s">
        <v>104</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302</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21</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22</v>
      </c>
      <c r="E12" s="39"/>
      <c r="F12" s="141" t="s">
        <v>23</v>
      </c>
      <c r="G12" s="39"/>
      <c r="H12" s="39"/>
      <c r="I12" s="142" t="s">
        <v>24</v>
      </c>
      <c r="J12" s="143" t="str">
        <f>'Rekapitulace stavby'!AN8</f>
        <v>25. 11. 2019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26</v>
      </c>
      <c r="E14" s="39"/>
      <c r="F14" s="39"/>
      <c r="G14" s="39"/>
      <c r="H14" s="39"/>
      <c r="I14" s="142" t="s">
        <v>27</v>
      </c>
      <c r="J14" s="141" t="s">
        <v>28</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29</v>
      </c>
      <c r="F15" s="39"/>
      <c r="G15" s="39"/>
      <c r="H15" s="39"/>
      <c r="I15" s="142" t="s">
        <v>30</v>
      </c>
      <c r="J15" s="141" t="s">
        <v>28</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31</v>
      </c>
      <c r="E17" s="39"/>
      <c r="F17" s="39"/>
      <c r="G17" s="39"/>
      <c r="H17" s="39"/>
      <c r="I17" s="142" t="s">
        <v>27</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30</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33</v>
      </c>
      <c r="E20" s="39"/>
      <c r="F20" s="39"/>
      <c r="G20" s="39"/>
      <c r="H20" s="39"/>
      <c r="I20" s="142" t="s">
        <v>27</v>
      </c>
      <c r="J20" s="141" t="s">
        <v>28</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34</v>
      </c>
      <c r="F21" s="39"/>
      <c r="G21" s="39"/>
      <c r="H21" s="39"/>
      <c r="I21" s="142" t="s">
        <v>30</v>
      </c>
      <c r="J21" s="141" t="s">
        <v>28</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36</v>
      </c>
      <c r="E23" s="39"/>
      <c r="F23" s="39"/>
      <c r="G23" s="39"/>
      <c r="H23" s="39"/>
      <c r="I23" s="142" t="s">
        <v>27</v>
      </c>
      <c r="J23" s="141" t="s">
        <v>28</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37</v>
      </c>
      <c r="F24" s="39"/>
      <c r="G24" s="39"/>
      <c r="H24" s="39"/>
      <c r="I24" s="142" t="s">
        <v>30</v>
      </c>
      <c r="J24" s="141" t="s">
        <v>28</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38</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25.5" customHeight="1">
      <c r="A27" s="144"/>
      <c r="B27" s="145"/>
      <c r="C27" s="144"/>
      <c r="D27" s="144"/>
      <c r="E27" s="146" t="s">
        <v>106</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40</v>
      </c>
      <c r="E30" s="39"/>
      <c r="F30" s="39"/>
      <c r="G30" s="39"/>
      <c r="H30" s="39"/>
      <c r="I30" s="138"/>
      <c r="J30" s="152">
        <f>ROUND(J85,2)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42</v>
      </c>
      <c r="G32" s="39"/>
      <c r="H32" s="39"/>
      <c r="I32" s="154" t="s">
        <v>41</v>
      </c>
      <c r="J32" s="153" t="s">
        <v>43</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44</v>
      </c>
      <c r="E33" s="136" t="s">
        <v>45</v>
      </c>
      <c r="F33" s="156">
        <f>ROUND((SUM(BE85:BE192)),2)</f>
        <v>0</v>
      </c>
      <c r="G33" s="39"/>
      <c r="H33" s="39"/>
      <c r="I33" s="157">
        <v>0.21</v>
      </c>
      <c r="J33" s="156">
        <f>ROUND(((SUM(BE85:BE192))*I33),2)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46</v>
      </c>
      <c r="F34" s="156">
        <f>ROUND((SUM(BF85:BF192)),2)</f>
        <v>0</v>
      </c>
      <c r="G34" s="39"/>
      <c r="H34" s="39"/>
      <c r="I34" s="157">
        <v>0.15</v>
      </c>
      <c r="J34" s="156">
        <f>ROUND(((SUM(BF85:BF192))*I34),2)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44</v>
      </c>
      <c r="E35" s="136" t="s">
        <v>47</v>
      </c>
      <c r="F35" s="156">
        <f>ROUND((SUM(BG85:BG192)),2)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48</v>
      </c>
      <c r="F36" s="156">
        <f>ROUND((SUM(BH85:BH192)),2)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49</v>
      </c>
      <c r="F37" s="156">
        <f>ROUND((SUM(BI85:BI192)),2)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50</v>
      </c>
      <c r="E39" s="160"/>
      <c r="F39" s="160"/>
      <c r="G39" s="161" t="s">
        <v>51</v>
      </c>
      <c r="H39" s="162" t="s">
        <v>52</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Chrudimka, Hlinsko, odstranění sedimentů v intravilánu, ř. km 86,376 - 89,700</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2. - SO 02 Těžení nánosů</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Hlinsko</v>
      </c>
      <c r="G52" s="41"/>
      <c r="H52" s="41"/>
      <c r="I52" s="142" t="s">
        <v>24</v>
      </c>
      <c r="J52" s="74" t="str">
        <f>IF(J12="","",J12)</f>
        <v>25. 11. 2019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43.05" customHeight="1">
      <c r="A54" s="39"/>
      <c r="B54" s="40"/>
      <c r="C54" s="33" t="s">
        <v>26</v>
      </c>
      <c r="D54" s="41"/>
      <c r="E54" s="41"/>
      <c r="F54" s="28" t="str">
        <f>E15</f>
        <v>Povodí Labe, státní podnik, závod Pardubice</v>
      </c>
      <c r="G54" s="41"/>
      <c r="H54" s="41"/>
      <c r="I54" s="142" t="s">
        <v>33</v>
      </c>
      <c r="J54" s="37" t="str">
        <f>E21</f>
        <v>Povodí Labe, státní podnik, OIČ, Hradec Králové</v>
      </c>
      <c r="K54" s="41"/>
      <c r="L54" s="139"/>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142" t="s">
        <v>36</v>
      </c>
      <c r="J55" s="37" t="str">
        <f>E24</f>
        <v>Ing. Eva Morkesová</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72</v>
      </c>
      <c r="D59" s="41"/>
      <c r="E59" s="41"/>
      <c r="F59" s="41"/>
      <c r="G59" s="41"/>
      <c r="H59" s="41"/>
      <c r="I59" s="138"/>
      <c r="J59" s="104">
        <f>J85</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111</v>
      </c>
      <c r="E60" s="181"/>
      <c r="F60" s="181"/>
      <c r="G60" s="181"/>
      <c r="H60" s="181"/>
      <c r="I60" s="182"/>
      <c r="J60" s="183">
        <f>J86</f>
        <v>0</v>
      </c>
      <c r="K60" s="179"/>
      <c r="L60" s="184"/>
      <c r="S60" s="9"/>
      <c r="T60" s="9"/>
      <c r="U60" s="9"/>
      <c r="V60" s="9"/>
      <c r="W60" s="9"/>
      <c r="X60" s="9"/>
      <c r="Y60" s="9"/>
      <c r="Z60" s="9"/>
      <c r="AA60" s="9"/>
      <c r="AB60" s="9"/>
      <c r="AC60" s="9"/>
      <c r="AD60" s="9"/>
      <c r="AE60" s="9"/>
    </row>
    <row r="61" spans="1:31" s="10" customFormat="1" ht="19.9" customHeight="1">
      <c r="A61" s="10"/>
      <c r="B61" s="185"/>
      <c r="C61" s="186"/>
      <c r="D61" s="187" t="s">
        <v>112</v>
      </c>
      <c r="E61" s="188"/>
      <c r="F61" s="188"/>
      <c r="G61" s="188"/>
      <c r="H61" s="188"/>
      <c r="I61" s="189"/>
      <c r="J61" s="190">
        <f>J87</f>
        <v>0</v>
      </c>
      <c r="K61" s="186"/>
      <c r="L61" s="191"/>
      <c r="S61" s="10"/>
      <c r="T61" s="10"/>
      <c r="U61" s="10"/>
      <c r="V61" s="10"/>
      <c r="W61" s="10"/>
      <c r="X61" s="10"/>
      <c r="Y61" s="10"/>
      <c r="Z61" s="10"/>
      <c r="AA61" s="10"/>
      <c r="AB61" s="10"/>
      <c r="AC61" s="10"/>
      <c r="AD61" s="10"/>
      <c r="AE61" s="10"/>
    </row>
    <row r="62" spans="1:31" s="10" customFormat="1" ht="14.85" customHeight="1">
      <c r="A62" s="10"/>
      <c r="B62" s="185"/>
      <c r="C62" s="186"/>
      <c r="D62" s="187" t="s">
        <v>113</v>
      </c>
      <c r="E62" s="188"/>
      <c r="F62" s="188"/>
      <c r="G62" s="188"/>
      <c r="H62" s="188"/>
      <c r="I62" s="189"/>
      <c r="J62" s="190">
        <f>J167</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115</v>
      </c>
      <c r="E63" s="188"/>
      <c r="F63" s="188"/>
      <c r="G63" s="188"/>
      <c r="H63" s="188"/>
      <c r="I63" s="189"/>
      <c r="J63" s="190">
        <f>J178</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116</v>
      </c>
      <c r="E64" s="188"/>
      <c r="F64" s="188"/>
      <c r="G64" s="188"/>
      <c r="H64" s="188"/>
      <c r="I64" s="189"/>
      <c r="J64" s="190">
        <f>J184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117</v>
      </c>
      <c r="E65" s="188"/>
      <c r="F65" s="188"/>
      <c r="G65" s="188"/>
      <c r="H65" s="188"/>
      <c r="I65" s="189"/>
      <c r="J65" s="190">
        <f>J189</f>
        <v>0</v>
      </c>
      <c r="K65" s="186"/>
      <c r="L65" s="191"/>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8"/>
      <c r="J66" s="41"/>
      <c r="K66" s="41"/>
      <c r="L66" s="139"/>
      <c r="S66" s="39"/>
      <c r="T66" s="39"/>
      <c r="U66" s="39"/>
      <c r="V66" s="39"/>
      <c r="W66" s="39"/>
      <c r="X66" s="39"/>
      <c r="Y66" s="39"/>
      <c r="Z66" s="39"/>
      <c r="AA66" s="39"/>
      <c r="AB66" s="39"/>
      <c r="AC66" s="39"/>
      <c r="AD66" s="39"/>
      <c r="AE66" s="39"/>
    </row>
    <row r="67" spans="1:31" s="2" customFormat="1" ht="6.95" customHeight="1">
      <c r="A67" s="39"/>
      <c r="B67" s="61"/>
      <c r="C67" s="62"/>
      <c r="D67" s="62"/>
      <c r="E67" s="62"/>
      <c r="F67" s="62"/>
      <c r="G67" s="62"/>
      <c r="H67" s="62"/>
      <c r="I67" s="168"/>
      <c r="J67" s="62"/>
      <c r="K67" s="62"/>
      <c r="L67" s="139"/>
      <c r="S67" s="39"/>
      <c r="T67" s="39"/>
      <c r="U67" s="39"/>
      <c r="V67" s="39"/>
      <c r="W67" s="39"/>
      <c r="X67" s="39"/>
      <c r="Y67" s="39"/>
      <c r="Z67" s="39"/>
      <c r="AA67" s="39"/>
      <c r="AB67" s="39"/>
      <c r="AC67" s="39"/>
      <c r="AD67" s="39"/>
      <c r="AE67" s="39"/>
    </row>
    <row r="71" spans="1:31" s="2" customFormat="1" ht="6.95" customHeight="1">
      <c r="A71" s="39"/>
      <c r="B71" s="63"/>
      <c r="C71" s="64"/>
      <c r="D71" s="64"/>
      <c r="E71" s="64"/>
      <c r="F71" s="64"/>
      <c r="G71" s="64"/>
      <c r="H71" s="64"/>
      <c r="I71" s="171"/>
      <c r="J71" s="64"/>
      <c r="K71" s="64"/>
      <c r="L71" s="139"/>
      <c r="S71" s="39"/>
      <c r="T71" s="39"/>
      <c r="U71" s="39"/>
      <c r="V71" s="39"/>
      <c r="W71" s="39"/>
      <c r="X71" s="39"/>
      <c r="Y71" s="39"/>
      <c r="Z71" s="39"/>
      <c r="AA71" s="39"/>
      <c r="AB71" s="39"/>
      <c r="AC71" s="39"/>
      <c r="AD71" s="39"/>
      <c r="AE71" s="39"/>
    </row>
    <row r="72" spans="1:31" s="2" customFormat="1" ht="24.95" customHeight="1">
      <c r="A72" s="39"/>
      <c r="B72" s="40"/>
      <c r="C72" s="24" t="s">
        <v>118</v>
      </c>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16.5" customHeight="1">
      <c r="A75" s="39"/>
      <c r="B75" s="40"/>
      <c r="C75" s="41"/>
      <c r="D75" s="41"/>
      <c r="E75" s="172" t="str">
        <f>E7</f>
        <v>Chrudimka, Hlinsko, odstranění sedimentů v intravilánu, ř. km 86,376 - 89,700</v>
      </c>
      <c r="F75" s="33"/>
      <c r="G75" s="33"/>
      <c r="H75" s="33"/>
      <c r="I75" s="138"/>
      <c r="J75" s="41"/>
      <c r="K75" s="41"/>
      <c r="L75" s="139"/>
      <c r="S75" s="39"/>
      <c r="T75" s="39"/>
      <c r="U75" s="39"/>
      <c r="V75" s="39"/>
      <c r="W75" s="39"/>
      <c r="X75" s="39"/>
      <c r="Y75" s="39"/>
      <c r="Z75" s="39"/>
      <c r="AA75" s="39"/>
      <c r="AB75" s="39"/>
      <c r="AC75" s="39"/>
      <c r="AD75" s="39"/>
      <c r="AE75" s="39"/>
    </row>
    <row r="76" spans="1:31" s="2" customFormat="1" ht="12" customHeight="1">
      <c r="A76" s="39"/>
      <c r="B76" s="40"/>
      <c r="C76" s="33" t="s">
        <v>104</v>
      </c>
      <c r="D76" s="41"/>
      <c r="E76" s="41"/>
      <c r="F76" s="41"/>
      <c r="G76" s="41"/>
      <c r="H76" s="41"/>
      <c r="I76" s="138"/>
      <c r="J76" s="41"/>
      <c r="K76" s="41"/>
      <c r="L76" s="139"/>
      <c r="S76" s="39"/>
      <c r="T76" s="39"/>
      <c r="U76" s="39"/>
      <c r="V76" s="39"/>
      <c r="W76" s="39"/>
      <c r="X76" s="39"/>
      <c r="Y76" s="39"/>
      <c r="Z76" s="39"/>
      <c r="AA76" s="39"/>
      <c r="AB76" s="39"/>
      <c r="AC76" s="39"/>
      <c r="AD76" s="39"/>
      <c r="AE76" s="39"/>
    </row>
    <row r="77" spans="1:31" s="2" customFormat="1" ht="16.5" customHeight="1">
      <c r="A77" s="39"/>
      <c r="B77" s="40"/>
      <c r="C77" s="41"/>
      <c r="D77" s="41"/>
      <c r="E77" s="71" t="str">
        <f>E9</f>
        <v>2. - SO 02 Těžení nánosů</v>
      </c>
      <c r="F77" s="41"/>
      <c r="G77" s="41"/>
      <c r="H77" s="41"/>
      <c r="I77" s="138"/>
      <c r="J77" s="41"/>
      <c r="K77" s="41"/>
      <c r="L77" s="13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12" customHeight="1">
      <c r="A79" s="39"/>
      <c r="B79" s="40"/>
      <c r="C79" s="33" t="s">
        <v>22</v>
      </c>
      <c r="D79" s="41"/>
      <c r="E79" s="41"/>
      <c r="F79" s="28" t="str">
        <f>F12</f>
        <v>Hlinsko</v>
      </c>
      <c r="G79" s="41"/>
      <c r="H79" s="41"/>
      <c r="I79" s="142" t="s">
        <v>24</v>
      </c>
      <c r="J79" s="74" t="str">
        <f>IF(J12="","",J12)</f>
        <v>25. 11. 2019</v>
      </c>
      <c r="K79" s="41"/>
      <c r="L79" s="13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8"/>
      <c r="J80" s="41"/>
      <c r="K80" s="41"/>
      <c r="L80" s="139"/>
      <c r="S80" s="39"/>
      <c r="T80" s="39"/>
      <c r="U80" s="39"/>
      <c r="V80" s="39"/>
      <c r="W80" s="39"/>
      <c r="X80" s="39"/>
      <c r="Y80" s="39"/>
      <c r="Z80" s="39"/>
      <c r="AA80" s="39"/>
      <c r="AB80" s="39"/>
      <c r="AC80" s="39"/>
      <c r="AD80" s="39"/>
      <c r="AE80" s="39"/>
    </row>
    <row r="81" spans="1:31" s="2" customFormat="1" ht="43.05" customHeight="1">
      <c r="A81" s="39"/>
      <c r="B81" s="40"/>
      <c r="C81" s="33" t="s">
        <v>26</v>
      </c>
      <c r="D81" s="41"/>
      <c r="E81" s="41"/>
      <c r="F81" s="28" t="str">
        <f>E15</f>
        <v>Povodí Labe, státní podnik, závod Pardubice</v>
      </c>
      <c r="G81" s="41"/>
      <c r="H81" s="41"/>
      <c r="I81" s="142" t="s">
        <v>33</v>
      </c>
      <c r="J81" s="37" t="str">
        <f>E21</f>
        <v>Povodí Labe, státní podnik, OIČ, Hradec Králové</v>
      </c>
      <c r="K81" s="41"/>
      <c r="L81" s="139"/>
      <c r="S81" s="39"/>
      <c r="T81" s="39"/>
      <c r="U81" s="39"/>
      <c r="V81" s="39"/>
      <c r="W81" s="39"/>
      <c r="X81" s="39"/>
      <c r="Y81" s="39"/>
      <c r="Z81" s="39"/>
      <c r="AA81" s="39"/>
      <c r="AB81" s="39"/>
      <c r="AC81" s="39"/>
      <c r="AD81" s="39"/>
      <c r="AE81" s="39"/>
    </row>
    <row r="82" spans="1:31" s="2" customFormat="1" ht="15.15" customHeight="1">
      <c r="A82" s="39"/>
      <c r="B82" s="40"/>
      <c r="C82" s="33" t="s">
        <v>31</v>
      </c>
      <c r="D82" s="41"/>
      <c r="E82" s="41"/>
      <c r="F82" s="28" t="str">
        <f>IF(E18="","",E18)</f>
        <v>Vyplň údaj</v>
      </c>
      <c r="G82" s="41"/>
      <c r="H82" s="41"/>
      <c r="I82" s="142" t="s">
        <v>36</v>
      </c>
      <c r="J82" s="37" t="str">
        <f>E24</f>
        <v>Ing. Eva Morkesová</v>
      </c>
      <c r="K82" s="41"/>
      <c r="L82" s="139"/>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8"/>
      <c r="J83" s="41"/>
      <c r="K83" s="41"/>
      <c r="L83" s="139"/>
      <c r="S83" s="39"/>
      <c r="T83" s="39"/>
      <c r="U83" s="39"/>
      <c r="V83" s="39"/>
      <c r="W83" s="39"/>
      <c r="X83" s="39"/>
      <c r="Y83" s="39"/>
      <c r="Z83" s="39"/>
      <c r="AA83" s="39"/>
      <c r="AB83" s="39"/>
      <c r="AC83" s="39"/>
      <c r="AD83" s="39"/>
      <c r="AE83" s="39"/>
    </row>
    <row r="84" spans="1:31" s="11" customFormat="1" ht="29.25" customHeight="1">
      <c r="A84" s="192"/>
      <c r="B84" s="193"/>
      <c r="C84" s="194" t="s">
        <v>119</v>
      </c>
      <c r="D84" s="195" t="s">
        <v>59</v>
      </c>
      <c r="E84" s="195" t="s">
        <v>55</v>
      </c>
      <c r="F84" s="195" t="s">
        <v>56</v>
      </c>
      <c r="G84" s="195" t="s">
        <v>120</v>
      </c>
      <c r="H84" s="195" t="s">
        <v>121</v>
      </c>
      <c r="I84" s="196" t="s">
        <v>122</v>
      </c>
      <c r="J84" s="195" t="s">
        <v>109</v>
      </c>
      <c r="K84" s="197" t="s">
        <v>123</v>
      </c>
      <c r="L84" s="198"/>
      <c r="M84" s="94" t="s">
        <v>28</v>
      </c>
      <c r="N84" s="95" t="s">
        <v>44</v>
      </c>
      <c r="O84" s="95" t="s">
        <v>124</v>
      </c>
      <c r="P84" s="95" t="s">
        <v>125</v>
      </c>
      <c r="Q84" s="95" t="s">
        <v>126</v>
      </c>
      <c r="R84" s="95" t="s">
        <v>127</v>
      </c>
      <c r="S84" s="95" t="s">
        <v>128</v>
      </c>
      <c r="T84" s="96" t="s">
        <v>129</v>
      </c>
      <c r="U84" s="192"/>
      <c r="V84" s="192"/>
      <c r="W84" s="192"/>
      <c r="X84" s="192"/>
      <c r="Y84" s="192"/>
      <c r="Z84" s="192"/>
      <c r="AA84" s="192"/>
      <c r="AB84" s="192"/>
      <c r="AC84" s="192"/>
      <c r="AD84" s="192"/>
      <c r="AE84" s="192"/>
    </row>
    <row r="85" spans="1:63" s="2" customFormat="1" ht="22.8" customHeight="1">
      <c r="A85" s="39"/>
      <c r="B85" s="40"/>
      <c r="C85" s="101" t="s">
        <v>130</v>
      </c>
      <c r="D85" s="41"/>
      <c r="E85" s="41"/>
      <c r="F85" s="41"/>
      <c r="G85" s="41"/>
      <c r="H85" s="41"/>
      <c r="I85" s="138"/>
      <c r="J85" s="199">
        <f>BK85</f>
        <v>0</v>
      </c>
      <c r="K85" s="41"/>
      <c r="L85" s="45"/>
      <c r="M85" s="97"/>
      <c r="N85" s="200"/>
      <c r="O85" s="98"/>
      <c r="P85" s="201">
        <f>P86</f>
        <v>0</v>
      </c>
      <c r="Q85" s="98"/>
      <c r="R85" s="201">
        <f>R86</f>
        <v>0.012</v>
      </c>
      <c r="S85" s="98"/>
      <c r="T85" s="202">
        <f>T86</f>
        <v>336</v>
      </c>
      <c r="U85" s="39"/>
      <c r="V85" s="39"/>
      <c r="W85" s="39"/>
      <c r="X85" s="39"/>
      <c r="Y85" s="39"/>
      <c r="Z85" s="39"/>
      <c r="AA85" s="39"/>
      <c r="AB85" s="39"/>
      <c r="AC85" s="39"/>
      <c r="AD85" s="39"/>
      <c r="AE85" s="39"/>
      <c r="AT85" s="18" t="s">
        <v>73</v>
      </c>
      <c r="AU85" s="18" t="s">
        <v>110</v>
      </c>
      <c r="BK85" s="203">
        <f>BK86</f>
        <v>0</v>
      </c>
    </row>
    <row r="86" spans="1:63" s="12" customFormat="1" ht="25.9" customHeight="1">
      <c r="A86" s="12"/>
      <c r="B86" s="204"/>
      <c r="C86" s="205"/>
      <c r="D86" s="206" t="s">
        <v>73</v>
      </c>
      <c r="E86" s="207" t="s">
        <v>131</v>
      </c>
      <c r="F86" s="207" t="s">
        <v>132</v>
      </c>
      <c r="G86" s="205"/>
      <c r="H86" s="205"/>
      <c r="I86" s="208"/>
      <c r="J86" s="209">
        <f>BK86</f>
        <v>0</v>
      </c>
      <c r="K86" s="205"/>
      <c r="L86" s="210"/>
      <c r="M86" s="211"/>
      <c r="N86" s="212"/>
      <c r="O86" s="212"/>
      <c r="P86" s="213">
        <f>P87+P178+P184+P189</f>
        <v>0</v>
      </c>
      <c r="Q86" s="212"/>
      <c r="R86" s="213">
        <f>R87+R178+R184+R189</f>
        <v>0.012</v>
      </c>
      <c r="S86" s="212"/>
      <c r="T86" s="214">
        <f>T87+T178+T184+T189</f>
        <v>336</v>
      </c>
      <c r="U86" s="12"/>
      <c r="V86" s="12"/>
      <c r="W86" s="12"/>
      <c r="X86" s="12"/>
      <c r="Y86" s="12"/>
      <c r="Z86" s="12"/>
      <c r="AA86" s="12"/>
      <c r="AB86" s="12"/>
      <c r="AC86" s="12"/>
      <c r="AD86" s="12"/>
      <c r="AE86" s="12"/>
      <c r="AR86" s="215" t="s">
        <v>82</v>
      </c>
      <c r="AT86" s="216" t="s">
        <v>73</v>
      </c>
      <c r="AU86" s="216" t="s">
        <v>74</v>
      </c>
      <c r="AY86" s="215" t="s">
        <v>133</v>
      </c>
      <c r="BK86" s="217">
        <f>BK87+BK178+BK184+BK189</f>
        <v>0</v>
      </c>
    </row>
    <row r="87" spans="1:63" s="12" customFormat="1" ht="22.8" customHeight="1">
      <c r="A87" s="12"/>
      <c r="B87" s="204"/>
      <c r="C87" s="205"/>
      <c r="D87" s="206" t="s">
        <v>73</v>
      </c>
      <c r="E87" s="218" t="s">
        <v>82</v>
      </c>
      <c r="F87" s="218" t="s">
        <v>134</v>
      </c>
      <c r="G87" s="205"/>
      <c r="H87" s="205"/>
      <c r="I87" s="208"/>
      <c r="J87" s="219">
        <f>BK87</f>
        <v>0</v>
      </c>
      <c r="K87" s="205"/>
      <c r="L87" s="210"/>
      <c r="M87" s="211"/>
      <c r="N87" s="212"/>
      <c r="O87" s="212"/>
      <c r="P87" s="213">
        <f>P88+SUM(P89:P167)</f>
        <v>0</v>
      </c>
      <c r="Q87" s="212"/>
      <c r="R87" s="213">
        <f>R88+SUM(R89:R167)</f>
        <v>0.012</v>
      </c>
      <c r="S87" s="212"/>
      <c r="T87" s="214">
        <f>T88+SUM(T89:T167)</f>
        <v>0</v>
      </c>
      <c r="U87" s="12"/>
      <c r="V87" s="12"/>
      <c r="W87" s="12"/>
      <c r="X87" s="12"/>
      <c r="Y87" s="12"/>
      <c r="Z87" s="12"/>
      <c r="AA87" s="12"/>
      <c r="AB87" s="12"/>
      <c r="AC87" s="12"/>
      <c r="AD87" s="12"/>
      <c r="AE87" s="12"/>
      <c r="AR87" s="215" t="s">
        <v>82</v>
      </c>
      <c r="AT87" s="216" t="s">
        <v>73</v>
      </c>
      <c r="AU87" s="216" t="s">
        <v>82</v>
      </c>
      <c r="AY87" s="215" t="s">
        <v>133</v>
      </c>
      <c r="BK87" s="217">
        <f>BK88+SUM(BK89:BK167)</f>
        <v>0</v>
      </c>
    </row>
    <row r="88" spans="1:65" s="2" customFormat="1" ht="16.5" customHeight="1">
      <c r="A88" s="39"/>
      <c r="B88" s="40"/>
      <c r="C88" s="220" t="s">
        <v>82</v>
      </c>
      <c r="D88" s="220" t="s">
        <v>135</v>
      </c>
      <c r="E88" s="221" t="s">
        <v>136</v>
      </c>
      <c r="F88" s="222" t="s">
        <v>137</v>
      </c>
      <c r="G88" s="223" t="s">
        <v>138</v>
      </c>
      <c r="H88" s="224">
        <v>0.322</v>
      </c>
      <c r="I88" s="225"/>
      <c r="J88" s="226">
        <f>ROUND(I88*H88,2)</f>
        <v>0</v>
      </c>
      <c r="K88" s="222" t="s">
        <v>139</v>
      </c>
      <c r="L88" s="45"/>
      <c r="M88" s="227" t="s">
        <v>28</v>
      </c>
      <c r="N88" s="228" t="s">
        <v>47</v>
      </c>
      <c r="O88" s="86"/>
      <c r="P88" s="229">
        <f>O88*H88</f>
        <v>0</v>
      </c>
      <c r="Q88" s="229">
        <v>0</v>
      </c>
      <c r="R88" s="229">
        <f>Q88*H88</f>
        <v>0</v>
      </c>
      <c r="S88" s="229">
        <v>0</v>
      </c>
      <c r="T88" s="230">
        <f>S88*H88</f>
        <v>0</v>
      </c>
      <c r="U88" s="39"/>
      <c r="V88" s="39"/>
      <c r="W88" s="39"/>
      <c r="X88" s="39"/>
      <c r="Y88" s="39"/>
      <c r="Z88" s="39"/>
      <c r="AA88" s="39"/>
      <c r="AB88" s="39"/>
      <c r="AC88" s="39"/>
      <c r="AD88" s="39"/>
      <c r="AE88" s="39"/>
      <c r="AR88" s="231" t="s">
        <v>140</v>
      </c>
      <c r="AT88" s="231" t="s">
        <v>135</v>
      </c>
      <c r="AU88" s="231" t="s">
        <v>84</v>
      </c>
      <c r="AY88" s="18" t="s">
        <v>133</v>
      </c>
      <c r="BE88" s="232">
        <f>IF(N88="základní",J88,0)</f>
        <v>0</v>
      </c>
      <c r="BF88" s="232">
        <f>IF(N88="snížená",J88,0)</f>
        <v>0</v>
      </c>
      <c r="BG88" s="232">
        <f>IF(N88="zákl. přenesená",J88,0)</f>
        <v>0</v>
      </c>
      <c r="BH88" s="232">
        <f>IF(N88="sníž. přenesená",J88,0)</f>
        <v>0</v>
      </c>
      <c r="BI88" s="232">
        <f>IF(N88="nulová",J88,0)</f>
        <v>0</v>
      </c>
      <c r="BJ88" s="18" t="s">
        <v>140</v>
      </c>
      <c r="BK88" s="232">
        <f>ROUND(I88*H88,2)</f>
        <v>0</v>
      </c>
      <c r="BL88" s="18" t="s">
        <v>140</v>
      </c>
      <c r="BM88" s="231" t="s">
        <v>141</v>
      </c>
    </row>
    <row r="89" spans="1:47" s="2" customFormat="1" ht="12">
      <c r="A89" s="39"/>
      <c r="B89" s="40"/>
      <c r="C89" s="41"/>
      <c r="D89" s="233" t="s">
        <v>142</v>
      </c>
      <c r="E89" s="41"/>
      <c r="F89" s="234" t="s">
        <v>143</v>
      </c>
      <c r="G89" s="41"/>
      <c r="H89" s="41"/>
      <c r="I89" s="138"/>
      <c r="J89" s="41"/>
      <c r="K89" s="41"/>
      <c r="L89" s="45"/>
      <c r="M89" s="235"/>
      <c r="N89" s="236"/>
      <c r="O89" s="86"/>
      <c r="P89" s="86"/>
      <c r="Q89" s="86"/>
      <c r="R89" s="86"/>
      <c r="S89" s="86"/>
      <c r="T89" s="87"/>
      <c r="U89" s="39"/>
      <c r="V89" s="39"/>
      <c r="W89" s="39"/>
      <c r="X89" s="39"/>
      <c r="Y89" s="39"/>
      <c r="Z89" s="39"/>
      <c r="AA89" s="39"/>
      <c r="AB89" s="39"/>
      <c r="AC89" s="39"/>
      <c r="AD89" s="39"/>
      <c r="AE89" s="39"/>
      <c r="AT89" s="18" t="s">
        <v>142</v>
      </c>
      <c r="AU89" s="18" t="s">
        <v>84</v>
      </c>
    </row>
    <row r="90" spans="1:47" s="2" customFormat="1" ht="12">
      <c r="A90" s="39"/>
      <c r="B90" s="40"/>
      <c r="C90" s="41"/>
      <c r="D90" s="233" t="s">
        <v>144</v>
      </c>
      <c r="E90" s="41"/>
      <c r="F90" s="237" t="s">
        <v>145</v>
      </c>
      <c r="G90" s="41"/>
      <c r="H90" s="41"/>
      <c r="I90" s="138"/>
      <c r="J90" s="41"/>
      <c r="K90" s="41"/>
      <c r="L90" s="45"/>
      <c r="M90" s="235"/>
      <c r="N90" s="236"/>
      <c r="O90" s="86"/>
      <c r="P90" s="86"/>
      <c r="Q90" s="86"/>
      <c r="R90" s="86"/>
      <c r="S90" s="86"/>
      <c r="T90" s="87"/>
      <c r="U90" s="39"/>
      <c r="V90" s="39"/>
      <c r="W90" s="39"/>
      <c r="X90" s="39"/>
      <c r="Y90" s="39"/>
      <c r="Z90" s="39"/>
      <c r="AA90" s="39"/>
      <c r="AB90" s="39"/>
      <c r="AC90" s="39"/>
      <c r="AD90" s="39"/>
      <c r="AE90" s="39"/>
      <c r="AT90" s="18" t="s">
        <v>144</v>
      </c>
      <c r="AU90" s="18" t="s">
        <v>84</v>
      </c>
    </row>
    <row r="91" spans="1:51" s="13" customFormat="1" ht="12">
      <c r="A91" s="13"/>
      <c r="B91" s="238"/>
      <c r="C91" s="239"/>
      <c r="D91" s="233" t="s">
        <v>146</v>
      </c>
      <c r="E91" s="240" t="s">
        <v>28</v>
      </c>
      <c r="F91" s="241" t="s">
        <v>147</v>
      </c>
      <c r="G91" s="239"/>
      <c r="H91" s="240" t="s">
        <v>28</v>
      </c>
      <c r="I91" s="242"/>
      <c r="J91" s="239"/>
      <c r="K91" s="239"/>
      <c r="L91" s="243"/>
      <c r="M91" s="244"/>
      <c r="N91" s="245"/>
      <c r="O91" s="245"/>
      <c r="P91" s="245"/>
      <c r="Q91" s="245"/>
      <c r="R91" s="245"/>
      <c r="S91" s="245"/>
      <c r="T91" s="246"/>
      <c r="U91" s="13"/>
      <c r="V91" s="13"/>
      <c r="W91" s="13"/>
      <c r="X91" s="13"/>
      <c r="Y91" s="13"/>
      <c r="Z91" s="13"/>
      <c r="AA91" s="13"/>
      <c r="AB91" s="13"/>
      <c r="AC91" s="13"/>
      <c r="AD91" s="13"/>
      <c r="AE91" s="13"/>
      <c r="AT91" s="247" t="s">
        <v>146</v>
      </c>
      <c r="AU91" s="247" t="s">
        <v>84</v>
      </c>
      <c r="AV91" s="13" t="s">
        <v>82</v>
      </c>
      <c r="AW91" s="13" t="s">
        <v>35</v>
      </c>
      <c r="AX91" s="13" t="s">
        <v>74</v>
      </c>
      <c r="AY91" s="247" t="s">
        <v>133</v>
      </c>
    </row>
    <row r="92" spans="1:51" s="14" customFormat="1" ht="12">
      <c r="A92" s="14"/>
      <c r="B92" s="248"/>
      <c r="C92" s="249"/>
      <c r="D92" s="233" t="s">
        <v>146</v>
      </c>
      <c r="E92" s="250" t="s">
        <v>28</v>
      </c>
      <c r="F92" s="251" t="s">
        <v>303</v>
      </c>
      <c r="G92" s="249"/>
      <c r="H92" s="252">
        <v>0.322</v>
      </c>
      <c r="I92" s="253"/>
      <c r="J92" s="249"/>
      <c r="K92" s="249"/>
      <c r="L92" s="254"/>
      <c r="M92" s="255"/>
      <c r="N92" s="256"/>
      <c r="O92" s="256"/>
      <c r="P92" s="256"/>
      <c r="Q92" s="256"/>
      <c r="R92" s="256"/>
      <c r="S92" s="256"/>
      <c r="T92" s="257"/>
      <c r="U92" s="14"/>
      <c r="V92" s="14"/>
      <c r="W92" s="14"/>
      <c r="X92" s="14"/>
      <c r="Y92" s="14"/>
      <c r="Z92" s="14"/>
      <c r="AA92" s="14"/>
      <c r="AB92" s="14"/>
      <c r="AC92" s="14"/>
      <c r="AD92" s="14"/>
      <c r="AE92" s="14"/>
      <c r="AT92" s="258" t="s">
        <v>146</v>
      </c>
      <c r="AU92" s="258" t="s">
        <v>84</v>
      </c>
      <c r="AV92" s="14" t="s">
        <v>84</v>
      </c>
      <c r="AW92" s="14" t="s">
        <v>35</v>
      </c>
      <c r="AX92" s="14" t="s">
        <v>82</v>
      </c>
      <c r="AY92" s="258" t="s">
        <v>133</v>
      </c>
    </row>
    <row r="93" spans="1:65" s="2" customFormat="1" ht="16.5" customHeight="1">
      <c r="A93" s="39"/>
      <c r="B93" s="40"/>
      <c r="C93" s="220" t="s">
        <v>84</v>
      </c>
      <c r="D93" s="220" t="s">
        <v>135</v>
      </c>
      <c r="E93" s="221" t="s">
        <v>149</v>
      </c>
      <c r="F93" s="222" t="s">
        <v>150</v>
      </c>
      <c r="G93" s="223" t="s">
        <v>151</v>
      </c>
      <c r="H93" s="224">
        <v>7</v>
      </c>
      <c r="I93" s="225"/>
      <c r="J93" s="226">
        <f>ROUND(I93*H93,2)</f>
        <v>0</v>
      </c>
      <c r="K93" s="222" t="s">
        <v>28</v>
      </c>
      <c r="L93" s="45"/>
      <c r="M93" s="227" t="s">
        <v>28</v>
      </c>
      <c r="N93" s="228" t="s">
        <v>47</v>
      </c>
      <c r="O93" s="86"/>
      <c r="P93" s="229">
        <f>O93*H93</f>
        <v>0</v>
      </c>
      <c r="Q93" s="229">
        <v>0</v>
      </c>
      <c r="R93" s="229">
        <f>Q93*H93</f>
        <v>0</v>
      </c>
      <c r="S93" s="229">
        <v>0</v>
      </c>
      <c r="T93" s="230">
        <f>S93*H93</f>
        <v>0</v>
      </c>
      <c r="U93" s="39"/>
      <c r="V93" s="39"/>
      <c r="W93" s="39"/>
      <c r="X93" s="39"/>
      <c r="Y93" s="39"/>
      <c r="Z93" s="39"/>
      <c r="AA93" s="39"/>
      <c r="AB93" s="39"/>
      <c r="AC93" s="39"/>
      <c r="AD93" s="39"/>
      <c r="AE93" s="39"/>
      <c r="AR93" s="231" t="s">
        <v>140</v>
      </c>
      <c r="AT93" s="231" t="s">
        <v>135</v>
      </c>
      <c r="AU93" s="231" t="s">
        <v>84</v>
      </c>
      <c r="AY93" s="18" t="s">
        <v>133</v>
      </c>
      <c r="BE93" s="232">
        <f>IF(N93="základní",J93,0)</f>
        <v>0</v>
      </c>
      <c r="BF93" s="232">
        <f>IF(N93="snížená",J93,0)</f>
        <v>0</v>
      </c>
      <c r="BG93" s="232">
        <f>IF(N93="zákl. přenesená",J93,0)</f>
        <v>0</v>
      </c>
      <c r="BH93" s="232">
        <f>IF(N93="sníž. přenesená",J93,0)</f>
        <v>0</v>
      </c>
      <c r="BI93" s="232">
        <f>IF(N93="nulová",J93,0)</f>
        <v>0</v>
      </c>
      <c r="BJ93" s="18" t="s">
        <v>140</v>
      </c>
      <c r="BK93" s="232">
        <f>ROUND(I93*H93,2)</f>
        <v>0</v>
      </c>
      <c r="BL93" s="18" t="s">
        <v>140</v>
      </c>
      <c r="BM93" s="231" t="s">
        <v>152</v>
      </c>
    </row>
    <row r="94" spans="1:47" s="2" customFormat="1" ht="12">
      <c r="A94" s="39"/>
      <c r="B94" s="40"/>
      <c r="C94" s="41"/>
      <c r="D94" s="233" t="s">
        <v>142</v>
      </c>
      <c r="E94" s="41"/>
      <c r="F94" s="234" t="s">
        <v>150</v>
      </c>
      <c r="G94" s="41"/>
      <c r="H94" s="41"/>
      <c r="I94" s="138"/>
      <c r="J94" s="41"/>
      <c r="K94" s="41"/>
      <c r="L94" s="45"/>
      <c r="M94" s="235"/>
      <c r="N94" s="236"/>
      <c r="O94" s="86"/>
      <c r="P94" s="86"/>
      <c r="Q94" s="86"/>
      <c r="R94" s="86"/>
      <c r="S94" s="86"/>
      <c r="T94" s="87"/>
      <c r="U94" s="39"/>
      <c r="V94" s="39"/>
      <c r="W94" s="39"/>
      <c r="X94" s="39"/>
      <c r="Y94" s="39"/>
      <c r="Z94" s="39"/>
      <c r="AA94" s="39"/>
      <c r="AB94" s="39"/>
      <c r="AC94" s="39"/>
      <c r="AD94" s="39"/>
      <c r="AE94" s="39"/>
      <c r="AT94" s="18" t="s">
        <v>142</v>
      </c>
      <c r="AU94" s="18" t="s">
        <v>84</v>
      </c>
    </row>
    <row r="95" spans="1:51" s="13" customFormat="1" ht="12">
      <c r="A95" s="13"/>
      <c r="B95" s="238"/>
      <c r="C95" s="239"/>
      <c r="D95" s="233" t="s">
        <v>146</v>
      </c>
      <c r="E95" s="240" t="s">
        <v>28</v>
      </c>
      <c r="F95" s="241" t="s">
        <v>153</v>
      </c>
      <c r="G95" s="239"/>
      <c r="H95" s="240" t="s">
        <v>28</v>
      </c>
      <c r="I95" s="242"/>
      <c r="J95" s="239"/>
      <c r="K95" s="239"/>
      <c r="L95" s="243"/>
      <c r="M95" s="244"/>
      <c r="N95" s="245"/>
      <c r="O95" s="245"/>
      <c r="P95" s="245"/>
      <c r="Q95" s="245"/>
      <c r="R95" s="245"/>
      <c r="S95" s="245"/>
      <c r="T95" s="246"/>
      <c r="U95" s="13"/>
      <c r="V95" s="13"/>
      <c r="W95" s="13"/>
      <c r="X95" s="13"/>
      <c r="Y95" s="13"/>
      <c r="Z95" s="13"/>
      <c r="AA95" s="13"/>
      <c r="AB95" s="13"/>
      <c r="AC95" s="13"/>
      <c r="AD95" s="13"/>
      <c r="AE95" s="13"/>
      <c r="AT95" s="247" t="s">
        <v>146</v>
      </c>
      <c r="AU95" s="247" t="s">
        <v>84</v>
      </c>
      <c r="AV95" s="13" t="s">
        <v>82</v>
      </c>
      <c r="AW95" s="13" t="s">
        <v>35</v>
      </c>
      <c r="AX95" s="13" t="s">
        <v>74</v>
      </c>
      <c r="AY95" s="247" t="s">
        <v>133</v>
      </c>
    </row>
    <row r="96" spans="1:51" s="14" customFormat="1" ht="12">
      <c r="A96" s="14"/>
      <c r="B96" s="248"/>
      <c r="C96" s="249"/>
      <c r="D96" s="233" t="s">
        <v>146</v>
      </c>
      <c r="E96" s="250" t="s">
        <v>28</v>
      </c>
      <c r="F96" s="251" t="s">
        <v>304</v>
      </c>
      <c r="G96" s="249"/>
      <c r="H96" s="252">
        <v>7</v>
      </c>
      <c r="I96" s="253"/>
      <c r="J96" s="249"/>
      <c r="K96" s="249"/>
      <c r="L96" s="254"/>
      <c r="M96" s="255"/>
      <c r="N96" s="256"/>
      <c r="O96" s="256"/>
      <c r="P96" s="256"/>
      <c r="Q96" s="256"/>
      <c r="R96" s="256"/>
      <c r="S96" s="256"/>
      <c r="T96" s="257"/>
      <c r="U96" s="14"/>
      <c r="V96" s="14"/>
      <c r="W96" s="14"/>
      <c r="X96" s="14"/>
      <c r="Y96" s="14"/>
      <c r="Z96" s="14"/>
      <c r="AA96" s="14"/>
      <c r="AB96" s="14"/>
      <c r="AC96" s="14"/>
      <c r="AD96" s="14"/>
      <c r="AE96" s="14"/>
      <c r="AT96" s="258" t="s">
        <v>146</v>
      </c>
      <c r="AU96" s="258" t="s">
        <v>84</v>
      </c>
      <c r="AV96" s="14" t="s">
        <v>84</v>
      </c>
      <c r="AW96" s="14" t="s">
        <v>35</v>
      </c>
      <c r="AX96" s="14" t="s">
        <v>82</v>
      </c>
      <c r="AY96" s="258" t="s">
        <v>133</v>
      </c>
    </row>
    <row r="97" spans="1:65" s="2" customFormat="1" ht="16.5" customHeight="1">
      <c r="A97" s="39"/>
      <c r="B97" s="40"/>
      <c r="C97" s="220" t="s">
        <v>155</v>
      </c>
      <c r="D97" s="220" t="s">
        <v>135</v>
      </c>
      <c r="E97" s="221" t="s">
        <v>156</v>
      </c>
      <c r="F97" s="222" t="s">
        <v>157</v>
      </c>
      <c r="G97" s="223" t="s">
        <v>151</v>
      </c>
      <c r="H97" s="224">
        <v>21.8</v>
      </c>
      <c r="I97" s="225"/>
      <c r="J97" s="226">
        <f>ROUND(I97*H97,2)</f>
        <v>0</v>
      </c>
      <c r="K97" s="222" t="s">
        <v>139</v>
      </c>
      <c r="L97" s="45"/>
      <c r="M97" s="227" t="s">
        <v>28</v>
      </c>
      <c r="N97" s="228" t="s">
        <v>47</v>
      </c>
      <c r="O97" s="86"/>
      <c r="P97" s="229">
        <f>O97*H97</f>
        <v>0</v>
      </c>
      <c r="Q97" s="229">
        <v>0</v>
      </c>
      <c r="R97" s="229">
        <f>Q97*H97</f>
        <v>0</v>
      </c>
      <c r="S97" s="229">
        <v>0</v>
      </c>
      <c r="T97" s="230">
        <f>S97*H97</f>
        <v>0</v>
      </c>
      <c r="U97" s="39"/>
      <c r="V97" s="39"/>
      <c r="W97" s="39"/>
      <c r="X97" s="39"/>
      <c r="Y97" s="39"/>
      <c r="Z97" s="39"/>
      <c r="AA97" s="39"/>
      <c r="AB97" s="39"/>
      <c r="AC97" s="39"/>
      <c r="AD97" s="39"/>
      <c r="AE97" s="39"/>
      <c r="AR97" s="231" t="s">
        <v>140</v>
      </c>
      <c r="AT97" s="231" t="s">
        <v>135</v>
      </c>
      <c r="AU97" s="231" t="s">
        <v>84</v>
      </c>
      <c r="AY97" s="18" t="s">
        <v>133</v>
      </c>
      <c r="BE97" s="232">
        <f>IF(N97="základní",J97,0)</f>
        <v>0</v>
      </c>
      <c r="BF97" s="232">
        <f>IF(N97="snížená",J97,0)</f>
        <v>0</v>
      </c>
      <c r="BG97" s="232">
        <f>IF(N97="zákl. přenesená",J97,0)</f>
        <v>0</v>
      </c>
      <c r="BH97" s="232">
        <f>IF(N97="sníž. přenesená",J97,0)</f>
        <v>0</v>
      </c>
      <c r="BI97" s="232">
        <f>IF(N97="nulová",J97,0)</f>
        <v>0</v>
      </c>
      <c r="BJ97" s="18" t="s">
        <v>140</v>
      </c>
      <c r="BK97" s="232">
        <f>ROUND(I97*H97,2)</f>
        <v>0</v>
      </c>
      <c r="BL97" s="18" t="s">
        <v>140</v>
      </c>
      <c r="BM97" s="231" t="s">
        <v>158</v>
      </c>
    </row>
    <row r="98" spans="1:47" s="2" customFormat="1" ht="12">
      <c r="A98" s="39"/>
      <c r="B98" s="40"/>
      <c r="C98" s="41"/>
      <c r="D98" s="233" t="s">
        <v>142</v>
      </c>
      <c r="E98" s="41"/>
      <c r="F98" s="234" t="s">
        <v>159</v>
      </c>
      <c r="G98" s="41"/>
      <c r="H98" s="41"/>
      <c r="I98" s="138"/>
      <c r="J98" s="41"/>
      <c r="K98" s="41"/>
      <c r="L98" s="45"/>
      <c r="M98" s="235"/>
      <c r="N98" s="236"/>
      <c r="O98" s="86"/>
      <c r="P98" s="86"/>
      <c r="Q98" s="86"/>
      <c r="R98" s="86"/>
      <c r="S98" s="86"/>
      <c r="T98" s="87"/>
      <c r="U98" s="39"/>
      <c r="V98" s="39"/>
      <c r="W98" s="39"/>
      <c r="X98" s="39"/>
      <c r="Y98" s="39"/>
      <c r="Z98" s="39"/>
      <c r="AA98" s="39"/>
      <c r="AB98" s="39"/>
      <c r="AC98" s="39"/>
      <c r="AD98" s="39"/>
      <c r="AE98" s="39"/>
      <c r="AT98" s="18" t="s">
        <v>142</v>
      </c>
      <c r="AU98" s="18" t="s">
        <v>84</v>
      </c>
    </row>
    <row r="99" spans="1:47" s="2" customFormat="1" ht="12">
      <c r="A99" s="39"/>
      <c r="B99" s="40"/>
      <c r="C99" s="41"/>
      <c r="D99" s="233" t="s">
        <v>144</v>
      </c>
      <c r="E99" s="41"/>
      <c r="F99" s="237" t="s">
        <v>160</v>
      </c>
      <c r="G99" s="41"/>
      <c r="H99" s="41"/>
      <c r="I99" s="138"/>
      <c r="J99" s="41"/>
      <c r="K99" s="41"/>
      <c r="L99" s="45"/>
      <c r="M99" s="235"/>
      <c r="N99" s="236"/>
      <c r="O99" s="86"/>
      <c r="P99" s="86"/>
      <c r="Q99" s="86"/>
      <c r="R99" s="86"/>
      <c r="S99" s="86"/>
      <c r="T99" s="87"/>
      <c r="U99" s="39"/>
      <c r="V99" s="39"/>
      <c r="W99" s="39"/>
      <c r="X99" s="39"/>
      <c r="Y99" s="39"/>
      <c r="Z99" s="39"/>
      <c r="AA99" s="39"/>
      <c r="AB99" s="39"/>
      <c r="AC99" s="39"/>
      <c r="AD99" s="39"/>
      <c r="AE99" s="39"/>
      <c r="AT99" s="18" t="s">
        <v>144</v>
      </c>
      <c r="AU99" s="18" t="s">
        <v>84</v>
      </c>
    </row>
    <row r="100" spans="1:51" s="13" customFormat="1" ht="12">
      <c r="A100" s="13"/>
      <c r="B100" s="238"/>
      <c r="C100" s="239"/>
      <c r="D100" s="233" t="s">
        <v>146</v>
      </c>
      <c r="E100" s="240" t="s">
        <v>28</v>
      </c>
      <c r="F100" s="241" t="s">
        <v>161</v>
      </c>
      <c r="G100" s="239"/>
      <c r="H100" s="240" t="s">
        <v>28</v>
      </c>
      <c r="I100" s="242"/>
      <c r="J100" s="239"/>
      <c r="K100" s="239"/>
      <c r="L100" s="243"/>
      <c r="M100" s="244"/>
      <c r="N100" s="245"/>
      <c r="O100" s="245"/>
      <c r="P100" s="245"/>
      <c r="Q100" s="245"/>
      <c r="R100" s="245"/>
      <c r="S100" s="245"/>
      <c r="T100" s="246"/>
      <c r="U100" s="13"/>
      <c r="V100" s="13"/>
      <c r="W100" s="13"/>
      <c r="X100" s="13"/>
      <c r="Y100" s="13"/>
      <c r="Z100" s="13"/>
      <c r="AA100" s="13"/>
      <c r="AB100" s="13"/>
      <c r="AC100" s="13"/>
      <c r="AD100" s="13"/>
      <c r="AE100" s="13"/>
      <c r="AT100" s="247" t="s">
        <v>146</v>
      </c>
      <c r="AU100" s="247" t="s">
        <v>84</v>
      </c>
      <c r="AV100" s="13" t="s">
        <v>82</v>
      </c>
      <c r="AW100" s="13" t="s">
        <v>35</v>
      </c>
      <c r="AX100" s="13" t="s">
        <v>74</v>
      </c>
      <c r="AY100" s="247" t="s">
        <v>133</v>
      </c>
    </row>
    <row r="101" spans="1:51" s="14" customFormat="1" ht="12">
      <c r="A101" s="14"/>
      <c r="B101" s="248"/>
      <c r="C101" s="249"/>
      <c r="D101" s="233" t="s">
        <v>146</v>
      </c>
      <c r="E101" s="250" t="s">
        <v>28</v>
      </c>
      <c r="F101" s="251" t="s">
        <v>305</v>
      </c>
      <c r="G101" s="249"/>
      <c r="H101" s="252">
        <v>21.8</v>
      </c>
      <c r="I101" s="253"/>
      <c r="J101" s="249"/>
      <c r="K101" s="249"/>
      <c r="L101" s="254"/>
      <c r="M101" s="255"/>
      <c r="N101" s="256"/>
      <c r="O101" s="256"/>
      <c r="P101" s="256"/>
      <c r="Q101" s="256"/>
      <c r="R101" s="256"/>
      <c r="S101" s="256"/>
      <c r="T101" s="257"/>
      <c r="U101" s="14"/>
      <c r="V101" s="14"/>
      <c r="W101" s="14"/>
      <c r="X101" s="14"/>
      <c r="Y101" s="14"/>
      <c r="Z101" s="14"/>
      <c r="AA101" s="14"/>
      <c r="AB101" s="14"/>
      <c r="AC101" s="14"/>
      <c r="AD101" s="14"/>
      <c r="AE101" s="14"/>
      <c r="AT101" s="258" t="s">
        <v>146</v>
      </c>
      <c r="AU101" s="258" t="s">
        <v>84</v>
      </c>
      <c r="AV101" s="14" t="s">
        <v>84</v>
      </c>
      <c r="AW101" s="14" t="s">
        <v>35</v>
      </c>
      <c r="AX101" s="14" t="s">
        <v>82</v>
      </c>
      <c r="AY101" s="258" t="s">
        <v>133</v>
      </c>
    </row>
    <row r="102" spans="1:65" s="2" customFormat="1" ht="16.5" customHeight="1">
      <c r="A102" s="39"/>
      <c r="B102" s="40"/>
      <c r="C102" s="220" t="s">
        <v>140</v>
      </c>
      <c r="D102" s="220" t="s">
        <v>135</v>
      </c>
      <c r="E102" s="221" t="s">
        <v>163</v>
      </c>
      <c r="F102" s="222" t="s">
        <v>164</v>
      </c>
      <c r="G102" s="223" t="s">
        <v>151</v>
      </c>
      <c r="H102" s="224">
        <v>631.73</v>
      </c>
      <c r="I102" s="225"/>
      <c r="J102" s="226">
        <f>ROUND(I102*H102,2)</f>
        <v>0</v>
      </c>
      <c r="K102" s="222" t="s">
        <v>139</v>
      </c>
      <c r="L102" s="45"/>
      <c r="M102" s="227" t="s">
        <v>28</v>
      </c>
      <c r="N102" s="228" t="s">
        <v>47</v>
      </c>
      <c r="O102" s="86"/>
      <c r="P102" s="229">
        <f>O102*H102</f>
        <v>0</v>
      </c>
      <c r="Q102" s="229">
        <v>0</v>
      </c>
      <c r="R102" s="229">
        <f>Q102*H102</f>
        <v>0</v>
      </c>
      <c r="S102" s="229">
        <v>0</v>
      </c>
      <c r="T102" s="230">
        <f>S102*H102</f>
        <v>0</v>
      </c>
      <c r="U102" s="39"/>
      <c r="V102" s="39"/>
      <c r="W102" s="39"/>
      <c r="X102" s="39"/>
      <c r="Y102" s="39"/>
      <c r="Z102" s="39"/>
      <c r="AA102" s="39"/>
      <c r="AB102" s="39"/>
      <c r="AC102" s="39"/>
      <c r="AD102" s="39"/>
      <c r="AE102" s="39"/>
      <c r="AR102" s="231" t="s">
        <v>140</v>
      </c>
      <c r="AT102" s="231" t="s">
        <v>135</v>
      </c>
      <c r="AU102" s="231" t="s">
        <v>84</v>
      </c>
      <c r="AY102" s="18" t="s">
        <v>133</v>
      </c>
      <c r="BE102" s="232">
        <f>IF(N102="základní",J102,0)</f>
        <v>0</v>
      </c>
      <c r="BF102" s="232">
        <f>IF(N102="snížená",J102,0)</f>
        <v>0</v>
      </c>
      <c r="BG102" s="232">
        <f>IF(N102="zákl. přenesená",J102,0)</f>
        <v>0</v>
      </c>
      <c r="BH102" s="232">
        <f>IF(N102="sníž. přenesená",J102,0)</f>
        <v>0</v>
      </c>
      <c r="BI102" s="232">
        <f>IF(N102="nulová",J102,0)</f>
        <v>0</v>
      </c>
      <c r="BJ102" s="18" t="s">
        <v>140</v>
      </c>
      <c r="BK102" s="232">
        <f>ROUND(I102*H102,2)</f>
        <v>0</v>
      </c>
      <c r="BL102" s="18" t="s">
        <v>140</v>
      </c>
      <c r="BM102" s="231" t="s">
        <v>165</v>
      </c>
    </row>
    <row r="103" spans="1:47" s="2" customFormat="1" ht="12">
      <c r="A103" s="39"/>
      <c r="B103" s="40"/>
      <c r="C103" s="41"/>
      <c r="D103" s="233" t="s">
        <v>142</v>
      </c>
      <c r="E103" s="41"/>
      <c r="F103" s="234" t="s">
        <v>166</v>
      </c>
      <c r="G103" s="41"/>
      <c r="H103" s="41"/>
      <c r="I103" s="138"/>
      <c r="J103" s="41"/>
      <c r="K103" s="41"/>
      <c r="L103" s="45"/>
      <c r="M103" s="235"/>
      <c r="N103" s="236"/>
      <c r="O103" s="86"/>
      <c r="P103" s="86"/>
      <c r="Q103" s="86"/>
      <c r="R103" s="86"/>
      <c r="S103" s="86"/>
      <c r="T103" s="87"/>
      <c r="U103" s="39"/>
      <c r="V103" s="39"/>
      <c r="W103" s="39"/>
      <c r="X103" s="39"/>
      <c r="Y103" s="39"/>
      <c r="Z103" s="39"/>
      <c r="AA103" s="39"/>
      <c r="AB103" s="39"/>
      <c r="AC103" s="39"/>
      <c r="AD103" s="39"/>
      <c r="AE103" s="39"/>
      <c r="AT103" s="18" t="s">
        <v>142</v>
      </c>
      <c r="AU103" s="18" t="s">
        <v>84</v>
      </c>
    </row>
    <row r="104" spans="1:47" s="2" customFormat="1" ht="12">
      <c r="A104" s="39"/>
      <c r="B104" s="40"/>
      <c r="C104" s="41"/>
      <c r="D104" s="233" t="s">
        <v>144</v>
      </c>
      <c r="E104" s="41"/>
      <c r="F104" s="237" t="s">
        <v>167</v>
      </c>
      <c r="G104" s="41"/>
      <c r="H104" s="41"/>
      <c r="I104" s="138"/>
      <c r="J104" s="41"/>
      <c r="K104" s="41"/>
      <c r="L104" s="45"/>
      <c r="M104" s="235"/>
      <c r="N104" s="236"/>
      <c r="O104" s="86"/>
      <c r="P104" s="86"/>
      <c r="Q104" s="86"/>
      <c r="R104" s="86"/>
      <c r="S104" s="86"/>
      <c r="T104" s="87"/>
      <c r="U104" s="39"/>
      <c r="V104" s="39"/>
      <c r="W104" s="39"/>
      <c r="X104" s="39"/>
      <c r="Y104" s="39"/>
      <c r="Z104" s="39"/>
      <c r="AA104" s="39"/>
      <c r="AB104" s="39"/>
      <c r="AC104" s="39"/>
      <c r="AD104" s="39"/>
      <c r="AE104" s="39"/>
      <c r="AT104" s="18" t="s">
        <v>144</v>
      </c>
      <c r="AU104" s="18" t="s">
        <v>84</v>
      </c>
    </row>
    <row r="105" spans="1:51" s="13" customFormat="1" ht="12">
      <c r="A105" s="13"/>
      <c r="B105" s="238"/>
      <c r="C105" s="239"/>
      <c r="D105" s="233" t="s">
        <v>146</v>
      </c>
      <c r="E105" s="240" t="s">
        <v>28</v>
      </c>
      <c r="F105" s="241" t="s">
        <v>168</v>
      </c>
      <c r="G105" s="239"/>
      <c r="H105" s="240" t="s">
        <v>28</v>
      </c>
      <c r="I105" s="242"/>
      <c r="J105" s="239"/>
      <c r="K105" s="239"/>
      <c r="L105" s="243"/>
      <c r="M105" s="244"/>
      <c r="N105" s="245"/>
      <c r="O105" s="245"/>
      <c r="P105" s="245"/>
      <c r="Q105" s="245"/>
      <c r="R105" s="245"/>
      <c r="S105" s="245"/>
      <c r="T105" s="246"/>
      <c r="U105" s="13"/>
      <c r="V105" s="13"/>
      <c r="W105" s="13"/>
      <c r="X105" s="13"/>
      <c r="Y105" s="13"/>
      <c r="Z105" s="13"/>
      <c r="AA105" s="13"/>
      <c r="AB105" s="13"/>
      <c r="AC105" s="13"/>
      <c r="AD105" s="13"/>
      <c r="AE105" s="13"/>
      <c r="AT105" s="247" t="s">
        <v>146</v>
      </c>
      <c r="AU105" s="247" t="s">
        <v>84</v>
      </c>
      <c r="AV105" s="13" t="s">
        <v>82</v>
      </c>
      <c r="AW105" s="13" t="s">
        <v>35</v>
      </c>
      <c r="AX105" s="13" t="s">
        <v>74</v>
      </c>
      <c r="AY105" s="247" t="s">
        <v>133</v>
      </c>
    </row>
    <row r="106" spans="1:51" s="14" customFormat="1" ht="12">
      <c r="A106" s="14"/>
      <c r="B106" s="248"/>
      <c r="C106" s="249"/>
      <c r="D106" s="233" t="s">
        <v>146</v>
      </c>
      <c r="E106" s="250" t="s">
        <v>28</v>
      </c>
      <c r="F106" s="251" t="s">
        <v>306</v>
      </c>
      <c r="G106" s="249"/>
      <c r="H106" s="252">
        <v>631.73</v>
      </c>
      <c r="I106" s="253"/>
      <c r="J106" s="249"/>
      <c r="K106" s="249"/>
      <c r="L106" s="254"/>
      <c r="M106" s="255"/>
      <c r="N106" s="256"/>
      <c r="O106" s="256"/>
      <c r="P106" s="256"/>
      <c r="Q106" s="256"/>
      <c r="R106" s="256"/>
      <c r="S106" s="256"/>
      <c r="T106" s="257"/>
      <c r="U106" s="14"/>
      <c r="V106" s="14"/>
      <c r="W106" s="14"/>
      <c r="X106" s="14"/>
      <c r="Y106" s="14"/>
      <c r="Z106" s="14"/>
      <c r="AA106" s="14"/>
      <c r="AB106" s="14"/>
      <c r="AC106" s="14"/>
      <c r="AD106" s="14"/>
      <c r="AE106" s="14"/>
      <c r="AT106" s="258" t="s">
        <v>146</v>
      </c>
      <c r="AU106" s="258" t="s">
        <v>84</v>
      </c>
      <c r="AV106" s="14" t="s">
        <v>84</v>
      </c>
      <c r="AW106" s="14" t="s">
        <v>35</v>
      </c>
      <c r="AX106" s="14" t="s">
        <v>82</v>
      </c>
      <c r="AY106" s="258" t="s">
        <v>133</v>
      </c>
    </row>
    <row r="107" spans="1:65" s="2" customFormat="1" ht="16.5" customHeight="1">
      <c r="A107" s="39"/>
      <c r="B107" s="40"/>
      <c r="C107" s="220" t="s">
        <v>170</v>
      </c>
      <c r="D107" s="220" t="s">
        <v>135</v>
      </c>
      <c r="E107" s="221" t="s">
        <v>171</v>
      </c>
      <c r="F107" s="222" t="s">
        <v>172</v>
      </c>
      <c r="G107" s="223" t="s">
        <v>151</v>
      </c>
      <c r="H107" s="224">
        <v>189.519</v>
      </c>
      <c r="I107" s="225"/>
      <c r="J107" s="226">
        <f>ROUND(I107*H107,2)</f>
        <v>0</v>
      </c>
      <c r="K107" s="222" t="s">
        <v>139</v>
      </c>
      <c r="L107" s="45"/>
      <c r="M107" s="227" t="s">
        <v>28</v>
      </c>
      <c r="N107" s="228" t="s">
        <v>47</v>
      </c>
      <c r="O107" s="86"/>
      <c r="P107" s="229">
        <f>O107*H107</f>
        <v>0</v>
      </c>
      <c r="Q107" s="229">
        <v>0</v>
      </c>
      <c r="R107" s="229">
        <f>Q107*H107</f>
        <v>0</v>
      </c>
      <c r="S107" s="229">
        <v>0</v>
      </c>
      <c r="T107" s="230">
        <f>S107*H107</f>
        <v>0</v>
      </c>
      <c r="U107" s="39"/>
      <c r="V107" s="39"/>
      <c r="W107" s="39"/>
      <c r="X107" s="39"/>
      <c r="Y107" s="39"/>
      <c r="Z107" s="39"/>
      <c r="AA107" s="39"/>
      <c r="AB107" s="39"/>
      <c r="AC107" s="39"/>
      <c r="AD107" s="39"/>
      <c r="AE107" s="39"/>
      <c r="AR107" s="231" t="s">
        <v>140</v>
      </c>
      <c r="AT107" s="231" t="s">
        <v>135</v>
      </c>
      <c r="AU107" s="231" t="s">
        <v>84</v>
      </c>
      <c r="AY107" s="18" t="s">
        <v>133</v>
      </c>
      <c r="BE107" s="232">
        <f>IF(N107="základní",J107,0)</f>
        <v>0</v>
      </c>
      <c r="BF107" s="232">
        <f>IF(N107="snížená",J107,0)</f>
        <v>0</v>
      </c>
      <c r="BG107" s="232">
        <f>IF(N107="zákl. přenesená",J107,0)</f>
        <v>0</v>
      </c>
      <c r="BH107" s="232">
        <f>IF(N107="sníž. přenesená",J107,0)</f>
        <v>0</v>
      </c>
      <c r="BI107" s="232">
        <f>IF(N107="nulová",J107,0)</f>
        <v>0</v>
      </c>
      <c r="BJ107" s="18" t="s">
        <v>140</v>
      </c>
      <c r="BK107" s="232">
        <f>ROUND(I107*H107,2)</f>
        <v>0</v>
      </c>
      <c r="BL107" s="18" t="s">
        <v>140</v>
      </c>
      <c r="BM107" s="231" t="s">
        <v>173</v>
      </c>
    </row>
    <row r="108" spans="1:47" s="2" customFormat="1" ht="12">
      <c r="A108" s="39"/>
      <c r="B108" s="40"/>
      <c r="C108" s="41"/>
      <c r="D108" s="233" t="s">
        <v>142</v>
      </c>
      <c r="E108" s="41"/>
      <c r="F108" s="234" t="s">
        <v>174</v>
      </c>
      <c r="G108" s="41"/>
      <c r="H108" s="41"/>
      <c r="I108" s="138"/>
      <c r="J108" s="41"/>
      <c r="K108" s="41"/>
      <c r="L108" s="45"/>
      <c r="M108" s="235"/>
      <c r="N108" s="236"/>
      <c r="O108" s="86"/>
      <c r="P108" s="86"/>
      <c r="Q108" s="86"/>
      <c r="R108" s="86"/>
      <c r="S108" s="86"/>
      <c r="T108" s="87"/>
      <c r="U108" s="39"/>
      <c r="V108" s="39"/>
      <c r="W108" s="39"/>
      <c r="X108" s="39"/>
      <c r="Y108" s="39"/>
      <c r="Z108" s="39"/>
      <c r="AA108" s="39"/>
      <c r="AB108" s="39"/>
      <c r="AC108" s="39"/>
      <c r="AD108" s="39"/>
      <c r="AE108" s="39"/>
      <c r="AT108" s="18" t="s">
        <v>142</v>
      </c>
      <c r="AU108" s="18" t="s">
        <v>84</v>
      </c>
    </row>
    <row r="109" spans="1:47" s="2" customFormat="1" ht="12">
      <c r="A109" s="39"/>
      <c r="B109" s="40"/>
      <c r="C109" s="41"/>
      <c r="D109" s="233" t="s">
        <v>144</v>
      </c>
      <c r="E109" s="41"/>
      <c r="F109" s="237" t="s">
        <v>167</v>
      </c>
      <c r="G109" s="41"/>
      <c r="H109" s="41"/>
      <c r="I109" s="138"/>
      <c r="J109" s="41"/>
      <c r="K109" s="41"/>
      <c r="L109" s="45"/>
      <c r="M109" s="235"/>
      <c r="N109" s="236"/>
      <c r="O109" s="86"/>
      <c r="P109" s="86"/>
      <c r="Q109" s="86"/>
      <c r="R109" s="86"/>
      <c r="S109" s="86"/>
      <c r="T109" s="87"/>
      <c r="U109" s="39"/>
      <c r="V109" s="39"/>
      <c r="W109" s="39"/>
      <c r="X109" s="39"/>
      <c r="Y109" s="39"/>
      <c r="Z109" s="39"/>
      <c r="AA109" s="39"/>
      <c r="AB109" s="39"/>
      <c r="AC109" s="39"/>
      <c r="AD109" s="39"/>
      <c r="AE109" s="39"/>
      <c r="AT109" s="18" t="s">
        <v>144</v>
      </c>
      <c r="AU109" s="18" t="s">
        <v>84</v>
      </c>
    </row>
    <row r="110" spans="1:51" s="14" customFormat="1" ht="12">
      <c r="A110" s="14"/>
      <c r="B110" s="248"/>
      <c r="C110" s="249"/>
      <c r="D110" s="233" t="s">
        <v>146</v>
      </c>
      <c r="E110" s="249"/>
      <c r="F110" s="251" t="s">
        <v>307</v>
      </c>
      <c r="G110" s="249"/>
      <c r="H110" s="252">
        <v>189.519</v>
      </c>
      <c r="I110" s="253"/>
      <c r="J110" s="249"/>
      <c r="K110" s="249"/>
      <c r="L110" s="254"/>
      <c r="M110" s="255"/>
      <c r="N110" s="256"/>
      <c r="O110" s="256"/>
      <c r="P110" s="256"/>
      <c r="Q110" s="256"/>
      <c r="R110" s="256"/>
      <c r="S110" s="256"/>
      <c r="T110" s="257"/>
      <c r="U110" s="14"/>
      <c r="V110" s="14"/>
      <c r="W110" s="14"/>
      <c r="X110" s="14"/>
      <c r="Y110" s="14"/>
      <c r="Z110" s="14"/>
      <c r="AA110" s="14"/>
      <c r="AB110" s="14"/>
      <c r="AC110" s="14"/>
      <c r="AD110" s="14"/>
      <c r="AE110" s="14"/>
      <c r="AT110" s="258" t="s">
        <v>146</v>
      </c>
      <c r="AU110" s="258" t="s">
        <v>84</v>
      </c>
      <c r="AV110" s="14" t="s">
        <v>84</v>
      </c>
      <c r="AW110" s="14" t="s">
        <v>4</v>
      </c>
      <c r="AX110" s="14" t="s">
        <v>82</v>
      </c>
      <c r="AY110" s="258" t="s">
        <v>133</v>
      </c>
    </row>
    <row r="111" spans="1:65" s="2" customFormat="1" ht="16.5" customHeight="1">
      <c r="A111" s="39"/>
      <c r="B111" s="40"/>
      <c r="C111" s="220" t="s">
        <v>176</v>
      </c>
      <c r="D111" s="220" t="s">
        <v>135</v>
      </c>
      <c r="E111" s="221" t="s">
        <v>177</v>
      </c>
      <c r="F111" s="222" t="s">
        <v>178</v>
      </c>
      <c r="G111" s="223" t="s">
        <v>151</v>
      </c>
      <c r="H111" s="224">
        <v>140.382</v>
      </c>
      <c r="I111" s="225"/>
      <c r="J111" s="226">
        <f>ROUND(I111*H111,2)</f>
        <v>0</v>
      </c>
      <c r="K111" s="222" t="s">
        <v>139</v>
      </c>
      <c r="L111" s="45"/>
      <c r="M111" s="227" t="s">
        <v>28</v>
      </c>
      <c r="N111" s="228" t="s">
        <v>47</v>
      </c>
      <c r="O111" s="86"/>
      <c r="P111" s="229">
        <f>O111*H111</f>
        <v>0</v>
      </c>
      <c r="Q111" s="229">
        <v>0</v>
      </c>
      <c r="R111" s="229">
        <f>Q111*H111</f>
        <v>0</v>
      </c>
      <c r="S111" s="229">
        <v>0</v>
      </c>
      <c r="T111" s="230">
        <f>S111*H111</f>
        <v>0</v>
      </c>
      <c r="U111" s="39"/>
      <c r="V111" s="39"/>
      <c r="W111" s="39"/>
      <c r="X111" s="39"/>
      <c r="Y111" s="39"/>
      <c r="Z111" s="39"/>
      <c r="AA111" s="39"/>
      <c r="AB111" s="39"/>
      <c r="AC111" s="39"/>
      <c r="AD111" s="39"/>
      <c r="AE111" s="39"/>
      <c r="AR111" s="231" t="s">
        <v>140</v>
      </c>
      <c r="AT111" s="231" t="s">
        <v>135</v>
      </c>
      <c r="AU111" s="231" t="s">
        <v>84</v>
      </c>
      <c r="AY111" s="18" t="s">
        <v>133</v>
      </c>
      <c r="BE111" s="232">
        <f>IF(N111="základní",J111,0)</f>
        <v>0</v>
      </c>
      <c r="BF111" s="232">
        <f>IF(N111="snížená",J111,0)</f>
        <v>0</v>
      </c>
      <c r="BG111" s="232">
        <f>IF(N111="zákl. přenesená",J111,0)</f>
        <v>0</v>
      </c>
      <c r="BH111" s="232">
        <f>IF(N111="sníž. přenesená",J111,0)</f>
        <v>0</v>
      </c>
      <c r="BI111" s="232">
        <f>IF(N111="nulová",J111,0)</f>
        <v>0</v>
      </c>
      <c r="BJ111" s="18" t="s">
        <v>140</v>
      </c>
      <c r="BK111" s="232">
        <f>ROUND(I111*H111,2)</f>
        <v>0</v>
      </c>
      <c r="BL111" s="18" t="s">
        <v>140</v>
      </c>
      <c r="BM111" s="231" t="s">
        <v>308</v>
      </c>
    </row>
    <row r="112" spans="1:47" s="2" customFormat="1" ht="12">
      <c r="A112" s="39"/>
      <c r="B112" s="40"/>
      <c r="C112" s="41"/>
      <c r="D112" s="233" t="s">
        <v>142</v>
      </c>
      <c r="E112" s="41"/>
      <c r="F112" s="234" t="s">
        <v>180</v>
      </c>
      <c r="G112" s="41"/>
      <c r="H112" s="41"/>
      <c r="I112" s="138"/>
      <c r="J112" s="41"/>
      <c r="K112" s="41"/>
      <c r="L112" s="45"/>
      <c r="M112" s="235"/>
      <c r="N112" s="236"/>
      <c r="O112" s="86"/>
      <c r="P112" s="86"/>
      <c r="Q112" s="86"/>
      <c r="R112" s="86"/>
      <c r="S112" s="86"/>
      <c r="T112" s="87"/>
      <c r="U112" s="39"/>
      <c r="V112" s="39"/>
      <c r="W112" s="39"/>
      <c r="X112" s="39"/>
      <c r="Y112" s="39"/>
      <c r="Z112" s="39"/>
      <c r="AA112" s="39"/>
      <c r="AB112" s="39"/>
      <c r="AC112" s="39"/>
      <c r="AD112" s="39"/>
      <c r="AE112" s="39"/>
      <c r="AT112" s="18" t="s">
        <v>142</v>
      </c>
      <c r="AU112" s="18" t="s">
        <v>84</v>
      </c>
    </row>
    <row r="113" spans="1:47" s="2" customFormat="1" ht="12">
      <c r="A113" s="39"/>
      <c r="B113" s="40"/>
      <c r="C113" s="41"/>
      <c r="D113" s="233" t="s">
        <v>144</v>
      </c>
      <c r="E113" s="41"/>
      <c r="F113" s="237" t="s">
        <v>181</v>
      </c>
      <c r="G113" s="41"/>
      <c r="H113" s="41"/>
      <c r="I113" s="138"/>
      <c r="J113" s="41"/>
      <c r="K113" s="41"/>
      <c r="L113" s="45"/>
      <c r="M113" s="235"/>
      <c r="N113" s="236"/>
      <c r="O113" s="86"/>
      <c r="P113" s="86"/>
      <c r="Q113" s="86"/>
      <c r="R113" s="86"/>
      <c r="S113" s="86"/>
      <c r="T113" s="87"/>
      <c r="U113" s="39"/>
      <c r="V113" s="39"/>
      <c r="W113" s="39"/>
      <c r="X113" s="39"/>
      <c r="Y113" s="39"/>
      <c r="Z113" s="39"/>
      <c r="AA113" s="39"/>
      <c r="AB113" s="39"/>
      <c r="AC113" s="39"/>
      <c r="AD113" s="39"/>
      <c r="AE113" s="39"/>
      <c r="AT113" s="18" t="s">
        <v>144</v>
      </c>
      <c r="AU113" s="18" t="s">
        <v>84</v>
      </c>
    </row>
    <row r="114" spans="1:51" s="13" customFormat="1" ht="12">
      <c r="A114" s="13"/>
      <c r="B114" s="238"/>
      <c r="C114" s="239"/>
      <c r="D114" s="233" t="s">
        <v>146</v>
      </c>
      <c r="E114" s="240" t="s">
        <v>28</v>
      </c>
      <c r="F114" s="241" t="s">
        <v>168</v>
      </c>
      <c r="G114" s="239"/>
      <c r="H114" s="240" t="s">
        <v>28</v>
      </c>
      <c r="I114" s="242"/>
      <c r="J114" s="239"/>
      <c r="K114" s="239"/>
      <c r="L114" s="243"/>
      <c r="M114" s="244"/>
      <c r="N114" s="245"/>
      <c r="O114" s="245"/>
      <c r="P114" s="245"/>
      <c r="Q114" s="245"/>
      <c r="R114" s="245"/>
      <c r="S114" s="245"/>
      <c r="T114" s="246"/>
      <c r="U114" s="13"/>
      <c r="V114" s="13"/>
      <c r="W114" s="13"/>
      <c r="X114" s="13"/>
      <c r="Y114" s="13"/>
      <c r="Z114" s="13"/>
      <c r="AA114" s="13"/>
      <c r="AB114" s="13"/>
      <c r="AC114" s="13"/>
      <c r="AD114" s="13"/>
      <c r="AE114" s="13"/>
      <c r="AT114" s="247" t="s">
        <v>146</v>
      </c>
      <c r="AU114" s="247" t="s">
        <v>84</v>
      </c>
      <c r="AV114" s="13" t="s">
        <v>82</v>
      </c>
      <c r="AW114" s="13" t="s">
        <v>35</v>
      </c>
      <c r="AX114" s="13" t="s">
        <v>74</v>
      </c>
      <c r="AY114" s="247" t="s">
        <v>133</v>
      </c>
    </row>
    <row r="115" spans="1:51" s="14" customFormat="1" ht="12">
      <c r="A115" s="14"/>
      <c r="B115" s="248"/>
      <c r="C115" s="249"/>
      <c r="D115" s="233" t="s">
        <v>146</v>
      </c>
      <c r="E115" s="250" t="s">
        <v>28</v>
      </c>
      <c r="F115" s="251" t="s">
        <v>309</v>
      </c>
      <c r="G115" s="249"/>
      <c r="H115" s="252">
        <v>70.19</v>
      </c>
      <c r="I115" s="253"/>
      <c r="J115" s="249"/>
      <c r="K115" s="249"/>
      <c r="L115" s="254"/>
      <c r="M115" s="255"/>
      <c r="N115" s="256"/>
      <c r="O115" s="256"/>
      <c r="P115" s="256"/>
      <c r="Q115" s="256"/>
      <c r="R115" s="256"/>
      <c r="S115" s="256"/>
      <c r="T115" s="257"/>
      <c r="U115" s="14"/>
      <c r="V115" s="14"/>
      <c r="W115" s="14"/>
      <c r="X115" s="14"/>
      <c r="Y115" s="14"/>
      <c r="Z115" s="14"/>
      <c r="AA115" s="14"/>
      <c r="AB115" s="14"/>
      <c r="AC115" s="14"/>
      <c r="AD115" s="14"/>
      <c r="AE115" s="14"/>
      <c r="AT115" s="258" t="s">
        <v>146</v>
      </c>
      <c r="AU115" s="258" t="s">
        <v>84</v>
      </c>
      <c r="AV115" s="14" t="s">
        <v>84</v>
      </c>
      <c r="AW115" s="14" t="s">
        <v>35</v>
      </c>
      <c r="AX115" s="14" t="s">
        <v>74</v>
      </c>
      <c r="AY115" s="258" t="s">
        <v>133</v>
      </c>
    </row>
    <row r="116" spans="1:51" s="13" customFormat="1" ht="12">
      <c r="A116" s="13"/>
      <c r="B116" s="238"/>
      <c r="C116" s="239"/>
      <c r="D116" s="233" t="s">
        <v>146</v>
      </c>
      <c r="E116" s="240" t="s">
        <v>28</v>
      </c>
      <c r="F116" s="241" t="s">
        <v>183</v>
      </c>
      <c r="G116" s="239"/>
      <c r="H116" s="240" t="s">
        <v>28</v>
      </c>
      <c r="I116" s="242"/>
      <c r="J116" s="239"/>
      <c r="K116" s="239"/>
      <c r="L116" s="243"/>
      <c r="M116" s="244"/>
      <c r="N116" s="245"/>
      <c r="O116" s="245"/>
      <c r="P116" s="245"/>
      <c r="Q116" s="245"/>
      <c r="R116" s="245"/>
      <c r="S116" s="245"/>
      <c r="T116" s="246"/>
      <c r="U116" s="13"/>
      <c r="V116" s="13"/>
      <c r="W116" s="13"/>
      <c r="X116" s="13"/>
      <c r="Y116" s="13"/>
      <c r="Z116" s="13"/>
      <c r="AA116" s="13"/>
      <c r="AB116" s="13"/>
      <c r="AC116" s="13"/>
      <c r="AD116" s="13"/>
      <c r="AE116" s="13"/>
      <c r="AT116" s="247" t="s">
        <v>146</v>
      </c>
      <c r="AU116" s="247" t="s">
        <v>84</v>
      </c>
      <c r="AV116" s="13" t="s">
        <v>82</v>
      </c>
      <c r="AW116" s="13" t="s">
        <v>35</v>
      </c>
      <c r="AX116" s="13" t="s">
        <v>74</v>
      </c>
      <c r="AY116" s="247" t="s">
        <v>133</v>
      </c>
    </row>
    <row r="117" spans="1:51" s="14" customFormat="1" ht="12">
      <c r="A117" s="14"/>
      <c r="B117" s="248"/>
      <c r="C117" s="249"/>
      <c r="D117" s="233" t="s">
        <v>146</v>
      </c>
      <c r="E117" s="250" t="s">
        <v>28</v>
      </c>
      <c r="F117" s="251" t="s">
        <v>310</v>
      </c>
      <c r="G117" s="249"/>
      <c r="H117" s="252">
        <v>70.192</v>
      </c>
      <c r="I117" s="253"/>
      <c r="J117" s="249"/>
      <c r="K117" s="249"/>
      <c r="L117" s="254"/>
      <c r="M117" s="255"/>
      <c r="N117" s="256"/>
      <c r="O117" s="256"/>
      <c r="P117" s="256"/>
      <c r="Q117" s="256"/>
      <c r="R117" s="256"/>
      <c r="S117" s="256"/>
      <c r="T117" s="257"/>
      <c r="U117" s="14"/>
      <c r="V117" s="14"/>
      <c r="W117" s="14"/>
      <c r="X117" s="14"/>
      <c r="Y117" s="14"/>
      <c r="Z117" s="14"/>
      <c r="AA117" s="14"/>
      <c r="AB117" s="14"/>
      <c r="AC117" s="14"/>
      <c r="AD117" s="14"/>
      <c r="AE117" s="14"/>
      <c r="AT117" s="258" t="s">
        <v>146</v>
      </c>
      <c r="AU117" s="258" t="s">
        <v>84</v>
      </c>
      <c r="AV117" s="14" t="s">
        <v>84</v>
      </c>
      <c r="AW117" s="14" t="s">
        <v>35</v>
      </c>
      <c r="AX117" s="14" t="s">
        <v>74</v>
      </c>
      <c r="AY117" s="258" t="s">
        <v>133</v>
      </c>
    </row>
    <row r="118" spans="1:51" s="15" customFormat="1" ht="12">
      <c r="A118" s="15"/>
      <c r="B118" s="259"/>
      <c r="C118" s="260"/>
      <c r="D118" s="233" t="s">
        <v>146</v>
      </c>
      <c r="E118" s="261" t="s">
        <v>28</v>
      </c>
      <c r="F118" s="262" t="s">
        <v>185</v>
      </c>
      <c r="G118" s="260"/>
      <c r="H118" s="263">
        <v>140.382</v>
      </c>
      <c r="I118" s="264"/>
      <c r="J118" s="260"/>
      <c r="K118" s="260"/>
      <c r="L118" s="265"/>
      <c r="M118" s="266"/>
      <c r="N118" s="267"/>
      <c r="O118" s="267"/>
      <c r="P118" s="267"/>
      <c r="Q118" s="267"/>
      <c r="R118" s="267"/>
      <c r="S118" s="267"/>
      <c r="T118" s="268"/>
      <c r="U118" s="15"/>
      <c r="V118" s="15"/>
      <c r="W118" s="15"/>
      <c r="X118" s="15"/>
      <c r="Y118" s="15"/>
      <c r="Z118" s="15"/>
      <c r="AA118" s="15"/>
      <c r="AB118" s="15"/>
      <c r="AC118" s="15"/>
      <c r="AD118" s="15"/>
      <c r="AE118" s="15"/>
      <c r="AT118" s="269" t="s">
        <v>146</v>
      </c>
      <c r="AU118" s="269" t="s">
        <v>84</v>
      </c>
      <c r="AV118" s="15" t="s">
        <v>140</v>
      </c>
      <c r="AW118" s="15" t="s">
        <v>35</v>
      </c>
      <c r="AX118" s="15" t="s">
        <v>82</v>
      </c>
      <c r="AY118" s="269" t="s">
        <v>133</v>
      </c>
    </row>
    <row r="119" spans="1:65" s="2" customFormat="1" ht="16.5" customHeight="1">
      <c r="A119" s="39"/>
      <c r="B119" s="40"/>
      <c r="C119" s="220" t="s">
        <v>186</v>
      </c>
      <c r="D119" s="220" t="s">
        <v>135</v>
      </c>
      <c r="E119" s="221" t="s">
        <v>187</v>
      </c>
      <c r="F119" s="222" t="s">
        <v>188</v>
      </c>
      <c r="G119" s="223" t="s">
        <v>151</v>
      </c>
      <c r="H119" s="224">
        <v>701.92</v>
      </c>
      <c r="I119" s="225"/>
      <c r="J119" s="226">
        <f>ROUND(I119*H119,2)</f>
        <v>0</v>
      </c>
      <c r="K119" s="222" t="s">
        <v>139</v>
      </c>
      <c r="L119" s="45"/>
      <c r="M119" s="227" t="s">
        <v>28</v>
      </c>
      <c r="N119" s="228" t="s">
        <v>47</v>
      </c>
      <c r="O119" s="86"/>
      <c r="P119" s="229">
        <f>O119*H119</f>
        <v>0</v>
      </c>
      <c r="Q119" s="229">
        <v>0</v>
      </c>
      <c r="R119" s="229">
        <f>Q119*H119</f>
        <v>0</v>
      </c>
      <c r="S119" s="229">
        <v>0</v>
      </c>
      <c r="T119" s="230">
        <f>S119*H119</f>
        <v>0</v>
      </c>
      <c r="U119" s="39"/>
      <c r="V119" s="39"/>
      <c r="W119" s="39"/>
      <c r="X119" s="39"/>
      <c r="Y119" s="39"/>
      <c r="Z119" s="39"/>
      <c r="AA119" s="39"/>
      <c r="AB119" s="39"/>
      <c r="AC119" s="39"/>
      <c r="AD119" s="39"/>
      <c r="AE119" s="39"/>
      <c r="AR119" s="231" t="s">
        <v>140</v>
      </c>
      <c r="AT119" s="231" t="s">
        <v>135</v>
      </c>
      <c r="AU119" s="231" t="s">
        <v>84</v>
      </c>
      <c r="AY119" s="18" t="s">
        <v>133</v>
      </c>
      <c r="BE119" s="232">
        <f>IF(N119="základní",J119,0)</f>
        <v>0</v>
      </c>
      <c r="BF119" s="232">
        <f>IF(N119="snížená",J119,0)</f>
        <v>0</v>
      </c>
      <c r="BG119" s="232">
        <f>IF(N119="zákl. přenesená",J119,0)</f>
        <v>0</v>
      </c>
      <c r="BH119" s="232">
        <f>IF(N119="sníž. přenesená",J119,0)</f>
        <v>0</v>
      </c>
      <c r="BI119" s="232">
        <f>IF(N119="nulová",J119,0)</f>
        <v>0</v>
      </c>
      <c r="BJ119" s="18" t="s">
        <v>140</v>
      </c>
      <c r="BK119" s="232">
        <f>ROUND(I119*H119,2)</f>
        <v>0</v>
      </c>
      <c r="BL119" s="18" t="s">
        <v>140</v>
      </c>
      <c r="BM119" s="231" t="s">
        <v>189</v>
      </c>
    </row>
    <row r="120" spans="1:47" s="2" customFormat="1" ht="12">
      <c r="A120" s="39"/>
      <c r="B120" s="40"/>
      <c r="C120" s="41"/>
      <c r="D120" s="233" t="s">
        <v>142</v>
      </c>
      <c r="E120" s="41"/>
      <c r="F120" s="234" t="s">
        <v>190</v>
      </c>
      <c r="G120" s="41"/>
      <c r="H120" s="41"/>
      <c r="I120" s="138"/>
      <c r="J120" s="41"/>
      <c r="K120" s="41"/>
      <c r="L120" s="45"/>
      <c r="M120" s="235"/>
      <c r="N120" s="236"/>
      <c r="O120" s="86"/>
      <c r="P120" s="86"/>
      <c r="Q120" s="86"/>
      <c r="R120" s="86"/>
      <c r="S120" s="86"/>
      <c r="T120" s="87"/>
      <c r="U120" s="39"/>
      <c r="V120" s="39"/>
      <c r="W120" s="39"/>
      <c r="X120" s="39"/>
      <c r="Y120" s="39"/>
      <c r="Z120" s="39"/>
      <c r="AA120" s="39"/>
      <c r="AB120" s="39"/>
      <c r="AC120" s="39"/>
      <c r="AD120" s="39"/>
      <c r="AE120" s="39"/>
      <c r="AT120" s="18" t="s">
        <v>142</v>
      </c>
      <c r="AU120" s="18" t="s">
        <v>84</v>
      </c>
    </row>
    <row r="121" spans="1:47" s="2" customFormat="1" ht="12">
      <c r="A121" s="39"/>
      <c r="B121" s="40"/>
      <c r="C121" s="41"/>
      <c r="D121" s="233" t="s">
        <v>144</v>
      </c>
      <c r="E121" s="41"/>
      <c r="F121" s="237" t="s">
        <v>191</v>
      </c>
      <c r="G121" s="41"/>
      <c r="H121" s="41"/>
      <c r="I121" s="138"/>
      <c r="J121" s="41"/>
      <c r="K121" s="41"/>
      <c r="L121" s="45"/>
      <c r="M121" s="235"/>
      <c r="N121" s="236"/>
      <c r="O121" s="86"/>
      <c r="P121" s="86"/>
      <c r="Q121" s="86"/>
      <c r="R121" s="86"/>
      <c r="S121" s="86"/>
      <c r="T121" s="87"/>
      <c r="U121" s="39"/>
      <c r="V121" s="39"/>
      <c r="W121" s="39"/>
      <c r="X121" s="39"/>
      <c r="Y121" s="39"/>
      <c r="Z121" s="39"/>
      <c r="AA121" s="39"/>
      <c r="AB121" s="39"/>
      <c r="AC121" s="39"/>
      <c r="AD121" s="39"/>
      <c r="AE121" s="39"/>
      <c r="AT121" s="18" t="s">
        <v>144</v>
      </c>
      <c r="AU121" s="18" t="s">
        <v>84</v>
      </c>
    </row>
    <row r="122" spans="1:51" s="13" customFormat="1" ht="12">
      <c r="A122" s="13"/>
      <c r="B122" s="238"/>
      <c r="C122" s="239"/>
      <c r="D122" s="233" t="s">
        <v>146</v>
      </c>
      <c r="E122" s="240" t="s">
        <v>28</v>
      </c>
      <c r="F122" s="241" t="s">
        <v>192</v>
      </c>
      <c r="G122" s="239"/>
      <c r="H122" s="240" t="s">
        <v>28</v>
      </c>
      <c r="I122" s="242"/>
      <c r="J122" s="239"/>
      <c r="K122" s="239"/>
      <c r="L122" s="243"/>
      <c r="M122" s="244"/>
      <c r="N122" s="245"/>
      <c r="O122" s="245"/>
      <c r="P122" s="245"/>
      <c r="Q122" s="245"/>
      <c r="R122" s="245"/>
      <c r="S122" s="245"/>
      <c r="T122" s="246"/>
      <c r="U122" s="13"/>
      <c r="V122" s="13"/>
      <c r="W122" s="13"/>
      <c r="X122" s="13"/>
      <c r="Y122" s="13"/>
      <c r="Z122" s="13"/>
      <c r="AA122" s="13"/>
      <c r="AB122" s="13"/>
      <c r="AC122" s="13"/>
      <c r="AD122" s="13"/>
      <c r="AE122" s="13"/>
      <c r="AT122" s="247" t="s">
        <v>146</v>
      </c>
      <c r="AU122" s="247" t="s">
        <v>84</v>
      </c>
      <c r="AV122" s="13" t="s">
        <v>82</v>
      </c>
      <c r="AW122" s="13" t="s">
        <v>35</v>
      </c>
      <c r="AX122" s="13" t="s">
        <v>74</v>
      </c>
      <c r="AY122" s="247" t="s">
        <v>133</v>
      </c>
    </row>
    <row r="123" spans="1:51" s="14" customFormat="1" ht="12">
      <c r="A123" s="14"/>
      <c r="B123" s="248"/>
      <c r="C123" s="249"/>
      <c r="D123" s="233" t="s">
        <v>146</v>
      </c>
      <c r="E123" s="250" t="s">
        <v>28</v>
      </c>
      <c r="F123" s="251" t="s">
        <v>311</v>
      </c>
      <c r="G123" s="249"/>
      <c r="H123" s="252">
        <v>701.92</v>
      </c>
      <c r="I123" s="253"/>
      <c r="J123" s="249"/>
      <c r="K123" s="249"/>
      <c r="L123" s="254"/>
      <c r="M123" s="255"/>
      <c r="N123" s="256"/>
      <c r="O123" s="256"/>
      <c r="P123" s="256"/>
      <c r="Q123" s="256"/>
      <c r="R123" s="256"/>
      <c r="S123" s="256"/>
      <c r="T123" s="257"/>
      <c r="U123" s="14"/>
      <c r="V123" s="14"/>
      <c r="W123" s="14"/>
      <c r="X123" s="14"/>
      <c r="Y123" s="14"/>
      <c r="Z123" s="14"/>
      <c r="AA123" s="14"/>
      <c r="AB123" s="14"/>
      <c r="AC123" s="14"/>
      <c r="AD123" s="14"/>
      <c r="AE123" s="14"/>
      <c r="AT123" s="258" t="s">
        <v>146</v>
      </c>
      <c r="AU123" s="258" t="s">
        <v>84</v>
      </c>
      <c r="AV123" s="14" t="s">
        <v>84</v>
      </c>
      <c r="AW123" s="14" t="s">
        <v>35</v>
      </c>
      <c r="AX123" s="14" t="s">
        <v>82</v>
      </c>
      <c r="AY123" s="258" t="s">
        <v>133</v>
      </c>
    </row>
    <row r="124" spans="1:65" s="2" customFormat="1" ht="16.5" customHeight="1">
      <c r="A124" s="39"/>
      <c r="B124" s="40"/>
      <c r="C124" s="220" t="s">
        <v>194</v>
      </c>
      <c r="D124" s="220" t="s">
        <v>135</v>
      </c>
      <c r="E124" s="221" t="s">
        <v>195</v>
      </c>
      <c r="F124" s="222" t="s">
        <v>196</v>
      </c>
      <c r="G124" s="223" t="s">
        <v>151</v>
      </c>
      <c r="H124" s="224">
        <v>702.65</v>
      </c>
      <c r="I124" s="225"/>
      <c r="J124" s="226">
        <f>ROUND(I124*H124,2)</f>
        <v>0</v>
      </c>
      <c r="K124" s="222" t="s">
        <v>139</v>
      </c>
      <c r="L124" s="45"/>
      <c r="M124" s="227" t="s">
        <v>28</v>
      </c>
      <c r="N124" s="228" t="s">
        <v>47</v>
      </c>
      <c r="O124" s="86"/>
      <c r="P124" s="229">
        <f>O124*H124</f>
        <v>0</v>
      </c>
      <c r="Q124" s="229">
        <v>0</v>
      </c>
      <c r="R124" s="229">
        <f>Q124*H124</f>
        <v>0</v>
      </c>
      <c r="S124" s="229">
        <v>0</v>
      </c>
      <c r="T124" s="230">
        <f>S124*H124</f>
        <v>0</v>
      </c>
      <c r="U124" s="39"/>
      <c r="V124" s="39"/>
      <c r="W124" s="39"/>
      <c r="X124" s="39"/>
      <c r="Y124" s="39"/>
      <c r="Z124" s="39"/>
      <c r="AA124" s="39"/>
      <c r="AB124" s="39"/>
      <c r="AC124" s="39"/>
      <c r="AD124" s="39"/>
      <c r="AE124" s="39"/>
      <c r="AR124" s="231" t="s">
        <v>140</v>
      </c>
      <c r="AT124" s="231" t="s">
        <v>135</v>
      </c>
      <c r="AU124" s="231" t="s">
        <v>84</v>
      </c>
      <c r="AY124" s="18" t="s">
        <v>133</v>
      </c>
      <c r="BE124" s="232">
        <f>IF(N124="základní",J124,0)</f>
        <v>0</v>
      </c>
      <c r="BF124" s="232">
        <f>IF(N124="snížená",J124,0)</f>
        <v>0</v>
      </c>
      <c r="BG124" s="232">
        <f>IF(N124="zákl. přenesená",J124,0)</f>
        <v>0</v>
      </c>
      <c r="BH124" s="232">
        <f>IF(N124="sníž. přenesená",J124,0)</f>
        <v>0</v>
      </c>
      <c r="BI124" s="232">
        <f>IF(N124="nulová",J124,0)</f>
        <v>0</v>
      </c>
      <c r="BJ124" s="18" t="s">
        <v>140</v>
      </c>
      <c r="BK124" s="232">
        <f>ROUND(I124*H124,2)</f>
        <v>0</v>
      </c>
      <c r="BL124" s="18" t="s">
        <v>140</v>
      </c>
      <c r="BM124" s="231" t="s">
        <v>197</v>
      </c>
    </row>
    <row r="125" spans="1:47" s="2" customFormat="1" ht="12">
      <c r="A125" s="39"/>
      <c r="B125" s="40"/>
      <c r="C125" s="41"/>
      <c r="D125" s="233" t="s">
        <v>142</v>
      </c>
      <c r="E125" s="41"/>
      <c r="F125" s="234" t="s">
        <v>198</v>
      </c>
      <c r="G125" s="41"/>
      <c r="H125" s="41"/>
      <c r="I125" s="138"/>
      <c r="J125" s="41"/>
      <c r="K125" s="41"/>
      <c r="L125" s="45"/>
      <c r="M125" s="235"/>
      <c r="N125" s="236"/>
      <c r="O125" s="86"/>
      <c r="P125" s="86"/>
      <c r="Q125" s="86"/>
      <c r="R125" s="86"/>
      <c r="S125" s="86"/>
      <c r="T125" s="87"/>
      <c r="U125" s="39"/>
      <c r="V125" s="39"/>
      <c r="W125" s="39"/>
      <c r="X125" s="39"/>
      <c r="Y125" s="39"/>
      <c r="Z125" s="39"/>
      <c r="AA125" s="39"/>
      <c r="AB125" s="39"/>
      <c r="AC125" s="39"/>
      <c r="AD125" s="39"/>
      <c r="AE125" s="39"/>
      <c r="AT125" s="18" t="s">
        <v>142</v>
      </c>
      <c r="AU125" s="18" t="s">
        <v>84</v>
      </c>
    </row>
    <row r="126" spans="1:47" s="2" customFormat="1" ht="12">
      <c r="A126" s="39"/>
      <c r="B126" s="40"/>
      <c r="C126" s="41"/>
      <c r="D126" s="233" t="s">
        <v>144</v>
      </c>
      <c r="E126" s="41"/>
      <c r="F126" s="237" t="s">
        <v>199</v>
      </c>
      <c r="G126" s="41"/>
      <c r="H126" s="41"/>
      <c r="I126" s="138"/>
      <c r="J126" s="41"/>
      <c r="K126" s="41"/>
      <c r="L126" s="45"/>
      <c r="M126" s="235"/>
      <c r="N126" s="236"/>
      <c r="O126" s="86"/>
      <c r="P126" s="86"/>
      <c r="Q126" s="86"/>
      <c r="R126" s="86"/>
      <c r="S126" s="86"/>
      <c r="T126" s="87"/>
      <c r="U126" s="39"/>
      <c r="V126" s="39"/>
      <c r="W126" s="39"/>
      <c r="X126" s="39"/>
      <c r="Y126" s="39"/>
      <c r="Z126" s="39"/>
      <c r="AA126" s="39"/>
      <c r="AB126" s="39"/>
      <c r="AC126" s="39"/>
      <c r="AD126" s="39"/>
      <c r="AE126" s="39"/>
      <c r="AT126" s="18" t="s">
        <v>144</v>
      </c>
      <c r="AU126" s="18" t="s">
        <v>84</v>
      </c>
    </row>
    <row r="127" spans="1:51" s="13" customFormat="1" ht="12">
      <c r="A127" s="13"/>
      <c r="B127" s="238"/>
      <c r="C127" s="239"/>
      <c r="D127" s="233" t="s">
        <v>146</v>
      </c>
      <c r="E127" s="240" t="s">
        <v>28</v>
      </c>
      <c r="F127" s="241" t="s">
        <v>200</v>
      </c>
      <c r="G127" s="239"/>
      <c r="H127" s="240" t="s">
        <v>28</v>
      </c>
      <c r="I127" s="242"/>
      <c r="J127" s="239"/>
      <c r="K127" s="239"/>
      <c r="L127" s="243"/>
      <c r="M127" s="244"/>
      <c r="N127" s="245"/>
      <c r="O127" s="245"/>
      <c r="P127" s="245"/>
      <c r="Q127" s="245"/>
      <c r="R127" s="245"/>
      <c r="S127" s="245"/>
      <c r="T127" s="246"/>
      <c r="U127" s="13"/>
      <c r="V127" s="13"/>
      <c r="W127" s="13"/>
      <c r="X127" s="13"/>
      <c r="Y127" s="13"/>
      <c r="Z127" s="13"/>
      <c r="AA127" s="13"/>
      <c r="AB127" s="13"/>
      <c r="AC127" s="13"/>
      <c r="AD127" s="13"/>
      <c r="AE127" s="13"/>
      <c r="AT127" s="247" t="s">
        <v>146</v>
      </c>
      <c r="AU127" s="247" t="s">
        <v>84</v>
      </c>
      <c r="AV127" s="13" t="s">
        <v>82</v>
      </c>
      <c r="AW127" s="13" t="s">
        <v>35</v>
      </c>
      <c r="AX127" s="13" t="s">
        <v>74</v>
      </c>
      <c r="AY127" s="247" t="s">
        <v>133</v>
      </c>
    </row>
    <row r="128" spans="1:51" s="14" customFormat="1" ht="12">
      <c r="A128" s="14"/>
      <c r="B128" s="248"/>
      <c r="C128" s="249"/>
      <c r="D128" s="233" t="s">
        <v>146</v>
      </c>
      <c r="E128" s="250" t="s">
        <v>28</v>
      </c>
      <c r="F128" s="251" t="s">
        <v>312</v>
      </c>
      <c r="G128" s="249"/>
      <c r="H128" s="252">
        <v>702.65</v>
      </c>
      <c r="I128" s="253"/>
      <c r="J128" s="249"/>
      <c r="K128" s="249"/>
      <c r="L128" s="254"/>
      <c r="M128" s="255"/>
      <c r="N128" s="256"/>
      <c r="O128" s="256"/>
      <c r="P128" s="256"/>
      <c r="Q128" s="256"/>
      <c r="R128" s="256"/>
      <c r="S128" s="256"/>
      <c r="T128" s="257"/>
      <c r="U128" s="14"/>
      <c r="V128" s="14"/>
      <c r="W128" s="14"/>
      <c r="X128" s="14"/>
      <c r="Y128" s="14"/>
      <c r="Z128" s="14"/>
      <c r="AA128" s="14"/>
      <c r="AB128" s="14"/>
      <c r="AC128" s="14"/>
      <c r="AD128" s="14"/>
      <c r="AE128" s="14"/>
      <c r="AT128" s="258" t="s">
        <v>146</v>
      </c>
      <c r="AU128" s="258" t="s">
        <v>84</v>
      </c>
      <c r="AV128" s="14" t="s">
        <v>84</v>
      </c>
      <c r="AW128" s="14" t="s">
        <v>35</v>
      </c>
      <c r="AX128" s="14" t="s">
        <v>82</v>
      </c>
      <c r="AY128" s="258" t="s">
        <v>133</v>
      </c>
    </row>
    <row r="129" spans="1:65" s="2" customFormat="1" ht="16.5" customHeight="1">
      <c r="A129" s="39"/>
      <c r="B129" s="40"/>
      <c r="C129" s="220" t="s">
        <v>202</v>
      </c>
      <c r="D129" s="220" t="s">
        <v>135</v>
      </c>
      <c r="E129" s="221" t="s">
        <v>203</v>
      </c>
      <c r="F129" s="222" t="s">
        <v>204</v>
      </c>
      <c r="G129" s="223" t="s">
        <v>151</v>
      </c>
      <c r="H129" s="224">
        <v>631.735</v>
      </c>
      <c r="I129" s="225"/>
      <c r="J129" s="226">
        <f>ROUND(I129*H129,2)</f>
        <v>0</v>
      </c>
      <c r="K129" s="222" t="s">
        <v>139</v>
      </c>
      <c r="L129" s="45"/>
      <c r="M129" s="227" t="s">
        <v>28</v>
      </c>
      <c r="N129" s="228" t="s">
        <v>47</v>
      </c>
      <c r="O129" s="86"/>
      <c r="P129" s="229">
        <f>O129*H129</f>
        <v>0</v>
      </c>
      <c r="Q129" s="229">
        <v>0</v>
      </c>
      <c r="R129" s="229">
        <f>Q129*H129</f>
        <v>0</v>
      </c>
      <c r="S129" s="229">
        <v>0</v>
      </c>
      <c r="T129" s="230">
        <f>S129*H129</f>
        <v>0</v>
      </c>
      <c r="U129" s="39"/>
      <c r="V129" s="39"/>
      <c r="W129" s="39"/>
      <c r="X129" s="39"/>
      <c r="Y129" s="39"/>
      <c r="Z129" s="39"/>
      <c r="AA129" s="39"/>
      <c r="AB129" s="39"/>
      <c r="AC129" s="39"/>
      <c r="AD129" s="39"/>
      <c r="AE129" s="39"/>
      <c r="AR129" s="231" t="s">
        <v>140</v>
      </c>
      <c r="AT129" s="231" t="s">
        <v>135</v>
      </c>
      <c r="AU129" s="231" t="s">
        <v>84</v>
      </c>
      <c r="AY129" s="18" t="s">
        <v>133</v>
      </c>
      <c r="BE129" s="232">
        <f>IF(N129="základní",J129,0)</f>
        <v>0</v>
      </c>
      <c r="BF129" s="232">
        <f>IF(N129="snížená",J129,0)</f>
        <v>0</v>
      </c>
      <c r="BG129" s="232">
        <f>IF(N129="zákl. přenesená",J129,0)</f>
        <v>0</v>
      </c>
      <c r="BH129" s="232">
        <f>IF(N129="sníž. přenesená",J129,0)</f>
        <v>0</v>
      </c>
      <c r="BI129" s="232">
        <f>IF(N129="nulová",J129,0)</f>
        <v>0</v>
      </c>
      <c r="BJ129" s="18" t="s">
        <v>140</v>
      </c>
      <c r="BK129" s="232">
        <f>ROUND(I129*H129,2)</f>
        <v>0</v>
      </c>
      <c r="BL129" s="18" t="s">
        <v>140</v>
      </c>
      <c r="BM129" s="231" t="s">
        <v>313</v>
      </c>
    </row>
    <row r="130" spans="1:47" s="2" customFormat="1" ht="12">
      <c r="A130" s="39"/>
      <c r="B130" s="40"/>
      <c r="C130" s="41"/>
      <c r="D130" s="233" t="s">
        <v>142</v>
      </c>
      <c r="E130" s="41"/>
      <c r="F130" s="234" t="s">
        <v>206</v>
      </c>
      <c r="G130" s="41"/>
      <c r="H130" s="41"/>
      <c r="I130" s="138"/>
      <c r="J130" s="41"/>
      <c r="K130" s="41"/>
      <c r="L130" s="45"/>
      <c r="M130" s="235"/>
      <c r="N130" s="236"/>
      <c r="O130" s="86"/>
      <c r="P130" s="86"/>
      <c r="Q130" s="86"/>
      <c r="R130" s="86"/>
      <c r="S130" s="86"/>
      <c r="T130" s="87"/>
      <c r="U130" s="39"/>
      <c r="V130" s="39"/>
      <c r="W130" s="39"/>
      <c r="X130" s="39"/>
      <c r="Y130" s="39"/>
      <c r="Z130" s="39"/>
      <c r="AA130" s="39"/>
      <c r="AB130" s="39"/>
      <c r="AC130" s="39"/>
      <c r="AD130" s="39"/>
      <c r="AE130" s="39"/>
      <c r="AT130" s="18" t="s">
        <v>142</v>
      </c>
      <c r="AU130" s="18" t="s">
        <v>84</v>
      </c>
    </row>
    <row r="131" spans="1:47" s="2" customFormat="1" ht="12">
      <c r="A131" s="39"/>
      <c r="B131" s="40"/>
      <c r="C131" s="41"/>
      <c r="D131" s="233" t="s">
        <v>144</v>
      </c>
      <c r="E131" s="41"/>
      <c r="F131" s="237" t="s">
        <v>207</v>
      </c>
      <c r="G131" s="41"/>
      <c r="H131" s="41"/>
      <c r="I131" s="138"/>
      <c r="J131" s="41"/>
      <c r="K131" s="41"/>
      <c r="L131" s="45"/>
      <c r="M131" s="235"/>
      <c r="N131" s="236"/>
      <c r="O131" s="86"/>
      <c r="P131" s="86"/>
      <c r="Q131" s="86"/>
      <c r="R131" s="86"/>
      <c r="S131" s="86"/>
      <c r="T131" s="87"/>
      <c r="U131" s="39"/>
      <c r="V131" s="39"/>
      <c r="W131" s="39"/>
      <c r="X131" s="39"/>
      <c r="Y131" s="39"/>
      <c r="Z131" s="39"/>
      <c r="AA131" s="39"/>
      <c r="AB131" s="39"/>
      <c r="AC131" s="39"/>
      <c r="AD131" s="39"/>
      <c r="AE131" s="39"/>
      <c r="AT131" s="18" t="s">
        <v>144</v>
      </c>
      <c r="AU131" s="18" t="s">
        <v>84</v>
      </c>
    </row>
    <row r="132" spans="1:51" s="13" customFormat="1" ht="12">
      <c r="A132" s="13"/>
      <c r="B132" s="238"/>
      <c r="C132" s="239"/>
      <c r="D132" s="233" t="s">
        <v>146</v>
      </c>
      <c r="E132" s="240" t="s">
        <v>28</v>
      </c>
      <c r="F132" s="241" t="s">
        <v>208</v>
      </c>
      <c r="G132" s="239"/>
      <c r="H132" s="240" t="s">
        <v>28</v>
      </c>
      <c r="I132" s="242"/>
      <c r="J132" s="239"/>
      <c r="K132" s="239"/>
      <c r="L132" s="243"/>
      <c r="M132" s="244"/>
      <c r="N132" s="245"/>
      <c r="O132" s="245"/>
      <c r="P132" s="245"/>
      <c r="Q132" s="245"/>
      <c r="R132" s="245"/>
      <c r="S132" s="245"/>
      <c r="T132" s="246"/>
      <c r="U132" s="13"/>
      <c r="V132" s="13"/>
      <c r="W132" s="13"/>
      <c r="X132" s="13"/>
      <c r="Y132" s="13"/>
      <c r="Z132" s="13"/>
      <c r="AA132" s="13"/>
      <c r="AB132" s="13"/>
      <c r="AC132" s="13"/>
      <c r="AD132" s="13"/>
      <c r="AE132" s="13"/>
      <c r="AT132" s="247" t="s">
        <v>146</v>
      </c>
      <c r="AU132" s="247" t="s">
        <v>84</v>
      </c>
      <c r="AV132" s="13" t="s">
        <v>82</v>
      </c>
      <c r="AW132" s="13" t="s">
        <v>35</v>
      </c>
      <c r="AX132" s="13" t="s">
        <v>74</v>
      </c>
      <c r="AY132" s="247" t="s">
        <v>133</v>
      </c>
    </row>
    <row r="133" spans="1:51" s="14" customFormat="1" ht="12">
      <c r="A133" s="14"/>
      <c r="B133" s="248"/>
      <c r="C133" s="249"/>
      <c r="D133" s="233" t="s">
        <v>146</v>
      </c>
      <c r="E133" s="250" t="s">
        <v>28</v>
      </c>
      <c r="F133" s="251" t="s">
        <v>314</v>
      </c>
      <c r="G133" s="249"/>
      <c r="H133" s="252">
        <v>631.735</v>
      </c>
      <c r="I133" s="253"/>
      <c r="J133" s="249"/>
      <c r="K133" s="249"/>
      <c r="L133" s="254"/>
      <c r="M133" s="255"/>
      <c r="N133" s="256"/>
      <c r="O133" s="256"/>
      <c r="P133" s="256"/>
      <c r="Q133" s="256"/>
      <c r="R133" s="256"/>
      <c r="S133" s="256"/>
      <c r="T133" s="257"/>
      <c r="U133" s="14"/>
      <c r="V133" s="14"/>
      <c r="W133" s="14"/>
      <c r="X133" s="14"/>
      <c r="Y133" s="14"/>
      <c r="Z133" s="14"/>
      <c r="AA133" s="14"/>
      <c r="AB133" s="14"/>
      <c r="AC133" s="14"/>
      <c r="AD133" s="14"/>
      <c r="AE133" s="14"/>
      <c r="AT133" s="258" t="s">
        <v>146</v>
      </c>
      <c r="AU133" s="258" t="s">
        <v>84</v>
      </c>
      <c r="AV133" s="14" t="s">
        <v>84</v>
      </c>
      <c r="AW133" s="14" t="s">
        <v>35</v>
      </c>
      <c r="AX133" s="14" t="s">
        <v>82</v>
      </c>
      <c r="AY133" s="258" t="s">
        <v>133</v>
      </c>
    </row>
    <row r="134" spans="1:65" s="2" customFormat="1" ht="16.5" customHeight="1">
      <c r="A134" s="39"/>
      <c r="B134" s="40"/>
      <c r="C134" s="220" t="s">
        <v>210</v>
      </c>
      <c r="D134" s="220" t="s">
        <v>135</v>
      </c>
      <c r="E134" s="221" t="s">
        <v>211</v>
      </c>
      <c r="F134" s="222" t="s">
        <v>212</v>
      </c>
      <c r="G134" s="223" t="s">
        <v>151</v>
      </c>
      <c r="H134" s="224">
        <v>701.92</v>
      </c>
      <c r="I134" s="225"/>
      <c r="J134" s="226">
        <f>ROUND(I134*H134,2)</f>
        <v>0</v>
      </c>
      <c r="K134" s="222" t="s">
        <v>139</v>
      </c>
      <c r="L134" s="45"/>
      <c r="M134" s="227" t="s">
        <v>28</v>
      </c>
      <c r="N134" s="228" t="s">
        <v>47</v>
      </c>
      <c r="O134" s="86"/>
      <c r="P134" s="229">
        <f>O134*H134</f>
        <v>0</v>
      </c>
      <c r="Q134" s="229">
        <v>0</v>
      </c>
      <c r="R134" s="229">
        <f>Q134*H134</f>
        <v>0</v>
      </c>
      <c r="S134" s="229">
        <v>0</v>
      </c>
      <c r="T134" s="230">
        <f>S134*H134</f>
        <v>0</v>
      </c>
      <c r="U134" s="39"/>
      <c r="V134" s="39"/>
      <c r="W134" s="39"/>
      <c r="X134" s="39"/>
      <c r="Y134" s="39"/>
      <c r="Z134" s="39"/>
      <c r="AA134" s="39"/>
      <c r="AB134" s="39"/>
      <c r="AC134" s="39"/>
      <c r="AD134" s="39"/>
      <c r="AE134" s="39"/>
      <c r="AR134" s="231" t="s">
        <v>140</v>
      </c>
      <c r="AT134" s="231" t="s">
        <v>135</v>
      </c>
      <c r="AU134" s="231" t="s">
        <v>84</v>
      </c>
      <c r="AY134" s="18" t="s">
        <v>133</v>
      </c>
      <c r="BE134" s="232">
        <f>IF(N134="základní",J134,0)</f>
        <v>0</v>
      </c>
      <c r="BF134" s="232">
        <f>IF(N134="snížená",J134,0)</f>
        <v>0</v>
      </c>
      <c r="BG134" s="232">
        <f>IF(N134="zákl. přenesená",J134,0)</f>
        <v>0</v>
      </c>
      <c r="BH134" s="232">
        <f>IF(N134="sníž. přenesená",J134,0)</f>
        <v>0</v>
      </c>
      <c r="BI134" s="232">
        <f>IF(N134="nulová",J134,0)</f>
        <v>0</v>
      </c>
      <c r="BJ134" s="18" t="s">
        <v>140</v>
      </c>
      <c r="BK134" s="232">
        <f>ROUND(I134*H134,2)</f>
        <v>0</v>
      </c>
      <c r="BL134" s="18" t="s">
        <v>140</v>
      </c>
      <c r="BM134" s="231" t="s">
        <v>213</v>
      </c>
    </row>
    <row r="135" spans="1:47" s="2" customFormat="1" ht="12">
      <c r="A135" s="39"/>
      <c r="B135" s="40"/>
      <c r="C135" s="41"/>
      <c r="D135" s="233" t="s">
        <v>142</v>
      </c>
      <c r="E135" s="41"/>
      <c r="F135" s="234" t="s">
        <v>214</v>
      </c>
      <c r="G135" s="41"/>
      <c r="H135" s="41"/>
      <c r="I135" s="138"/>
      <c r="J135" s="41"/>
      <c r="K135" s="41"/>
      <c r="L135" s="45"/>
      <c r="M135" s="235"/>
      <c r="N135" s="236"/>
      <c r="O135" s="86"/>
      <c r="P135" s="86"/>
      <c r="Q135" s="86"/>
      <c r="R135" s="86"/>
      <c r="S135" s="86"/>
      <c r="T135" s="87"/>
      <c r="U135" s="39"/>
      <c r="V135" s="39"/>
      <c r="W135" s="39"/>
      <c r="X135" s="39"/>
      <c r="Y135" s="39"/>
      <c r="Z135" s="39"/>
      <c r="AA135" s="39"/>
      <c r="AB135" s="39"/>
      <c r="AC135" s="39"/>
      <c r="AD135" s="39"/>
      <c r="AE135" s="39"/>
      <c r="AT135" s="18" t="s">
        <v>142</v>
      </c>
      <c r="AU135" s="18" t="s">
        <v>84</v>
      </c>
    </row>
    <row r="136" spans="1:47" s="2" customFormat="1" ht="12">
      <c r="A136" s="39"/>
      <c r="B136" s="40"/>
      <c r="C136" s="41"/>
      <c r="D136" s="233" t="s">
        <v>144</v>
      </c>
      <c r="E136" s="41"/>
      <c r="F136" s="237" t="s">
        <v>215</v>
      </c>
      <c r="G136" s="41"/>
      <c r="H136" s="41"/>
      <c r="I136" s="138"/>
      <c r="J136" s="41"/>
      <c r="K136" s="41"/>
      <c r="L136" s="45"/>
      <c r="M136" s="235"/>
      <c r="N136" s="236"/>
      <c r="O136" s="86"/>
      <c r="P136" s="86"/>
      <c r="Q136" s="86"/>
      <c r="R136" s="86"/>
      <c r="S136" s="86"/>
      <c r="T136" s="87"/>
      <c r="U136" s="39"/>
      <c r="V136" s="39"/>
      <c r="W136" s="39"/>
      <c r="X136" s="39"/>
      <c r="Y136" s="39"/>
      <c r="Z136" s="39"/>
      <c r="AA136" s="39"/>
      <c r="AB136" s="39"/>
      <c r="AC136" s="39"/>
      <c r="AD136" s="39"/>
      <c r="AE136" s="39"/>
      <c r="AT136" s="18" t="s">
        <v>144</v>
      </c>
      <c r="AU136" s="18" t="s">
        <v>84</v>
      </c>
    </row>
    <row r="137" spans="1:51" s="13" customFormat="1" ht="12">
      <c r="A137" s="13"/>
      <c r="B137" s="238"/>
      <c r="C137" s="239"/>
      <c r="D137" s="233" t="s">
        <v>146</v>
      </c>
      <c r="E137" s="240" t="s">
        <v>28</v>
      </c>
      <c r="F137" s="241" t="s">
        <v>216</v>
      </c>
      <c r="G137" s="239"/>
      <c r="H137" s="240" t="s">
        <v>28</v>
      </c>
      <c r="I137" s="242"/>
      <c r="J137" s="239"/>
      <c r="K137" s="239"/>
      <c r="L137" s="243"/>
      <c r="M137" s="244"/>
      <c r="N137" s="245"/>
      <c r="O137" s="245"/>
      <c r="P137" s="245"/>
      <c r="Q137" s="245"/>
      <c r="R137" s="245"/>
      <c r="S137" s="245"/>
      <c r="T137" s="246"/>
      <c r="U137" s="13"/>
      <c r="V137" s="13"/>
      <c r="W137" s="13"/>
      <c r="X137" s="13"/>
      <c r="Y137" s="13"/>
      <c r="Z137" s="13"/>
      <c r="AA137" s="13"/>
      <c r="AB137" s="13"/>
      <c r="AC137" s="13"/>
      <c r="AD137" s="13"/>
      <c r="AE137" s="13"/>
      <c r="AT137" s="247" t="s">
        <v>146</v>
      </c>
      <c r="AU137" s="247" t="s">
        <v>84</v>
      </c>
      <c r="AV137" s="13" t="s">
        <v>82</v>
      </c>
      <c r="AW137" s="13" t="s">
        <v>35</v>
      </c>
      <c r="AX137" s="13" t="s">
        <v>74</v>
      </c>
      <c r="AY137" s="247" t="s">
        <v>133</v>
      </c>
    </row>
    <row r="138" spans="1:51" s="13" customFormat="1" ht="12">
      <c r="A138" s="13"/>
      <c r="B138" s="238"/>
      <c r="C138" s="239"/>
      <c r="D138" s="233" t="s">
        <v>146</v>
      </c>
      <c r="E138" s="240" t="s">
        <v>28</v>
      </c>
      <c r="F138" s="241" t="s">
        <v>217</v>
      </c>
      <c r="G138" s="239"/>
      <c r="H138" s="240" t="s">
        <v>28</v>
      </c>
      <c r="I138" s="242"/>
      <c r="J138" s="239"/>
      <c r="K138" s="239"/>
      <c r="L138" s="243"/>
      <c r="M138" s="244"/>
      <c r="N138" s="245"/>
      <c r="O138" s="245"/>
      <c r="P138" s="245"/>
      <c r="Q138" s="245"/>
      <c r="R138" s="245"/>
      <c r="S138" s="245"/>
      <c r="T138" s="246"/>
      <c r="U138" s="13"/>
      <c r="V138" s="13"/>
      <c r="W138" s="13"/>
      <c r="X138" s="13"/>
      <c r="Y138" s="13"/>
      <c r="Z138" s="13"/>
      <c r="AA138" s="13"/>
      <c r="AB138" s="13"/>
      <c r="AC138" s="13"/>
      <c r="AD138" s="13"/>
      <c r="AE138" s="13"/>
      <c r="AT138" s="247" t="s">
        <v>146</v>
      </c>
      <c r="AU138" s="247" t="s">
        <v>84</v>
      </c>
      <c r="AV138" s="13" t="s">
        <v>82</v>
      </c>
      <c r="AW138" s="13" t="s">
        <v>35</v>
      </c>
      <c r="AX138" s="13" t="s">
        <v>74</v>
      </c>
      <c r="AY138" s="247" t="s">
        <v>133</v>
      </c>
    </row>
    <row r="139" spans="1:51" s="14" customFormat="1" ht="12">
      <c r="A139" s="14"/>
      <c r="B139" s="248"/>
      <c r="C139" s="249"/>
      <c r="D139" s="233" t="s">
        <v>146</v>
      </c>
      <c r="E139" s="250" t="s">
        <v>28</v>
      </c>
      <c r="F139" s="251" t="s">
        <v>315</v>
      </c>
      <c r="G139" s="249"/>
      <c r="H139" s="252">
        <v>631.73</v>
      </c>
      <c r="I139" s="253"/>
      <c r="J139" s="249"/>
      <c r="K139" s="249"/>
      <c r="L139" s="254"/>
      <c r="M139" s="255"/>
      <c r="N139" s="256"/>
      <c r="O139" s="256"/>
      <c r="P139" s="256"/>
      <c r="Q139" s="256"/>
      <c r="R139" s="256"/>
      <c r="S139" s="256"/>
      <c r="T139" s="257"/>
      <c r="U139" s="14"/>
      <c r="V139" s="14"/>
      <c r="W139" s="14"/>
      <c r="X139" s="14"/>
      <c r="Y139" s="14"/>
      <c r="Z139" s="14"/>
      <c r="AA139" s="14"/>
      <c r="AB139" s="14"/>
      <c r="AC139" s="14"/>
      <c r="AD139" s="14"/>
      <c r="AE139" s="14"/>
      <c r="AT139" s="258" t="s">
        <v>146</v>
      </c>
      <c r="AU139" s="258" t="s">
        <v>84</v>
      </c>
      <c r="AV139" s="14" t="s">
        <v>84</v>
      </c>
      <c r="AW139" s="14" t="s">
        <v>35</v>
      </c>
      <c r="AX139" s="14" t="s">
        <v>74</v>
      </c>
      <c r="AY139" s="258" t="s">
        <v>133</v>
      </c>
    </row>
    <row r="140" spans="1:51" s="13" customFormat="1" ht="12">
      <c r="A140" s="13"/>
      <c r="B140" s="238"/>
      <c r="C140" s="239"/>
      <c r="D140" s="233" t="s">
        <v>146</v>
      </c>
      <c r="E140" s="240" t="s">
        <v>28</v>
      </c>
      <c r="F140" s="241" t="s">
        <v>217</v>
      </c>
      <c r="G140" s="239"/>
      <c r="H140" s="240" t="s">
        <v>28</v>
      </c>
      <c r="I140" s="242"/>
      <c r="J140" s="239"/>
      <c r="K140" s="239"/>
      <c r="L140" s="243"/>
      <c r="M140" s="244"/>
      <c r="N140" s="245"/>
      <c r="O140" s="245"/>
      <c r="P140" s="245"/>
      <c r="Q140" s="245"/>
      <c r="R140" s="245"/>
      <c r="S140" s="245"/>
      <c r="T140" s="246"/>
      <c r="U140" s="13"/>
      <c r="V140" s="13"/>
      <c r="W140" s="13"/>
      <c r="X140" s="13"/>
      <c r="Y140" s="13"/>
      <c r="Z140" s="13"/>
      <c r="AA140" s="13"/>
      <c r="AB140" s="13"/>
      <c r="AC140" s="13"/>
      <c r="AD140" s="13"/>
      <c r="AE140" s="13"/>
      <c r="AT140" s="247" t="s">
        <v>146</v>
      </c>
      <c r="AU140" s="247" t="s">
        <v>84</v>
      </c>
      <c r="AV140" s="13" t="s">
        <v>82</v>
      </c>
      <c r="AW140" s="13" t="s">
        <v>35</v>
      </c>
      <c r="AX140" s="13" t="s">
        <v>74</v>
      </c>
      <c r="AY140" s="247" t="s">
        <v>133</v>
      </c>
    </row>
    <row r="141" spans="1:51" s="14" customFormat="1" ht="12">
      <c r="A141" s="14"/>
      <c r="B141" s="248"/>
      <c r="C141" s="249"/>
      <c r="D141" s="233" t="s">
        <v>146</v>
      </c>
      <c r="E141" s="250" t="s">
        <v>28</v>
      </c>
      <c r="F141" s="251" t="s">
        <v>309</v>
      </c>
      <c r="G141" s="249"/>
      <c r="H141" s="252">
        <v>70.19</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146</v>
      </c>
      <c r="AU141" s="258" t="s">
        <v>84</v>
      </c>
      <c r="AV141" s="14" t="s">
        <v>84</v>
      </c>
      <c r="AW141" s="14" t="s">
        <v>35</v>
      </c>
      <c r="AX141" s="14" t="s">
        <v>74</v>
      </c>
      <c r="AY141" s="258" t="s">
        <v>133</v>
      </c>
    </row>
    <row r="142" spans="1:51" s="15" customFormat="1" ht="12">
      <c r="A142" s="15"/>
      <c r="B142" s="259"/>
      <c r="C142" s="260"/>
      <c r="D142" s="233" t="s">
        <v>146</v>
      </c>
      <c r="E142" s="261" t="s">
        <v>28</v>
      </c>
      <c r="F142" s="262" t="s">
        <v>185</v>
      </c>
      <c r="G142" s="260"/>
      <c r="H142" s="263">
        <v>701.9200000000001</v>
      </c>
      <c r="I142" s="264"/>
      <c r="J142" s="260"/>
      <c r="K142" s="260"/>
      <c r="L142" s="265"/>
      <c r="M142" s="266"/>
      <c r="N142" s="267"/>
      <c r="O142" s="267"/>
      <c r="P142" s="267"/>
      <c r="Q142" s="267"/>
      <c r="R142" s="267"/>
      <c r="S142" s="267"/>
      <c r="T142" s="268"/>
      <c r="U142" s="15"/>
      <c r="V142" s="15"/>
      <c r="W142" s="15"/>
      <c r="X142" s="15"/>
      <c r="Y142" s="15"/>
      <c r="Z142" s="15"/>
      <c r="AA142" s="15"/>
      <c r="AB142" s="15"/>
      <c r="AC142" s="15"/>
      <c r="AD142" s="15"/>
      <c r="AE142" s="15"/>
      <c r="AT142" s="269" t="s">
        <v>146</v>
      </c>
      <c r="AU142" s="269" t="s">
        <v>84</v>
      </c>
      <c r="AV142" s="15" t="s">
        <v>140</v>
      </c>
      <c r="AW142" s="15" t="s">
        <v>35</v>
      </c>
      <c r="AX142" s="15" t="s">
        <v>82</v>
      </c>
      <c r="AY142" s="269" t="s">
        <v>133</v>
      </c>
    </row>
    <row r="143" spans="1:65" s="2" customFormat="1" ht="16.5" customHeight="1">
      <c r="A143" s="39"/>
      <c r="B143" s="40"/>
      <c r="C143" s="220" t="s">
        <v>219</v>
      </c>
      <c r="D143" s="220" t="s">
        <v>135</v>
      </c>
      <c r="E143" s="221" t="s">
        <v>220</v>
      </c>
      <c r="F143" s="222" t="s">
        <v>221</v>
      </c>
      <c r="G143" s="223" t="s">
        <v>222</v>
      </c>
      <c r="H143" s="224">
        <v>600</v>
      </c>
      <c r="I143" s="225"/>
      <c r="J143" s="226">
        <f>ROUND(I143*H143,2)</f>
        <v>0</v>
      </c>
      <c r="K143" s="222" t="s">
        <v>139</v>
      </c>
      <c r="L143" s="45"/>
      <c r="M143" s="227" t="s">
        <v>28</v>
      </c>
      <c r="N143" s="228" t="s">
        <v>47</v>
      </c>
      <c r="O143" s="86"/>
      <c r="P143" s="229">
        <f>O143*H143</f>
        <v>0</v>
      </c>
      <c r="Q143" s="229">
        <v>0</v>
      </c>
      <c r="R143" s="229">
        <f>Q143*H143</f>
        <v>0</v>
      </c>
      <c r="S143" s="229">
        <v>0</v>
      </c>
      <c r="T143" s="230">
        <f>S143*H143</f>
        <v>0</v>
      </c>
      <c r="U143" s="39"/>
      <c r="V143" s="39"/>
      <c r="W143" s="39"/>
      <c r="X143" s="39"/>
      <c r="Y143" s="39"/>
      <c r="Z143" s="39"/>
      <c r="AA143" s="39"/>
      <c r="AB143" s="39"/>
      <c r="AC143" s="39"/>
      <c r="AD143" s="39"/>
      <c r="AE143" s="39"/>
      <c r="AR143" s="231" t="s">
        <v>140</v>
      </c>
      <c r="AT143" s="231" t="s">
        <v>135</v>
      </c>
      <c r="AU143" s="231" t="s">
        <v>84</v>
      </c>
      <c r="AY143" s="18" t="s">
        <v>133</v>
      </c>
      <c r="BE143" s="232">
        <f>IF(N143="základní",J143,0)</f>
        <v>0</v>
      </c>
      <c r="BF143" s="232">
        <f>IF(N143="snížená",J143,0)</f>
        <v>0</v>
      </c>
      <c r="BG143" s="232">
        <f>IF(N143="zákl. přenesená",J143,0)</f>
        <v>0</v>
      </c>
      <c r="BH143" s="232">
        <f>IF(N143="sníž. přenesená",J143,0)</f>
        <v>0</v>
      </c>
      <c r="BI143" s="232">
        <f>IF(N143="nulová",J143,0)</f>
        <v>0</v>
      </c>
      <c r="BJ143" s="18" t="s">
        <v>140</v>
      </c>
      <c r="BK143" s="232">
        <f>ROUND(I143*H143,2)</f>
        <v>0</v>
      </c>
      <c r="BL143" s="18" t="s">
        <v>140</v>
      </c>
      <c r="BM143" s="231" t="s">
        <v>223</v>
      </c>
    </row>
    <row r="144" spans="1:47" s="2" customFormat="1" ht="12">
      <c r="A144" s="39"/>
      <c r="B144" s="40"/>
      <c r="C144" s="41"/>
      <c r="D144" s="233" t="s">
        <v>142</v>
      </c>
      <c r="E144" s="41"/>
      <c r="F144" s="234" t="s">
        <v>224</v>
      </c>
      <c r="G144" s="41"/>
      <c r="H144" s="41"/>
      <c r="I144" s="138"/>
      <c r="J144" s="41"/>
      <c r="K144" s="41"/>
      <c r="L144" s="45"/>
      <c r="M144" s="235"/>
      <c r="N144" s="236"/>
      <c r="O144" s="86"/>
      <c r="P144" s="86"/>
      <c r="Q144" s="86"/>
      <c r="R144" s="86"/>
      <c r="S144" s="86"/>
      <c r="T144" s="87"/>
      <c r="U144" s="39"/>
      <c r="V144" s="39"/>
      <c r="W144" s="39"/>
      <c r="X144" s="39"/>
      <c r="Y144" s="39"/>
      <c r="Z144" s="39"/>
      <c r="AA144" s="39"/>
      <c r="AB144" s="39"/>
      <c r="AC144" s="39"/>
      <c r="AD144" s="39"/>
      <c r="AE144" s="39"/>
      <c r="AT144" s="18" t="s">
        <v>142</v>
      </c>
      <c r="AU144" s="18" t="s">
        <v>84</v>
      </c>
    </row>
    <row r="145" spans="1:47" s="2" customFormat="1" ht="12">
      <c r="A145" s="39"/>
      <c r="B145" s="40"/>
      <c r="C145" s="41"/>
      <c r="D145" s="233" t="s">
        <v>144</v>
      </c>
      <c r="E145" s="41"/>
      <c r="F145" s="237" t="s">
        <v>225</v>
      </c>
      <c r="G145" s="41"/>
      <c r="H145" s="41"/>
      <c r="I145" s="138"/>
      <c r="J145" s="41"/>
      <c r="K145" s="41"/>
      <c r="L145" s="45"/>
      <c r="M145" s="235"/>
      <c r="N145" s="236"/>
      <c r="O145" s="86"/>
      <c r="P145" s="86"/>
      <c r="Q145" s="86"/>
      <c r="R145" s="86"/>
      <c r="S145" s="86"/>
      <c r="T145" s="87"/>
      <c r="U145" s="39"/>
      <c r="V145" s="39"/>
      <c r="W145" s="39"/>
      <c r="X145" s="39"/>
      <c r="Y145" s="39"/>
      <c r="Z145" s="39"/>
      <c r="AA145" s="39"/>
      <c r="AB145" s="39"/>
      <c r="AC145" s="39"/>
      <c r="AD145" s="39"/>
      <c r="AE145" s="39"/>
      <c r="AT145" s="18" t="s">
        <v>144</v>
      </c>
      <c r="AU145" s="18" t="s">
        <v>84</v>
      </c>
    </row>
    <row r="146" spans="1:51" s="13" customFormat="1" ht="12">
      <c r="A146" s="13"/>
      <c r="B146" s="238"/>
      <c r="C146" s="239"/>
      <c r="D146" s="233" t="s">
        <v>146</v>
      </c>
      <c r="E146" s="240" t="s">
        <v>28</v>
      </c>
      <c r="F146" s="241" t="s">
        <v>316</v>
      </c>
      <c r="G146" s="239"/>
      <c r="H146" s="240" t="s">
        <v>28</v>
      </c>
      <c r="I146" s="242"/>
      <c r="J146" s="239"/>
      <c r="K146" s="239"/>
      <c r="L146" s="243"/>
      <c r="M146" s="244"/>
      <c r="N146" s="245"/>
      <c r="O146" s="245"/>
      <c r="P146" s="245"/>
      <c r="Q146" s="245"/>
      <c r="R146" s="245"/>
      <c r="S146" s="245"/>
      <c r="T146" s="246"/>
      <c r="U146" s="13"/>
      <c r="V146" s="13"/>
      <c r="W146" s="13"/>
      <c r="X146" s="13"/>
      <c r="Y146" s="13"/>
      <c r="Z146" s="13"/>
      <c r="AA146" s="13"/>
      <c r="AB146" s="13"/>
      <c r="AC146" s="13"/>
      <c r="AD146" s="13"/>
      <c r="AE146" s="13"/>
      <c r="AT146" s="247" t="s">
        <v>146</v>
      </c>
      <c r="AU146" s="247" t="s">
        <v>84</v>
      </c>
      <c r="AV146" s="13" t="s">
        <v>82</v>
      </c>
      <c r="AW146" s="13" t="s">
        <v>35</v>
      </c>
      <c r="AX146" s="13" t="s">
        <v>74</v>
      </c>
      <c r="AY146" s="247" t="s">
        <v>133</v>
      </c>
    </row>
    <row r="147" spans="1:51" s="14" customFormat="1" ht="12">
      <c r="A147" s="14"/>
      <c r="B147" s="248"/>
      <c r="C147" s="249"/>
      <c r="D147" s="233" t="s">
        <v>146</v>
      </c>
      <c r="E147" s="250" t="s">
        <v>28</v>
      </c>
      <c r="F147" s="251" t="s">
        <v>317</v>
      </c>
      <c r="G147" s="249"/>
      <c r="H147" s="252">
        <v>600</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146</v>
      </c>
      <c r="AU147" s="258" t="s">
        <v>84</v>
      </c>
      <c r="AV147" s="14" t="s">
        <v>84</v>
      </c>
      <c r="AW147" s="14" t="s">
        <v>35</v>
      </c>
      <c r="AX147" s="14" t="s">
        <v>82</v>
      </c>
      <c r="AY147" s="258" t="s">
        <v>133</v>
      </c>
    </row>
    <row r="148" spans="1:65" s="2" customFormat="1" ht="16.5" customHeight="1">
      <c r="A148" s="39"/>
      <c r="B148" s="40"/>
      <c r="C148" s="220" t="s">
        <v>228</v>
      </c>
      <c r="D148" s="220" t="s">
        <v>135</v>
      </c>
      <c r="E148" s="221" t="s">
        <v>229</v>
      </c>
      <c r="F148" s="222" t="s">
        <v>230</v>
      </c>
      <c r="G148" s="223" t="s">
        <v>138</v>
      </c>
      <c r="H148" s="224">
        <v>0.322</v>
      </c>
      <c r="I148" s="225"/>
      <c r="J148" s="226">
        <f>ROUND(I148*H148,2)</f>
        <v>0</v>
      </c>
      <c r="K148" s="222" t="s">
        <v>139</v>
      </c>
      <c r="L148" s="45"/>
      <c r="M148" s="227" t="s">
        <v>28</v>
      </c>
      <c r="N148" s="228" t="s">
        <v>47</v>
      </c>
      <c r="O148" s="86"/>
      <c r="P148" s="229">
        <f>O148*H148</f>
        <v>0</v>
      </c>
      <c r="Q148" s="229">
        <v>0</v>
      </c>
      <c r="R148" s="229">
        <f>Q148*H148</f>
        <v>0</v>
      </c>
      <c r="S148" s="229">
        <v>0</v>
      </c>
      <c r="T148" s="230">
        <f>S148*H148</f>
        <v>0</v>
      </c>
      <c r="U148" s="39"/>
      <c r="V148" s="39"/>
      <c r="W148" s="39"/>
      <c r="X148" s="39"/>
      <c r="Y148" s="39"/>
      <c r="Z148" s="39"/>
      <c r="AA148" s="39"/>
      <c r="AB148" s="39"/>
      <c r="AC148" s="39"/>
      <c r="AD148" s="39"/>
      <c r="AE148" s="39"/>
      <c r="AR148" s="231" t="s">
        <v>140</v>
      </c>
      <c r="AT148" s="231" t="s">
        <v>135</v>
      </c>
      <c r="AU148" s="231" t="s">
        <v>84</v>
      </c>
      <c r="AY148" s="18" t="s">
        <v>133</v>
      </c>
      <c r="BE148" s="232">
        <f>IF(N148="základní",J148,0)</f>
        <v>0</v>
      </c>
      <c r="BF148" s="232">
        <f>IF(N148="snížená",J148,0)</f>
        <v>0</v>
      </c>
      <c r="BG148" s="232">
        <f>IF(N148="zákl. přenesená",J148,0)</f>
        <v>0</v>
      </c>
      <c r="BH148" s="232">
        <f>IF(N148="sníž. přenesená",J148,0)</f>
        <v>0</v>
      </c>
      <c r="BI148" s="232">
        <f>IF(N148="nulová",J148,0)</f>
        <v>0</v>
      </c>
      <c r="BJ148" s="18" t="s">
        <v>140</v>
      </c>
      <c r="BK148" s="232">
        <f>ROUND(I148*H148,2)</f>
        <v>0</v>
      </c>
      <c r="BL148" s="18" t="s">
        <v>140</v>
      </c>
      <c r="BM148" s="231" t="s">
        <v>231</v>
      </c>
    </row>
    <row r="149" spans="1:47" s="2" customFormat="1" ht="12">
      <c r="A149" s="39"/>
      <c r="B149" s="40"/>
      <c r="C149" s="41"/>
      <c r="D149" s="233" t="s">
        <v>142</v>
      </c>
      <c r="E149" s="41"/>
      <c r="F149" s="234" t="s">
        <v>232</v>
      </c>
      <c r="G149" s="41"/>
      <c r="H149" s="41"/>
      <c r="I149" s="138"/>
      <c r="J149" s="41"/>
      <c r="K149" s="41"/>
      <c r="L149" s="45"/>
      <c r="M149" s="235"/>
      <c r="N149" s="236"/>
      <c r="O149" s="86"/>
      <c r="P149" s="86"/>
      <c r="Q149" s="86"/>
      <c r="R149" s="86"/>
      <c r="S149" s="86"/>
      <c r="T149" s="87"/>
      <c r="U149" s="39"/>
      <c r="V149" s="39"/>
      <c r="W149" s="39"/>
      <c r="X149" s="39"/>
      <c r="Y149" s="39"/>
      <c r="Z149" s="39"/>
      <c r="AA149" s="39"/>
      <c r="AB149" s="39"/>
      <c r="AC149" s="39"/>
      <c r="AD149" s="39"/>
      <c r="AE149" s="39"/>
      <c r="AT149" s="18" t="s">
        <v>142</v>
      </c>
      <c r="AU149" s="18" t="s">
        <v>84</v>
      </c>
    </row>
    <row r="150" spans="1:47" s="2" customFormat="1" ht="12">
      <c r="A150" s="39"/>
      <c r="B150" s="40"/>
      <c r="C150" s="41"/>
      <c r="D150" s="233" t="s">
        <v>144</v>
      </c>
      <c r="E150" s="41"/>
      <c r="F150" s="237" t="s">
        <v>233</v>
      </c>
      <c r="G150" s="41"/>
      <c r="H150" s="41"/>
      <c r="I150" s="138"/>
      <c r="J150" s="41"/>
      <c r="K150" s="41"/>
      <c r="L150" s="45"/>
      <c r="M150" s="235"/>
      <c r="N150" s="236"/>
      <c r="O150" s="86"/>
      <c r="P150" s="86"/>
      <c r="Q150" s="86"/>
      <c r="R150" s="86"/>
      <c r="S150" s="86"/>
      <c r="T150" s="87"/>
      <c r="U150" s="39"/>
      <c r="V150" s="39"/>
      <c r="W150" s="39"/>
      <c r="X150" s="39"/>
      <c r="Y150" s="39"/>
      <c r="Z150" s="39"/>
      <c r="AA150" s="39"/>
      <c r="AB150" s="39"/>
      <c r="AC150" s="39"/>
      <c r="AD150" s="39"/>
      <c r="AE150" s="39"/>
      <c r="AT150" s="18" t="s">
        <v>144</v>
      </c>
      <c r="AU150" s="18" t="s">
        <v>84</v>
      </c>
    </row>
    <row r="151" spans="1:51" s="13" customFormat="1" ht="12">
      <c r="A151" s="13"/>
      <c r="B151" s="238"/>
      <c r="C151" s="239"/>
      <c r="D151" s="233" t="s">
        <v>146</v>
      </c>
      <c r="E151" s="240" t="s">
        <v>28</v>
      </c>
      <c r="F151" s="241" t="s">
        <v>234</v>
      </c>
      <c r="G151" s="239"/>
      <c r="H151" s="240" t="s">
        <v>28</v>
      </c>
      <c r="I151" s="242"/>
      <c r="J151" s="239"/>
      <c r="K151" s="239"/>
      <c r="L151" s="243"/>
      <c r="M151" s="244"/>
      <c r="N151" s="245"/>
      <c r="O151" s="245"/>
      <c r="P151" s="245"/>
      <c r="Q151" s="245"/>
      <c r="R151" s="245"/>
      <c r="S151" s="245"/>
      <c r="T151" s="246"/>
      <c r="U151" s="13"/>
      <c r="V151" s="13"/>
      <c r="W151" s="13"/>
      <c r="X151" s="13"/>
      <c r="Y151" s="13"/>
      <c r="Z151" s="13"/>
      <c r="AA151" s="13"/>
      <c r="AB151" s="13"/>
      <c r="AC151" s="13"/>
      <c r="AD151" s="13"/>
      <c r="AE151" s="13"/>
      <c r="AT151" s="247" t="s">
        <v>146</v>
      </c>
      <c r="AU151" s="247" t="s">
        <v>84</v>
      </c>
      <c r="AV151" s="13" t="s">
        <v>82</v>
      </c>
      <c r="AW151" s="13" t="s">
        <v>35</v>
      </c>
      <c r="AX151" s="13" t="s">
        <v>74</v>
      </c>
      <c r="AY151" s="247" t="s">
        <v>133</v>
      </c>
    </row>
    <row r="152" spans="1:51" s="14" customFormat="1" ht="12">
      <c r="A152" s="14"/>
      <c r="B152" s="248"/>
      <c r="C152" s="249"/>
      <c r="D152" s="233" t="s">
        <v>146</v>
      </c>
      <c r="E152" s="250" t="s">
        <v>28</v>
      </c>
      <c r="F152" s="251" t="s">
        <v>303</v>
      </c>
      <c r="G152" s="249"/>
      <c r="H152" s="252">
        <v>0.322</v>
      </c>
      <c r="I152" s="253"/>
      <c r="J152" s="249"/>
      <c r="K152" s="249"/>
      <c r="L152" s="254"/>
      <c r="M152" s="255"/>
      <c r="N152" s="256"/>
      <c r="O152" s="256"/>
      <c r="P152" s="256"/>
      <c r="Q152" s="256"/>
      <c r="R152" s="256"/>
      <c r="S152" s="256"/>
      <c r="T152" s="257"/>
      <c r="U152" s="14"/>
      <c r="V152" s="14"/>
      <c r="W152" s="14"/>
      <c r="X152" s="14"/>
      <c r="Y152" s="14"/>
      <c r="Z152" s="14"/>
      <c r="AA152" s="14"/>
      <c r="AB152" s="14"/>
      <c r="AC152" s="14"/>
      <c r="AD152" s="14"/>
      <c r="AE152" s="14"/>
      <c r="AT152" s="258" t="s">
        <v>146</v>
      </c>
      <c r="AU152" s="258" t="s">
        <v>84</v>
      </c>
      <c r="AV152" s="14" t="s">
        <v>84</v>
      </c>
      <c r="AW152" s="14" t="s">
        <v>35</v>
      </c>
      <c r="AX152" s="14" t="s">
        <v>82</v>
      </c>
      <c r="AY152" s="258" t="s">
        <v>133</v>
      </c>
    </row>
    <row r="153" spans="1:65" s="2" customFormat="1" ht="16.5" customHeight="1">
      <c r="A153" s="39"/>
      <c r="B153" s="40"/>
      <c r="C153" s="220" t="s">
        <v>235</v>
      </c>
      <c r="D153" s="220" t="s">
        <v>135</v>
      </c>
      <c r="E153" s="221" t="s">
        <v>236</v>
      </c>
      <c r="F153" s="222" t="s">
        <v>237</v>
      </c>
      <c r="G153" s="223" t="s">
        <v>238</v>
      </c>
      <c r="H153" s="224">
        <v>1263.456</v>
      </c>
      <c r="I153" s="225"/>
      <c r="J153" s="226">
        <f>ROUND(I153*H153,2)</f>
        <v>0</v>
      </c>
      <c r="K153" s="222" t="s">
        <v>28</v>
      </c>
      <c r="L153" s="45"/>
      <c r="M153" s="227" t="s">
        <v>28</v>
      </c>
      <c r="N153" s="228" t="s">
        <v>47</v>
      </c>
      <c r="O153" s="86"/>
      <c r="P153" s="229">
        <f>O153*H153</f>
        <v>0</v>
      </c>
      <c r="Q153" s="229">
        <v>0</v>
      </c>
      <c r="R153" s="229">
        <f>Q153*H153</f>
        <v>0</v>
      </c>
      <c r="S153" s="229">
        <v>0</v>
      </c>
      <c r="T153" s="230">
        <f>S153*H153</f>
        <v>0</v>
      </c>
      <c r="U153" s="39"/>
      <c r="V153" s="39"/>
      <c r="W153" s="39"/>
      <c r="X153" s="39"/>
      <c r="Y153" s="39"/>
      <c r="Z153" s="39"/>
      <c r="AA153" s="39"/>
      <c r="AB153" s="39"/>
      <c r="AC153" s="39"/>
      <c r="AD153" s="39"/>
      <c r="AE153" s="39"/>
      <c r="AR153" s="231" t="s">
        <v>140</v>
      </c>
      <c r="AT153" s="231" t="s">
        <v>135</v>
      </c>
      <c r="AU153" s="231" t="s">
        <v>84</v>
      </c>
      <c r="AY153" s="18" t="s">
        <v>133</v>
      </c>
      <c r="BE153" s="232">
        <f>IF(N153="základní",J153,0)</f>
        <v>0</v>
      </c>
      <c r="BF153" s="232">
        <f>IF(N153="snížená",J153,0)</f>
        <v>0</v>
      </c>
      <c r="BG153" s="232">
        <f>IF(N153="zákl. přenesená",J153,0)</f>
        <v>0</v>
      </c>
      <c r="BH153" s="232">
        <f>IF(N153="sníž. přenesená",J153,0)</f>
        <v>0</v>
      </c>
      <c r="BI153" s="232">
        <f>IF(N153="nulová",J153,0)</f>
        <v>0</v>
      </c>
      <c r="BJ153" s="18" t="s">
        <v>140</v>
      </c>
      <c r="BK153" s="232">
        <f>ROUND(I153*H153,2)</f>
        <v>0</v>
      </c>
      <c r="BL153" s="18" t="s">
        <v>140</v>
      </c>
      <c r="BM153" s="231" t="s">
        <v>318</v>
      </c>
    </row>
    <row r="154" spans="1:47" s="2" customFormat="1" ht="12">
      <c r="A154" s="39"/>
      <c r="B154" s="40"/>
      <c r="C154" s="41"/>
      <c r="D154" s="233" t="s">
        <v>142</v>
      </c>
      <c r="E154" s="41"/>
      <c r="F154" s="234" t="s">
        <v>240</v>
      </c>
      <c r="G154" s="41"/>
      <c r="H154" s="41"/>
      <c r="I154" s="138"/>
      <c r="J154" s="41"/>
      <c r="K154" s="41"/>
      <c r="L154" s="45"/>
      <c r="M154" s="235"/>
      <c r="N154" s="236"/>
      <c r="O154" s="86"/>
      <c r="P154" s="86"/>
      <c r="Q154" s="86"/>
      <c r="R154" s="86"/>
      <c r="S154" s="86"/>
      <c r="T154" s="87"/>
      <c r="U154" s="39"/>
      <c r="V154" s="39"/>
      <c r="W154" s="39"/>
      <c r="X154" s="39"/>
      <c r="Y154" s="39"/>
      <c r="Z154" s="39"/>
      <c r="AA154" s="39"/>
      <c r="AB154" s="39"/>
      <c r="AC154" s="39"/>
      <c r="AD154" s="39"/>
      <c r="AE154" s="39"/>
      <c r="AT154" s="18" t="s">
        <v>142</v>
      </c>
      <c r="AU154" s="18" t="s">
        <v>84</v>
      </c>
    </row>
    <row r="155" spans="1:47" s="2" customFormat="1" ht="12">
      <c r="A155" s="39"/>
      <c r="B155" s="40"/>
      <c r="C155" s="41"/>
      <c r="D155" s="233" t="s">
        <v>144</v>
      </c>
      <c r="E155" s="41"/>
      <c r="F155" s="237" t="s">
        <v>241</v>
      </c>
      <c r="G155" s="41"/>
      <c r="H155" s="41"/>
      <c r="I155" s="138"/>
      <c r="J155" s="41"/>
      <c r="K155" s="41"/>
      <c r="L155" s="45"/>
      <c r="M155" s="235"/>
      <c r="N155" s="236"/>
      <c r="O155" s="86"/>
      <c r="P155" s="86"/>
      <c r="Q155" s="86"/>
      <c r="R155" s="86"/>
      <c r="S155" s="86"/>
      <c r="T155" s="87"/>
      <c r="U155" s="39"/>
      <c r="V155" s="39"/>
      <c r="W155" s="39"/>
      <c r="X155" s="39"/>
      <c r="Y155" s="39"/>
      <c r="Z155" s="39"/>
      <c r="AA155" s="39"/>
      <c r="AB155" s="39"/>
      <c r="AC155" s="39"/>
      <c r="AD155" s="39"/>
      <c r="AE155" s="39"/>
      <c r="AT155" s="18" t="s">
        <v>144</v>
      </c>
      <c r="AU155" s="18" t="s">
        <v>84</v>
      </c>
    </row>
    <row r="156" spans="1:51" s="13" customFormat="1" ht="12">
      <c r="A156" s="13"/>
      <c r="B156" s="238"/>
      <c r="C156" s="239"/>
      <c r="D156" s="233" t="s">
        <v>146</v>
      </c>
      <c r="E156" s="240" t="s">
        <v>28</v>
      </c>
      <c r="F156" s="241" t="s">
        <v>242</v>
      </c>
      <c r="G156" s="239"/>
      <c r="H156" s="240" t="s">
        <v>28</v>
      </c>
      <c r="I156" s="242"/>
      <c r="J156" s="239"/>
      <c r="K156" s="239"/>
      <c r="L156" s="243"/>
      <c r="M156" s="244"/>
      <c r="N156" s="245"/>
      <c r="O156" s="245"/>
      <c r="P156" s="245"/>
      <c r="Q156" s="245"/>
      <c r="R156" s="245"/>
      <c r="S156" s="245"/>
      <c r="T156" s="246"/>
      <c r="U156" s="13"/>
      <c r="V156" s="13"/>
      <c r="W156" s="13"/>
      <c r="X156" s="13"/>
      <c r="Y156" s="13"/>
      <c r="Z156" s="13"/>
      <c r="AA156" s="13"/>
      <c r="AB156" s="13"/>
      <c r="AC156" s="13"/>
      <c r="AD156" s="13"/>
      <c r="AE156" s="13"/>
      <c r="AT156" s="247" t="s">
        <v>146</v>
      </c>
      <c r="AU156" s="247" t="s">
        <v>84</v>
      </c>
      <c r="AV156" s="13" t="s">
        <v>82</v>
      </c>
      <c r="AW156" s="13" t="s">
        <v>35</v>
      </c>
      <c r="AX156" s="13" t="s">
        <v>74</v>
      </c>
      <c r="AY156" s="247" t="s">
        <v>133</v>
      </c>
    </row>
    <row r="157" spans="1:51" s="13" customFormat="1" ht="12">
      <c r="A157" s="13"/>
      <c r="B157" s="238"/>
      <c r="C157" s="239"/>
      <c r="D157" s="233" t="s">
        <v>146</v>
      </c>
      <c r="E157" s="240" t="s">
        <v>28</v>
      </c>
      <c r="F157" s="241" t="s">
        <v>217</v>
      </c>
      <c r="G157" s="239"/>
      <c r="H157" s="240" t="s">
        <v>28</v>
      </c>
      <c r="I157" s="242"/>
      <c r="J157" s="239"/>
      <c r="K157" s="239"/>
      <c r="L157" s="243"/>
      <c r="M157" s="244"/>
      <c r="N157" s="245"/>
      <c r="O157" s="245"/>
      <c r="P157" s="245"/>
      <c r="Q157" s="245"/>
      <c r="R157" s="245"/>
      <c r="S157" s="245"/>
      <c r="T157" s="246"/>
      <c r="U157" s="13"/>
      <c r="V157" s="13"/>
      <c r="W157" s="13"/>
      <c r="X157" s="13"/>
      <c r="Y157" s="13"/>
      <c r="Z157" s="13"/>
      <c r="AA157" s="13"/>
      <c r="AB157" s="13"/>
      <c r="AC157" s="13"/>
      <c r="AD157" s="13"/>
      <c r="AE157" s="13"/>
      <c r="AT157" s="247" t="s">
        <v>146</v>
      </c>
      <c r="AU157" s="247" t="s">
        <v>84</v>
      </c>
      <c r="AV157" s="13" t="s">
        <v>82</v>
      </c>
      <c r="AW157" s="13" t="s">
        <v>35</v>
      </c>
      <c r="AX157" s="13" t="s">
        <v>74</v>
      </c>
      <c r="AY157" s="247" t="s">
        <v>133</v>
      </c>
    </row>
    <row r="158" spans="1:51" s="14" customFormat="1" ht="12">
      <c r="A158" s="14"/>
      <c r="B158" s="248"/>
      <c r="C158" s="249"/>
      <c r="D158" s="233" t="s">
        <v>146</v>
      </c>
      <c r="E158" s="250" t="s">
        <v>28</v>
      </c>
      <c r="F158" s="251" t="s">
        <v>319</v>
      </c>
      <c r="G158" s="249"/>
      <c r="H158" s="252">
        <v>1137.114</v>
      </c>
      <c r="I158" s="253"/>
      <c r="J158" s="249"/>
      <c r="K158" s="249"/>
      <c r="L158" s="254"/>
      <c r="M158" s="255"/>
      <c r="N158" s="256"/>
      <c r="O158" s="256"/>
      <c r="P158" s="256"/>
      <c r="Q158" s="256"/>
      <c r="R158" s="256"/>
      <c r="S158" s="256"/>
      <c r="T158" s="257"/>
      <c r="U158" s="14"/>
      <c r="V158" s="14"/>
      <c r="W158" s="14"/>
      <c r="X158" s="14"/>
      <c r="Y158" s="14"/>
      <c r="Z158" s="14"/>
      <c r="AA158" s="14"/>
      <c r="AB158" s="14"/>
      <c r="AC158" s="14"/>
      <c r="AD158" s="14"/>
      <c r="AE158" s="14"/>
      <c r="AT158" s="258" t="s">
        <v>146</v>
      </c>
      <c r="AU158" s="258" t="s">
        <v>84</v>
      </c>
      <c r="AV158" s="14" t="s">
        <v>84</v>
      </c>
      <c r="AW158" s="14" t="s">
        <v>35</v>
      </c>
      <c r="AX158" s="14" t="s">
        <v>74</v>
      </c>
      <c r="AY158" s="258" t="s">
        <v>133</v>
      </c>
    </row>
    <row r="159" spans="1:51" s="13" customFormat="1" ht="12">
      <c r="A159" s="13"/>
      <c r="B159" s="238"/>
      <c r="C159" s="239"/>
      <c r="D159" s="233" t="s">
        <v>146</v>
      </c>
      <c r="E159" s="240" t="s">
        <v>28</v>
      </c>
      <c r="F159" s="241" t="s">
        <v>244</v>
      </c>
      <c r="G159" s="239"/>
      <c r="H159" s="240" t="s">
        <v>28</v>
      </c>
      <c r="I159" s="242"/>
      <c r="J159" s="239"/>
      <c r="K159" s="239"/>
      <c r="L159" s="243"/>
      <c r="M159" s="244"/>
      <c r="N159" s="245"/>
      <c r="O159" s="245"/>
      <c r="P159" s="245"/>
      <c r="Q159" s="245"/>
      <c r="R159" s="245"/>
      <c r="S159" s="245"/>
      <c r="T159" s="246"/>
      <c r="U159" s="13"/>
      <c r="V159" s="13"/>
      <c r="W159" s="13"/>
      <c r="X159" s="13"/>
      <c r="Y159" s="13"/>
      <c r="Z159" s="13"/>
      <c r="AA159" s="13"/>
      <c r="AB159" s="13"/>
      <c r="AC159" s="13"/>
      <c r="AD159" s="13"/>
      <c r="AE159" s="13"/>
      <c r="AT159" s="247" t="s">
        <v>146</v>
      </c>
      <c r="AU159" s="247" t="s">
        <v>84</v>
      </c>
      <c r="AV159" s="13" t="s">
        <v>82</v>
      </c>
      <c r="AW159" s="13" t="s">
        <v>35</v>
      </c>
      <c r="AX159" s="13" t="s">
        <v>74</v>
      </c>
      <c r="AY159" s="247" t="s">
        <v>133</v>
      </c>
    </row>
    <row r="160" spans="1:51" s="14" customFormat="1" ht="12">
      <c r="A160" s="14"/>
      <c r="B160" s="248"/>
      <c r="C160" s="249"/>
      <c r="D160" s="233" t="s">
        <v>146</v>
      </c>
      <c r="E160" s="250" t="s">
        <v>28</v>
      </c>
      <c r="F160" s="251" t="s">
        <v>320</v>
      </c>
      <c r="G160" s="249"/>
      <c r="H160" s="252">
        <v>126.342</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146</v>
      </c>
      <c r="AU160" s="258" t="s">
        <v>84</v>
      </c>
      <c r="AV160" s="14" t="s">
        <v>84</v>
      </c>
      <c r="AW160" s="14" t="s">
        <v>35</v>
      </c>
      <c r="AX160" s="14" t="s">
        <v>74</v>
      </c>
      <c r="AY160" s="258" t="s">
        <v>133</v>
      </c>
    </row>
    <row r="161" spans="1:51" s="15" customFormat="1" ht="12">
      <c r="A161" s="15"/>
      <c r="B161" s="259"/>
      <c r="C161" s="260"/>
      <c r="D161" s="233" t="s">
        <v>146</v>
      </c>
      <c r="E161" s="261" t="s">
        <v>28</v>
      </c>
      <c r="F161" s="262" t="s">
        <v>185</v>
      </c>
      <c r="G161" s="260"/>
      <c r="H161" s="263">
        <v>1263.4560000000001</v>
      </c>
      <c r="I161" s="264"/>
      <c r="J161" s="260"/>
      <c r="K161" s="260"/>
      <c r="L161" s="265"/>
      <c r="M161" s="266"/>
      <c r="N161" s="267"/>
      <c r="O161" s="267"/>
      <c r="P161" s="267"/>
      <c r="Q161" s="267"/>
      <c r="R161" s="267"/>
      <c r="S161" s="267"/>
      <c r="T161" s="268"/>
      <c r="U161" s="15"/>
      <c r="V161" s="15"/>
      <c r="W161" s="15"/>
      <c r="X161" s="15"/>
      <c r="Y161" s="15"/>
      <c r="Z161" s="15"/>
      <c r="AA161" s="15"/>
      <c r="AB161" s="15"/>
      <c r="AC161" s="15"/>
      <c r="AD161" s="15"/>
      <c r="AE161" s="15"/>
      <c r="AT161" s="269" t="s">
        <v>146</v>
      </c>
      <c r="AU161" s="269" t="s">
        <v>84</v>
      </c>
      <c r="AV161" s="15" t="s">
        <v>140</v>
      </c>
      <c r="AW161" s="15" t="s">
        <v>35</v>
      </c>
      <c r="AX161" s="15" t="s">
        <v>82</v>
      </c>
      <c r="AY161" s="269" t="s">
        <v>133</v>
      </c>
    </row>
    <row r="162" spans="1:65" s="2" customFormat="1" ht="16.5" customHeight="1">
      <c r="A162" s="39"/>
      <c r="B162" s="40"/>
      <c r="C162" s="220" t="s">
        <v>246</v>
      </c>
      <c r="D162" s="220" t="s">
        <v>135</v>
      </c>
      <c r="E162" s="221" t="s">
        <v>247</v>
      </c>
      <c r="F162" s="222" t="s">
        <v>248</v>
      </c>
      <c r="G162" s="223" t="s">
        <v>238</v>
      </c>
      <c r="H162" s="224">
        <v>2.256</v>
      </c>
      <c r="I162" s="225"/>
      <c r="J162" s="226">
        <f>ROUND(I162*H162,2)</f>
        <v>0</v>
      </c>
      <c r="K162" s="222" t="s">
        <v>28</v>
      </c>
      <c r="L162" s="45"/>
      <c r="M162" s="227" t="s">
        <v>28</v>
      </c>
      <c r="N162" s="228" t="s">
        <v>47</v>
      </c>
      <c r="O162" s="86"/>
      <c r="P162" s="229">
        <f>O162*H162</f>
        <v>0</v>
      </c>
      <c r="Q162" s="229">
        <v>0</v>
      </c>
      <c r="R162" s="229">
        <f>Q162*H162</f>
        <v>0</v>
      </c>
      <c r="S162" s="229">
        <v>0</v>
      </c>
      <c r="T162" s="230">
        <f>S162*H162</f>
        <v>0</v>
      </c>
      <c r="U162" s="39"/>
      <c r="V162" s="39"/>
      <c r="W162" s="39"/>
      <c r="X162" s="39"/>
      <c r="Y162" s="39"/>
      <c r="Z162" s="39"/>
      <c r="AA162" s="39"/>
      <c r="AB162" s="39"/>
      <c r="AC162" s="39"/>
      <c r="AD162" s="39"/>
      <c r="AE162" s="39"/>
      <c r="AR162" s="231" t="s">
        <v>140</v>
      </c>
      <c r="AT162" s="231" t="s">
        <v>135</v>
      </c>
      <c r="AU162" s="231" t="s">
        <v>84</v>
      </c>
      <c r="AY162" s="18" t="s">
        <v>133</v>
      </c>
      <c r="BE162" s="232">
        <f>IF(N162="základní",J162,0)</f>
        <v>0</v>
      </c>
      <c r="BF162" s="232">
        <f>IF(N162="snížená",J162,0)</f>
        <v>0</v>
      </c>
      <c r="BG162" s="232">
        <f>IF(N162="zákl. přenesená",J162,0)</f>
        <v>0</v>
      </c>
      <c r="BH162" s="232">
        <f>IF(N162="sníž. přenesená",J162,0)</f>
        <v>0</v>
      </c>
      <c r="BI162" s="232">
        <f>IF(N162="nulová",J162,0)</f>
        <v>0</v>
      </c>
      <c r="BJ162" s="18" t="s">
        <v>140</v>
      </c>
      <c r="BK162" s="232">
        <f>ROUND(I162*H162,2)</f>
        <v>0</v>
      </c>
      <c r="BL162" s="18" t="s">
        <v>140</v>
      </c>
      <c r="BM162" s="231" t="s">
        <v>321</v>
      </c>
    </row>
    <row r="163" spans="1:47" s="2" customFormat="1" ht="12">
      <c r="A163" s="39"/>
      <c r="B163" s="40"/>
      <c r="C163" s="41"/>
      <c r="D163" s="233" t="s">
        <v>142</v>
      </c>
      <c r="E163" s="41"/>
      <c r="F163" s="234" t="s">
        <v>250</v>
      </c>
      <c r="G163" s="41"/>
      <c r="H163" s="41"/>
      <c r="I163" s="138"/>
      <c r="J163" s="41"/>
      <c r="K163" s="41"/>
      <c r="L163" s="45"/>
      <c r="M163" s="235"/>
      <c r="N163" s="236"/>
      <c r="O163" s="86"/>
      <c r="P163" s="86"/>
      <c r="Q163" s="86"/>
      <c r="R163" s="86"/>
      <c r="S163" s="86"/>
      <c r="T163" s="87"/>
      <c r="U163" s="39"/>
      <c r="V163" s="39"/>
      <c r="W163" s="39"/>
      <c r="X163" s="39"/>
      <c r="Y163" s="39"/>
      <c r="Z163" s="39"/>
      <c r="AA163" s="39"/>
      <c r="AB163" s="39"/>
      <c r="AC163" s="39"/>
      <c r="AD163" s="39"/>
      <c r="AE163" s="39"/>
      <c r="AT163" s="18" t="s">
        <v>142</v>
      </c>
      <c r="AU163" s="18" t="s">
        <v>84</v>
      </c>
    </row>
    <row r="164" spans="1:47" s="2" customFormat="1" ht="12">
      <c r="A164" s="39"/>
      <c r="B164" s="40"/>
      <c r="C164" s="41"/>
      <c r="D164" s="233" t="s">
        <v>144</v>
      </c>
      <c r="E164" s="41"/>
      <c r="F164" s="237" t="s">
        <v>241</v>
      </c>
      <c r="G164" s="41"/>
      <c r="H164" s="41"/>
      <c r="I164" s="138"/>
      <c r="J164" s="41"/>
      <c r="K164" s="41"/>
      <c r="L164" s="45"/>
      <c r="M164" s="235"/>
      <c r="N164" s="236"/>
      <c r="O164" s="86"/>
      <c r="P164" s="86"/>
      <c r="Q164" s="86"/>
      <c r="R164" s="86"/>
      <c r="S164" s="86"/>
      <c r="T164" s="87"/>
      <c r="U164" s="39"/>
      <c r="V164" s="39"/>
      <c r="W164" s="39"/>
      <c r="X164" s="39"/>
      <c r="Y164" s="39"/>
      <c r="Z164" s="39"/>
      <c r="AA164" s="39"/>
      <c r="AB164" s="39"/>
      <c r="AC164" s="39"/>
      <c r="AD164" s="39"/>
      <c r="AE164" s="39"/>
      <c r="AT164" s="18" t="s">
        <v>144</v>
      </c>
      <c r="AU164" s="18" t="s">
        <v>84</v>
      </c>
    </row>
    <row r="165" spans="1:51" s="13" customFormat="1" ht="12">
      <c r="A165" s="13"/>
      <c r="B165" s="238"/>
      <c r="C165" s="239"/>
      <c r="D165" s="233" t="s">
        <v>146</v>
      </c>
      <c r="E165" s="240" t="s">
        <v>28</v>
      </c>
      <c r="F165" s="241" t="s">
        <v>251</v>
      </c>
      <c r="G165" s="239"/>
      <c r="H165" s="240" t="s">
        <v>28</v>
      </c>
      <c r="I165" s="242"/>
      <c r="J165" s="239"/>
      <c r="K165" s="239"/>
      <c r="L165" s="243"/>
      <c r="M165" s="244"/>
      <c r="N165" s="245"/>
      <c r="O165" s="245"/>
      <c r="P165" s="245"/>
      <c r="Q165" s="245"/>
      <c r="R165" s="245"/>
      <c r="S165" s="245"/>
      <c r="T165" s="246"/>
      <c r="U165" s="13"/>
      <c r="V165" s="13"/>
      <c r="W165" s="13"/>
      <c r="X165" s="13"/>
      <c r="Y165" s="13"/>
      <c r="Z165" s="13"/>
      <c r="AA165" s="13"/>
      <c r="AB165" s="13"/>
      <c r="AC165" s="13"/>
      <c r="AD165" s="13"/>
      <c r="AE165" s="13"/>
      <c r="AT165" s="247" t="s">
        <v>146</v>
      </c>
      <c r="AU165" s="247" t="s">
        <v>84</v>
      </c>
      <c r="AV165" s="13" t="s">
        <v>82</v>
      </c>
      <c r="AW165" s="13" t="s">
        <v>35</v>
      </c>
      <c r="AX165" s="13" t="s">
        <v>74</v>
      </c>
      <c r="AY165" s="247" t="s">
        <v>133</v>
      </c>
    </row>
    <row r="166" spans="1:51" s="14" customFormat="1" ht="12">
      <c r="A166" s="14"/>
      <c r="B166" s="248"/>
      <c r="C166" s="249"/>
      <c r="D166" s="233" t="s">
        <v>146</v>
      </c>
      <c r="E166" s="250" t="s">
        <v>28</v>
      </c>
      <c r="F166" s="251" t="s">
        <v>322</v>
      </c>
      <c r="G166" s="249"/>
      <c r="H166" s="252">
        <v>2.256</v>
      </c>
      <c r="I166" s="253"/>
      <c r="J166" s="249"/>
      <c r="K166" s="249"/>
      <c r="L166" s="254"/>
      <c r="M166" s="255"/>
      <c r="N166" s="256"/>
      <c r="O166" s="256"/>
      <c r="P166" s="256"/>
      <c r="Q166" s="256"/>
      <c r="R166" s="256"/>
      <c r="S166" s="256"/>
      <c r="T166" s="257"/>
      <c r="U166" s="14"/>
      <c r="V166" s="14"/>
      <c r="W166" s="14"/>
      <c r="X166" s="14"/>
      <c r="Y166" s="14"/>
      <c r="Z166" s="14"/>
      <c r="AA166" s="14"/>
      <c r="AB166" s="14"/>
      <c r="AC166" s="14"/>
      <c r="AD166" s="14"/>
      <c r="AE166" s="14"/>
      <c r="AT166" s="258" t="s">
        <v>146</v>
      </c>
      <c r="AU166" s="258" t="s">
        <v>84</v>
      </c>
      <c r="AV166" s="14" t="s">
        <v>84</v>
      </c>
      <c r="AW166" s="14" t="s">
        <v>35</v>
      </c>
      <c r="AX166" s="14" t="s">
        <v>82</v>
      </c>
      <c r="AY166" s="258" t="s">
        <v>133</v>
      </c>
    </row>
    <row r="167" spans="1:63" s="12" customFormat="1" ht="20.85" customHeight="1">
      <c r="A167" s="12"/>
      <c r="B167" s="204"/>
      <c r="C167" s="205"/>
      <c r="D167" s="206" t="s">
        <v>73</v>
      </c>
      <c r="E167" s="218" t="s">
        <v>253</v>
      </c>
      <c r="F167" s="218" t="s">
        <v>254</v>
      </c>
      <c r="G167" s="205"/>
      <c r="H167" s="205"/>
      <c r="I167" s="208"/>
      <c r="J167" s="219">
        <f>BK167</f>
        <v>0</v>
      </c>
      <c r="K167" s="205"/>
      <c r="L167" s="210"/>
      <c r="M167" s="211"/>
      <c r="N167" s="212"/>
      <c r="O167" s="212"/>
      <c r="P167" s="213">
        <f>SUM(P168:P177)</f>
        <v>0</v>
      </c>
      <c r="Q167" s="212"/>
      <c r="R167" s="213">
        <f>SUM(R168:R177)</f>
        <v>0.012</v>
      </c>
      <c r="S167" s="212"/>
      <c r="T167" s="214">
        <f>SUM(T168:T177)</f>
        <v>0</v>
      </c>
      <c r="U167" s="12"/>
      <c r="V167" s="12"/>
      <c r="W167" s="12"/>
      <c r="X167" s="12"/>
      <c r="Y167" s="12"/>
      <c r="Z167" s="12"/>
      <c r="AA167" s="12"/>
      <c r="AB167" s="12"/>
      <c r="AC167" s="12"/>
      <c r="AD167" s="12"/>
      <c r="AE167" s="12"/>
      <c r="AR167" s="215" t="s">
        <v>82</v>
      </c>
      <c r="AT167" s="216" t="s">
        <v>73</v>
      </c>
      <c r="AU167" s="216" t="s">
        <v>84</v>
      </c>
      <c r="AY167" s="215" t="s">
        <v>133</v>
      </c>
      <c r="BK167" s="217">
        <f>SUM(BK168:BK177)</f>
        <v>0</v>
      </c>
    </row>
    <row r="168" spans="1:65" s="2" customFormat="1" ht="16.5" customHeight="1">
      <c r="A168" s="39"/>
      <c r="B168" s="40"/>
      <c r="C168" s="220" t="s">
        <v>8</v>
      </c>
      <c r="D168" s="220" t="s">
        <v>135</v>
      </c>
      <c r="E168" s="221" t="s">
        <v>255</v>
      </c>
      <c r="F168" s="222" t="s">
        <v>256</v>
      </c>
      <c r="G168" s="223" t="s">
        <v>222</v>
      </c>
      <c r="H168" s="224">
        <v>600</v>
      </c>
      <c r="I168" s="225"/>
      <c r="J168" s="226">
        <f>ROUND(I168*H168,2)</f>
        <v>0</v>
      </c>
      <c r="K168" s="222" t="s">
        <v>139</v>
      </c>
      <c r="L168" s="45"/>
      <c r="M168" s="227" t="s">
        <v>28</v>
      </c>
      <c r="N168" s="228" t="s">
        <v>47</v>
      </c>
      <c r="O168" s="86"/>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140</v>
      </c>
      <c r="AT168" s="231" t="s">
        <v>135</v>
      </c>
      <c r="AU168" s="231" t="s">
        <v>155</v>
      </c>
      <c r="AY168" s="18" t="s">
        <v>133</v>
      </c>
      <c r="BE168" s="232">
        <f>IF(N168="základní",J168,0)</f>
        <v>0</v>
      </c>
      <c r="BF168" s="232">
        <f>IF(N168="snížená",J168,0)</f>
        <v>0</v>
      </c>
      <c r="BG168" s="232">
        <f>IF(N168="zákl. přenesená",J168,0)</f>
        <v>0</v>
      </c>
      <c r="BH168" s="232">
        <f>IF(N168="sníž. přenesená",J168,0)</f>
        <v>0</v>
      </c>
      <c r="BI168" s="232">
        <f>IF(N168="nulová",J168,0)</f>
        <v>0</v>
      </c>
      <c r="BJ168" s="18" t="s">
        <v>140</v>
      </c>
      <c r="BK168" s="232">
        <f>ROUND(I168*H168,2)</f>
        <v>0</v>
      </c>
      <c r="BL168" s="18" t="s">
        <v>140</v>
      </c>
      <c r="BM168" s="231" t="s">
        <v>257</v>
      </c>
    </row>
    <row r="169" spans="1:47" s="2" customFormat="1" ht="12">
      <c r="A169" s="39"/>
      <c r="B169" s="40"/>
      <c r="C169" s="41"/>
      <c r="D169" s="233" t="s">
        <v>142</v>
      </c>
      <c r="E169" s="41"/>
      <c r="F169" s="234" t="s">
        <v>258</v>
      </c>
      <c r="G169" s="41"/>
      <c r="H169" s="41"/>
      <c r="I169" s="138"/>
      <c r="J169" s="41"/>
      <c r="K169" s="41"/>
      <c r="L169" s="45"/>
      <c r="M169" s="235"/>
      <c r="N169" s="236"/>
      <c r="O169" s="86"/>
      <c r="P169" s="86"/>
      <c r="Q169" s="86"/>
      <c r="R169" s="86"/>
      <c r="S169" s="86"/>
      <c r="T169" s="87"/>
      <c r="U169" s="39"/>
      <c r="V169" s="39"/>
      <c r="W169" s="39"/>
      <c r="X169" s="39"/>
      <c r="Y169" s="39"/>
      <c r="Z169" s="39"/>
      <c r="AA169" s="39"/>
      <c r="AB169" s="39"/>
      <c r="AC169" s="39"/>
      <c r="AD169" s="39"/>
      <c r="AE169" s="39"/>
      <c r="AT169" s="18" t="s">
        <v>142</v>
      </c>
      <c r="AU169" s="18" t="s">
        <v>155</v>
      </c>
    </row>
    <row r="170" spans="1:47" s="2" customFormat="1" ht="12">
      <c r="A170" s="39"/>
      <c r="B170" s="40"/>
      <c r="C170" s="41"/>
      <c r="D170" s="233" t="s">
        <v>144</v>
      </c>
      <c r="E170" s="41"/>
      <c r="F170" s="237" t="s">
        <v>259</v>
      </c>
      <c r="G170" s="41"/>
      <c r="H170" s="41"/>
      <c r="I170" s="138"/>
      <c r="J170" s="41"/>
      <c r="K170" s="41"/>
      <c r="L170" s="45"/>
      <c r="M170" s="235"/>
      <c r="N170" s="236"/>
      <c r="O170" s="86"/>
      <c r="P170" s="86"/>
      <c r="Q170" s="86"/>
      <c r="R170" s="86"/>
      <c r="S170" s="86"/>
      <c r="T170" s="87"/>
      <c r="U170" s="39"/>
      <c r="V170" s="39"/>
      <c r="W170" s="39"/>
      <c r="X170" s="39"/>
      <c r="Y170" s="39"/>
      <c r="Z170" s="39"/>
      <c r="AA170" s="39"/>
      <c r="AB170" s="39"/>
      <c r="AC170" s="39"/>
      <c r="AD170" s="39"/>
      <c r="AE170" s="39"/>
      <c r="AT170" s="18" t="s">
        <v>144</v>
      </c>
      <c r="AU170" s="18" t="s">
        <v>155</v>
      </c>
    </row>
    <row r="171" spans="1:51" s="13" customFormat="1" ht="12">
      <c r="A171" s="13"/>
      <c r="B171" s="238"/>
      <c r="C171" s="239"/>
      <c r="D171" s="233" t="s">
        <v>146</v>
      </c>
      <c r="E171" s="240" t="s">
        <v>28</v>
      </c>
      <c r="F171" s="241" t="s">
        <v>316</v>
      </c>
      <c r="G171" s="239"/>
      <c r="H171" s="240" t="s">
        <v>28</v>
      </c>
      <c r="I171" s="242"/>
      <c r="J171" s="239"/>
      <c r="K171" s="239"/>
      <c r="L171" s="243"/>
      <c r="M171" s="244"/>
      <c r="N171" s="245"/>
      <c r="O171" s="245"/>
      <c r="P171" s="245"/>
      <c r="Q171" s="245"/>
      <c r="R171" s="245"/>
      <c r="S171" s="245"/>
      <c r="T171" s="246"/>
      <c r="U171" s="13"/>
      <c r="V171" s="13"/>
      <c r="W171" s="13"/>
      <c r="X171" s="13"/>
      <c r="Y171" s="13"/>
      <c r="Z171" s="13"/>
      <c r="AA171" s="13"/>
      <c r="AB171" s="13"/>
      <c r="AC171" s="13"/>
      <c r="AD171" s="13"/>
      <c r="AE171" s="13"/>
      <c r="AT171" s="247" t="s">
        <v>146</v>
      </c>
      <c r="AU171" s="247" t="s">
        <v>155</v>
      </c>
      <c r="AV171" s="13" t="s">
        <v>82</v>
      </c>
      <c r="AW171" s="13" t="s">
        <v>35</v>
      </c>
      <c r="AX171" s="13" t="s">
        <v>74</v>
      </c>
      <c r="AY171" s="247" t="s">
        <v>133</v>
      </c>
    </row>
    <row r="172" spans="1:51" s="14" customFormat="1" ht="12">
      <c r="A172" s="14"/>
      <c r="B172" s="248"/>
      <c r="C172" s="249"/>
      <c r="D172" s="233" t="s">
        <v>146</v>
      </c>
      <c r="E172" s="250" t="s">
        <v>28</v>
      </c>
      <c r="F172" s="251" t="s">
        <v>317</v>
      </c>
      <c r="G172" s="249"/>
      <c r="H172" s="252">
        <v>600</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146</v>
      </c>
      <c r="AU172" s="258" t="s">
        <v>155</v>
      </c>
      <c r="AV172" s="14" t="s">
        <v>84</v>
      </c>
      <c r="AW172" s="14" t="s">
        <v>35</v>
      </c>
      <c r="AX172" s="14" t="s">
        <v>82</v>
      </c>
      <c r="AY172" s="258" t="s">
        <v>133</v>
      </c>
    </row>
    <row r="173" spans="1:65" s="2" customFormat="1" ht="16.5" customHeight="1">
      <c r="A173" s="39"/>
      <c r="B173" s="40"/>
      <c r="C173" s="270" t="s">
        <v>262</v>
      </c>
      <c r="D173" s="270" t="s">
        <v>263</v>
      </c>
      <c r="E173" s="271" t="s">
        <v>264</v>
      </c>
      <c r="F173" s="272" t="s">
        <v>265</v>
      </c>
      <c r="G173" s="273" t="s">
        <v>266</v>
      </c>
      <c r="H173" s="274">
        <v>12</v>
      </c>
      <c r="I173" s="275"/>
      <c r="J173" s="276">
        <f>ROUND(I173*H173,2)</f>
        <v>0</v>
      </c>
      <c r="K173" s="272" t="s">
        <v>139</v>
      </c>
      <c r="L173" s="277"/>
      <c r="M173" s="278" t="s">
        <v>28</v>
      </c>
      <c r="N173" s="279" t="s">
        <v>47</v>
      </c>
      <c r="O173" s="86"/>
      <c r="P173" s="229">
        <f>O173*H173</f>
        <v>0</v>
      </c>
      <c r="Q173" s="229">
        <v>0.001</v>
      </c>
      <c r="R173" s="229">
        <f>Q173*H173</f>
        <v>0.012</v>
      </c>
      <c r="S173" s="229">
        <v>0</v>
      </c>
      <c r="T173" s="230">
        <f>S173*H173</f>
        <v>0</v>
      </c>
      <c r="U173" s="39"/>
      <c r="V173" s="39"/>
      <c r="W173" s="39"/>
      <c r="X173" s="39"/>
      <c r="Y173" s="39"/>
      <c r="Z173" s="39"/>
      <c r="AA173" s="39"/>
      <c r="AB173" s="39"/>
      <c r="AC173" s="39"/>
      <c r="AD173" s="39"/>
      <c r="AE173" s="39"/>
      <c r="AR173" s="231" t="s">
        <v>194</v>
      </c>
      <c r="AT173" s="231" t="s">
        <v>263</v>
      </c>
      <c r="AU173" s="231" t="s">
        <v>155</v>
      </c>
      <c r="AY173" s="18" t="s">
        <v>133</v>
      </c>
      <c r="BE173" s="232">
        <f>IF(N173="základní",J173,0)</f>
        <v>0</v>
      </c>
      <c r="BF173" s="232">
        <f>IF(N173="snížená",J173,0)</f>
        <v>0</v>
      </c>
      <c r="BG173" s="232">
        <f>IF(N173="zákl. přenesená",J173,0)</f>
        <v>0</v>
      </c>
      <c r="BH173" s="232">
        <f>IF(N173="sníž. přenesená",J173,0)</f>
        <v>0</v>
      </c>
      <c r="BI173" s="232">
        <f>IF(N173="nulová",J173,0)</f>
        <v>0</v>
      </c>
      <c r="BJ173" s="18" t="s">
        <v>140</v>
      </c>
      <c r="BK173" s="232">
        <f>ROUND(I173*H173,2)</f>
        <v>0</v>
      </c>
      <c r="BL173" s="18" t="s">
        <v>140</v>
      </c>
      <c r="BM173" s="231" t="s">
        <v>267</v>
      </c>
    </row>
    <row r="174" spans="1:47" s="2" customFormat="1" ht="12">
      <c r="A174" s="39"/>
      <c r="B174" s="40"/>
      <c r="C174" s="41"/>
      <c r="D174" s="233" t="s">
        <v>142</v>
      </c>
      <c r="E174" s="41"/>
      <c r="F174" s="234" t="s">
        <v>265</v>
      </c>
      <c r="G174" s="41"/>
      <c r="H174" s="41"/>
      <c r="I174" s="138"/>
      <c r="J174" s="41"/>
      <c r="K174" s="41"/>
      <c r="L174" s="45"/>
      <c r="M174" s="235"/>
      <c r="N174" s="236"/>
      <c r="O174" s="86"/>
      <c r="P174" s="86"/>
      <c r="Q174" s="86"/>
      <c r="R174" s="86"/>
      <c r="S174" s="86"/>
      <c r="T174" s="87"/>
      <c r="U174" s="39"/>
      <c r="V174" s="39"/>
      <c r="W174" s="39"/>
      <c r="X174" s="39"/>
      <c r="Y174" s="39"/>
      <c r="Z174" s="39"/>
      <c r="AA174" s="39"/>
      <c r="AB174" s="39"/>
      <c r="AC174" s="39"/>
      <c r="AD174" s="39"/>
      <c r="AE174" s="39"/>
      <c r="AT174" s="18" t="s">
        <v>142</v>
      </c>
      <c r="AU174" s="18" t="s">
        <v>155</v>
      </c>
    </row>
    <row r="175" spans="1:51" s="13" customFormat="1" ht="12">
      <c r="A175" s="13"/>
      <c r="B175" s="238"/>
      <c r="C175" s="239"/>
      <c r="D175" s="233" t="s">
        <v>146</v>
      </c>
      <c r="E175" s="240" t="s">
        <v>28</v>
      </c>
      <c r="F175" s="241" t="s">
        <v>323</v>
      </c>
      <c r="G175" s="239"/>
      <c r="H175" s="240" t="s">
        <v>28</v>
      </c>
      <c r="I175" s="242"/>
      <c r="J175" s="239"/>
      <c r="K175" s="239"/>
      <c r="L175" s="243"/>
      <c r="M175" s="244"/>
      <c r="N175" s="245"/>
      <c r="O175" s="245"/>
      <c r="P175" s="245"/>
      <c r="Q175" s="245"/>
      <c r="R175" s="245"/>
      <c r="S175" s="245"/>
      <c r="T175" s="246"/>
      <c r="U175" s="13"/>
      <c r="V175" s="13"/>
      <c r="W175" s="13"/>
      <c r="X175" s="13"/>
      <c r="Y175" s="13"/>
      <c r="Z175" s="13"/>
      <c r="AA175" s="13"/>
      <c r="AB175" s="13"/>
      <c r="AC175" s="13"/>
      <c r="AD175" s="13"/>
      <c r="AE175" s="13"/>
      <c r="AT175" s="247" t="s">
        <v>146</v>
      </c>
      <c r="AU175" s="247" t="s">
        <v>155</v>
      </c>
      <c r="AV175" s="13" t="s">
        <v>82</v>
      </c>
      <c r="AW175" s="13" t="s">
        <v>35</v>
      </c>
      <c r="AX175" s="13" t="s">
        <v>74</v>
      </c>
      <c r="AY175" s="247" t="s">
        <v>133</v>
      </c>
    </row>
    <row r="176" spans="1:51" s="14" customFormat="1" ht="12">
      <c r="A176" s="14"/>
      <c r="B176" s="248"/>
      <c r="C176" s="249"/>
      <c r="D176" s="233" t="s">
        <v>146</v>
      </c>
      <c r="E176" s="250" t="s">
        <v>28</v>
      </c>
      <c r="F176" s="251" t="s">
        <v>324</v>
      </c>
      <c r="G176" s="249"/>
      <c r="H176" s="252">
        <v>600</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146</v>
      </c>
      <c r="AU176" s="258" t="s">
        <v>155</v>
      </c>
      <c r="AV176" s="14" t="s">
        <v>84</v>
      </c>
      <c r="AW176" s="14" t="s">
        <v>35</v>
      </c>
      <c r="AX176" s="14" t="s">
        <v>82</v>
      </c>
      <c r="AY176" s="258" t="s">
        <v>133</v>
      </c>
    </row>
    <row r="177" spans="1:51" s="14" customFormat="1" ht="12">
      <c r="A177" s="14"/>
      <c r="B177" s="248"/>
      <c r="C177" s="249"/>
      <c r="D177" s="233" t="s">
        <v>146</v>
      </c>
      <c r="E177" s="249"/>
      <c r="F177" s="251" t="s">
        <v>325</v>
      </c>
      <c r="G177" s="249"/>
      <c r="H177" s="252">
        <v>12</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146</v>
      </c>
      <c r="AU177" s="258" t="s">
        <v>155</v>
      </c>
      <c r="AV177" s="14" t="s">
        <v>84</v>
      </c>
      <c r="AW177" s="14" t="s">
        <v>4</v>
      </c>
      <c r="AX177" s="14" t="s">
        <v>82</v>
      </c>
      <c r="AY177" s="258" t="s">
        <v>133</v>
      </c>
    </row>
    <row r="178" spans="1:63" s="12" customFormat="1" ht="22.8" customHeight="1">
      <c r="A178" s="12"/>
      <c r="B178" s="204"/>
      <c r="C178" s="205"/>
      <c r="D178" s="206" t="s">
        <v>73</v>
      </c>
      <c r="E178" s="218" t="s">
        <v>202</v>
      </c>
      <c r="F178" s="218" t="s">
        <v>277</v>
      </c>
      <c r="G178" s="205"/>
      <c r="H178" s="205"/>
      <c r="I178" s="208"/>
      <c r="J178" s="219">
        <f>BK178</f>
        <v>0</v>
      </c>
      <c r="K178" s="205"/>
      <c r="L178" s="210"/>
      <c r="M178" s="211"/>
      <c r="N178" s="212"/>
      <c r="O178" s="212"/>
      <c r="P178" s="213">
        <f>SUM(P179:P183)</f>
        <v>0</v>
      </c>
      <c r="Q178" s="212"/>
      <c r="R178" s="213">
        <f>SUM(R179:R183)</f>
        <v>0</v>
      </c>
      <c r="S178" s="212"/>
      <c r="T178" s="214">
        <f>SUM(T179:T183)</f>
        <v>336</v>
      </c>
      <c r="U178" s="12"/>
      <c r="V178" s="12"/>
      <c r="W178" s="12"/>
      <c r="X178" s="12"/>
      <c r="Y178" s="12"/>
      <c r="Z178" s="12"/>
      <c r="AA178" s="12"/>
      <c r="AB178" s="12"/>
      <c r="AC178" s="12"/>
      <c r="AD178" s="12"/>
      <c r="AE178" s="12"/>
      <c r="AR178" s="215" t="s">
        <v>82</v>
      </c>
      <c r="AT178" s="216" t="s">
        <v>73</v>
      </c>
      <c r="AU178" s="216" t="s">
        <v>82</v>
      </c>
      <c r="AY178" s="215" t="s">
        <v>133</v>
      </c>
      <c r="BK178" s="217">
        <f>SUM(BK179:BK183)</f>
        <v>0</v>
      </c>
    </row>
    <row r="179" spans="1:65" s="2" customFormat="1" ht="16.5" customHeight="1">
      <c r="A179" s="39"/>
      <c r="B179" s="40"/>
      <c r="C179" s="220" t="s">
        <v>271</v>
      </c>
      <c r="D179" s="220" t="s">
        <v>135</v>
      </c>
      <c r="E179" s="221" t="s">
        <v>278</v>
      </c>
      <c r="F179" s="222" t="s">
        <v>279</v>
      </c>
      <c r="G179" s="223" t="s">
        <v>222</v>
      </c>
      <c r="H179" s="224">
        <v>16800</v>
      </c>
      <c r="I179" s="225"/>
      <c r="J179" s="226">
        <f>ROUND(I179*H179,2)</f>
        <v>0</v>
      </c>
      <c r="K179" s="222" t="s">
        <v>139</v>
      </c>
      <c r="L179" s="45"/>
      <c r="M179" s="227" t="s">
        <v>28</v>
      </c>
      <c r="N179" s="228" t="s">
        <v>47</v>
      </c>
      <c r="O179" s="86"/>
      <c r="P179" s="229">
        <f>O179*H179</f>
        <v>0</v>
      </c>
      <c r="Q179" s="229">
        <v>0</v>
      </c>
      <c r="R179" s="229">
        <f>Q179*H179</f>
        <v>0</v>
      </c>
      <c r="S179" s="229">
        <v>0.02</v>
      </c>
      <c r="T179" s="230">
        <f>S179*H179</f>
        <v>336</v>
      </c>
      <c r="U179" s="39"/>
      <c r="V179" s="39"/>
      <c r="W179" s="39"/>
      <c r="X179" s="39"/>
      <c r="Y179" s="39"/>
      <c r="Z179" s="39"/>
      <c r="AA179" s="39"/>
      <c r="AB179" s="39"/>
      <c r="AC179" s="39"/>
      <c r="AD179" s="39"/>
      <c r="AE179" s="39"/>
      <c r="AR179" s="231" t="s">
        <v>140</v>
      </c>
      <c r="AT179" s="231" t="s">
        <v>135</v>
      </c>
      <c r="AU179" s="231" t="s">
        <v>84</v>
      </c>
      <c r="AY179" s="18" t="s">
        <v>133</v>
      </c>
      <c r="BE179" s="232">
        <f>IF(N179="základní",J179,0)</f>
        <v>0</v>
      </c>
      <c r="BF179" s="232">
        <f>IF(N179="snížená",J179,0)</f>
        <v>0</v>
      </c>
      <c r="BG179" s="232">
        <f>IF(N179="zákl. přenesená",J179,0)</f>
        <v>0</v>
      </c>
      <c r="BH179" s="232">
        <f>IF(N179="sníž. přenesená",J179,0)</f>
        <v>0</v>
      </c>
      <c r="BI179" s="232">
        <f>IF(N179="nulová",J179,0)</f>
        <v>0</v>
      </c>
      <c r="BJ179" s="18" t="s">
        <v>140</v>
      </c>
      <c r="BK179" s="232">
        <f>ROUND(I179*H179,2)</f>
        <v>0</v>
      </c>
      <c r="BL179" s="18" t="s">
        <v>140</v>
      </c>
      <c r="BM179" s="231" t="s">
        <v>280</v>
      </c>
    </row>
    <row r="180" spans="1:47" s="2" customFormat="1" ht="12">
      <c r="A180" s="39"/>
      <c r="B180" s="40"/>
      <c r="C180" s="41"/>
      <c r="D180" s="233" t="s">
        <v>142</v>
      </c>
      <c r="E180" s="41"/>
      <c r="F180" s="234" t="s">
        <v>281</v>
      </c>
      <c r="G180" s="41"/>
      <c r="H180" s="41"/>
      <c r="I180" s="138"/>
      <c r="J180" s="41"/>
      <c r="K180" s="41"/>
      <c r="L180" s="45"/>
      <c r="M180" s="235"/>
      <c r="N180" s="236"/>
      <c r="O180" s="86"/>
      <c r="P180" s="86"/>
      <c r="Q180" s="86"/>
      <c r="R180" s="86"/>
      <c r="S180" s="86"/>
      <c r="T180" s="87"/>
      <c r="U180" s="39"/>
      <c r="V180" s="39"/>
      <c r="W180" s="39"/>
      <c r="X180" s="39"/>
      <c r="Y180" s="39"/>
      <c r="Z180" s="39"/>
      <c r="AA180" s="39"/>
      <c r="AB180" s="39"/>
      <c r="AC180" s="39"/>
      <c r="AD180" s="39"/>
      <c r="AE180" s="39"/>
      <c r="AT180" s="18" t="s">
        <v>142</v>
      </c>
      <c r="AU180" s="18" t="s">
        <v>84</v>
      </c>
    </row>
    <row r="181" spans="1:47" s="2" customFormat="1" ht="12">
      <c r="A181" s="39"/>
      <c r="B181" s="40"/>
      <c r="C181" s="41"/>
      <c r="D181" s="233" t="s">
        <v>144</v>
      </c>
      <c r="E181" s="41"/>
      <c r="F181" s="237" t="s">
        <v>282</v>
      </c>
      <c r="G181" s="41"/>
      <c r="H181" s="41"/>
      <c r="I181" s="138"/>
      <c r="J181" s="41"/>
      <c r="K181" s="41"/>
      <c r="L181" s="45"/>
      <c r="M181" s="235"/>
      <c r="N181" s="236"/>
      <c r="O181" s="86"/>
      <c r="P181" s="86"/>
      <c r="Q181" s="86"/>
      <c r="R181" s="86"/>
      <c r="S181" s="86"/>
      <c r="T181" s="87"/>
      <c r="U181" s="39"/>
      <c r="V181" s="39"/>
      <c r="W181" s="39"/>
      <c r="X181" s="39"/>
      <c r="Y181" s="39"/>
      <c r="Z181" s="39"/>
      <c r="AA181" s="39"/>
      <c r="AB181" s="39"/>
      <c r="AC181" s="39"/>
      <c r="AD181" s="39"/>
      <c r="AE181" s="39"/>
      <c r="AT181" s="18" t="s">
        <v>144</v>
      </c>
      <c r="AU181" s="18" t="s">
        <v>84</v>
      </c>
    </row>
    <row r="182" spans="1:51" s="13" customFormat="1" ht="12">
      <c r="A182" s="13"/>
      <c r="B182" s="238"/>
      <c r="C182" s="239"/>
      <c r="D182" s="233" t="s">
        <v>146</v>
      </c>
      <c r="E182" s="240" t="s">
        <v>28</v>
      </c>
      <c r="F182" s="241" t="s">
        <v>283</v>
      </c>
      <c r="G182" s="239"/>
      <c r="H182" s="240" t="s">
        <v>28</v>
      </c>
      <c r="I182" s="242"/>
      <c r="J182" s="239"/>
      <c r="K182" s="239"/>
      <c r="L182" s="243"/>
      <c r="M182" s="244"/>
      <c r="N182" s="245"/>
      <c r="O182" s="245"/>
      <c r="P182" s="245"/>
      <c r="Q182" s="245"/>
      <c r="R182" s="245"/>
      <c r="S182" s="245"/>
      <c r="T182" s="246"/>
      <c r="U182" s="13"/>
      <c r="V182" s="13"/>
      <c r="W182" s="13"/>
      <c r="X182" s="13"/>
      <c r="Y182" s="13"/>
      <c r="Z182" s="13"/>
      <c r="AA182" s="13"/>
      <c r="AB182" s="13"/>
      <c r="AC182" s="13"/>
      <c r="AD182" s="13"/>
      <c r="AE182" s="13"/>
      <c r="AT182" s="247" t="s">
        <v>146</v>
      </c>
      <c r="AU182" s="247" t="s">
        <v>84</v>
      </c>
      <c r="AV182" s="13" t="s">
        <v>82</v>
      </c>
      <c r="AW182" s="13" t="s">
        <v>35</v>
      </c>
      <c r="AX182" s="13" t="s">
        <v>74</v>
      </c>
      <c r="AY182" s="247" t="s">
        <v>133</v>
      </c>
    </row>
    <row r="183" spans="1:51" s="14" customFormat="1" ht="12">
      <c r="A183" s="14"/>
      <c r="B183" s="248"/>
      <c r="C183" s="249"/>
      <c r="D183" s="233" t="s">
        <v>146</v>
      </c>
      <c r="E183" s="250" t="s">
        <v>28</v>
      </c>
      <c r="F183" s="251" t="s">
        <v>326</v>
      </c>
      <c r="G183" s="249"/>
      <c r="H183" s="252">
        <v>16800</v>
      </c>
      <c r="I183" s="253"/>
      <c r="J183" s="249"/>
      <c r="K183" s="249"/>
      <c r="L183" s="254"/>
      <c r="M183" s="255"/>
      <c r="N183" s="256"/>
      <c r="O183" s="256"/>
      <c r="P183" s="256"/>
      <c r="Q183" s="256"/>
      <c r="R183" s="256"/>
      <c r="S183" s="256"/>
      <c r="T183" s="257"/>
      <c r="U183" s="14"/>
      <c r="V183" s="14"/>
      <c r="W183" s="14"/>
      <c r="X183" s="14"/>
      <c r="Y183" s="14"/>
      <c r="Z183" s="14"/>
      <c r="AA183" s="14"/>
      <c r="AB183" s="14"/>
      <c r="AC183" s="14"/>
      <c r="AD183" s="14"/>
      <c r="AE183" s="14"/>
      <c r="AT183" s="258" t="s">
        <v>146</v>
      </c>
      <c r="AU183" s="258" t="s">
        <v>84</v>
      </c>
      <c r="AV183" s="14" t="s">
        <v>84</v>
      </c>
      <c r="AW183" s="14" t="s">
        <v>35</v>
      </c>
      <c r="AX183" s="14" t="s">
        <v>82</v>
      </c>
      <c r="AY183" s="258" t="s">
        <v>133</v>
      </c>
    </row>
    <row r="184" spans="1:63" s="12" customFormat="1" ht="22.8" customHeight="1">
      <c r="A184" s="12"/>
      <c r="B184" s="204"/>
      <c r="C184" s="205"/>
      <c r="D184" s="206" t="s">
        <v>73</v>
      </c>
      <c r="E184" s="218" t="s">
        <v>285</v>
      </c>
      <c r="F184" s="218" t="s">
        <v>286</v>
      </c>
      <c r="G184" s="205"/>
      <c r="H184" s="205"/>
      <c r="I184" s="208"/>
      <c r="J184" s="219">
        <f>BK184</f>
        <v>0</v>
      </c>
      <c r="K184" s="205"/>
      <c r="L184" s="210"/>
      <c r="M184" s="211"/>
      <c r="N184" s="212"/>
      <c r="O184" s="212"/>
      <c r="P184" s="213">
        <f>SUM(P185:P188)</f>
        <v>0</v>
      </c>
      <c r="Q184" s="212"/>
      <c r="R184" s="213">
        <f>SUM(R185:R188)</f>
        <v>0</v>
      </c>
      <c r="S184" s="212"/>
      <c r="T184" s="214">
        <f>SUM(T185:T188)</f>
        <v>0</v>
      </c>
      <c r="U184" s="12"/>
      <c r="V184" s="12"/>
      <c r="W184" s="12"/>
      <c r="X184" s="12"/>
      <c r="Y184" s="12"/>
      <c r="Z184" s="12"/>
      <c r="AA184" s="12"/>
      <c r="AB184" s="12"/>
      <c r="AC184" s="12"/>
      <c r="AD184" s="12"/>
      <c r="AE184" s="12"/>
      <c r="AR184" s="215" t="s">
        <v>82</v>
      </c>
      <c r="AT184" s="216" t="s">
        <v>73</v>
      </c>
      <c r="AU184" s="216" t="s">
        <v>82</v>
      </c>
      <c r="AY184" s="215" t="s">
        <v>133</v>
      </c>
      <c r="BK184" s="217">
        <f>SUM(BK185:BK188)</f>
        <v>0</v>
      </c>
    </row>
    <row r="185" spans="1:65" s="2" customFormat="1" ht="16.5" customHeight="1">
      <c r="A185" s="39"/>
      <c r="B185" s="40"/>
      <c r="C185" s="220" t="s">
        <v>253</v>
      </c>
      <c r="D185" s="220" t="s">
        <v>135</v>
      </c>
      <c r="E185" s="221" t="s">
        <v>288</v>
      </c>
      <c r="F185" s="222" t="s">
        <v>289</v>
      </c>
      <c r="G185" s="223" t="s">
        <v>238</v>
      </c>
      <c r="H185" s="224">
        <v>0.7</v>
      </c>
      <c r="I185" s="225"/>
      <c r="J185" s="226">
        <f>ROUND(I185*H185,2)</f>
        <v>0</v>
      </c>
      <c r="K185" s="222" t="s">
        <v>28</v>
      </c>
      <c r="L185" s="45"/>
      <c r="M185" s="227" t="s">
        <v>28</v>
      </c>
      <c r="N185" s="228" t="s">
        <v>47</v>
      </c>
      <c r="O185" s="86"/>
      <c r="P185" s="229">
        <f>O185*H185</f>
        <v>0</v>
      </c>
      <c r="Q185" s="229">
        <v>0</v>
      </c>
      <c r="R185" s="229">
        <f>Q185*H185</f>
        <v>0</v>
      </c>
      <c r="S185" s="229">
        <v>0</v>
      </c>
      <c r="T185" s="230">
        <f>S185*H185</f>
        <v>0</v>
      </c>
      <c r="U185" s="39"/>
      <c r="V185" s="39"/>
      <c r="W185" s="39"/>
      <c r="X185" s="39"/>
      <c r="Y185" s="39"/>
      <c r="Z185" s="39"/>
      <c r="AA185" s="39"/>
      <c r="AB185" s="39"/>
      <c r="AC185" s="39"/>
      <c r="AD185" s="39"/>
      <c r="AE185" s="39"/>
      <c r="AR185" s="231" t="s">
        <v>140</v>
      </c>
      <c r="AT185" s="231" t="s">
        <v>135</v>
      </c>
      <c r="AU185" s="231" t="s">
        <v>84</v>
      </c>
      <c r="AY185" s="18" t="s">
        <v>133</v>
      </c>
      <c r="BE185" s="232">
        <f>IF(N185="základní",J185,0)</f>
        <v>0</v>
      </c>
      <c r="BF185" s="232">
        <f>IF(N185="snížená",J185,0)</f>
        <v>0</v>
      </c>
      <c r="BG185" s="232">
        <f>IF(N185="zákl. přenesená",J185,0)</f>
        <v>0</v>
      </c>
      <c r="BH185" s="232">
        <f>IF(N185="sníž. přenesená",J185,0)</f>
        <v>0</v>
      </c>
      <c r="BI185" s="232">
        <f>IF(N185="nulová",J185,0)</f>
        <v>0</v>
      </c>
      <c r="BJ185" s="18" t="s">
        <v>140</v>
      </c>
      <c r="BK185" s="232">
        <f>ROUND(I185*H185,2)</f>
        <v>0</v>
      </c>
      <c r="BL185" s="18" t="s">
        <v>140</v>
      </c>
      <c r="BM185" s="231" t="s">
        <v>327</v>
      </c>
    </row>
    <row r="186" spans="1:47" s="2" customFormat="1" ht="12">
      <c r="A186" s="39"/>
      <c r="B186" s="40"/>
      <c r="C186" s="41"/>
      <c r="D186" s="233" t="s">
        <v>142</v>
      </c>
      <c r="E186" s="41"/>
      <c r="F186" s="234" t="s">
        <v>291</v>
      </c>
      <c r="G186" s="41"/>
      <c r="H186" s="41"/>
      <c r="I186" s="138"/>
      <c r="J186" s="41"/>
      <c r="K186" s="41"/>
      <c r="L186" s="45"/>
      <c r="M186" s="235"/>
      <c r="N186" s="236"/>
      <c r="O186" s="86"/>
      <c r="P186" s="86"/>
      <c r="Q186" s="86"/>
      <c r="R186" s="86"/>
      <c r="S186" s="86"/>
      <c r="T186" s="87"/>
      <c r="U186" s="39"/>
      <c r="V186" s="39"/>
      <c r="W186" s="39"/>
      <c r="X186" s="39"/>
      <c r="Y186" s="39"/>
      <c r="Z186" s="39"/>
      <c r="AA186" s="39"/>
      <c r="AB186" s="39"/>
      <c r="AC186" s="39"/>
      <c r="AD186" s="39"/>
      <c r="AE186" s="39"/>
      <c r="AT186" s="18" t="s">
        <v>142</v>
      </c>
      <c r="AU186" s="18" t="s">
        <v>84</v>
      </c>
    </row>
    <row r="187" spans="1:51" s="13" customFormat="1" ht="12">
      <c r="A187" s="13"/>
      <c r="B187" s="238"/>
      <c r="C187" s="239"/>
      <c r="D187" s="233" t="s">
        <v>146</v>
      </c>
      <c r="E187" s="240" t="s">
        <v>28</v>
      </c>
      <c r="F187" s="241" t="s">
        <v>292</v>
      </c>
      <c r="G187" s="239"/>
      <c r="H187" s="240" t="s">
        <v>28</v>
      </c>
      <c r="I187" s="242"/>
      <c r="J187" s="239"/>
      <c r="K187" s="239"/>
      <c r="L187" s="243"/>
      <c r="M187" s="244"/>
      <c r="N187" s="245"/>
      <c r="O187" s="245"/>
      <c r="P187" s="245"/>
      <c r="Q187" s="245"/>
      <c r="R187" s="245"/>
      <c r="S187" s="245"/>
      <c r="T187" s="246"/>
      <c r="U187" s="13"/>
      <c r="V187" s="13"/>
      <c r="W187" s="13"/>
      <c r="X187" s="13"/>
      <c r="Y187" s="13"/>
      <c r="Z187" s="13"/>
      <c r="AA187" s="13"/>
      <c r="AB187" s="13"/>
      <c r="AC187" s="13"/>
      <c r="AD187" s="13"/>
      <c r="AE187" s="13"/>
      <c r="AT187" s="247" t="s">
        <v>146</v>
      </c>
      <c r="AU187" s="247" t="s">
        <v>84</v>
      </c>
      <c r="AV187" s="13" t="s">
        <v>82</v>
      </c>
      <c r="AW187" s="13" t="s">
        <v>35</v>
      </c>
      <c r="AX187" s="13" t="s">
        <v>74</v>
      </c>
      <c r="AY187" s="247" t="s">
        <v>133</v>
      </c>
    </row>
    <row r="188" spans="1:51" s="14" customFormat="1" ht="12">
      <c r="A188" s="14"/>
      <c r="B188" s="248"/>
      <c r="C188" s="249"/>
      <c r="D188" s="233" t="s">
        <v>146</v>
      </c>
      <c r="E188" s="250" t="s">
        <v>28</v>
      </c>
      <c r="F188" s="251" t="s">
        <v>328</v>
      </c>
      <c r="G188" s="249"/>
      <c r="H188" s="252">
        <v>0.7</v>
      </c>
      <c r="I188" s="253"/>
      <c r="J188" s="249"/>
      <c r="K188" s="249"/>
      <c r="L188" s="254"/>
      <c r="M188" s="255"/>
      <c r="N188" s="256"/>
      <c r="O188" s="256"/>
      <c r="P188" s="256"/>
      <c r="Q188" s="256"/>
      <c r="R188" s="256"/>
      <c r="S188" s="256"/>
      <c r="T188" s="257"/>
      <c r="U188" s="14"/>
      <c r="V188" s="14"/>
      <c r="W188" s="14"/>
      <c r="X188" s="14"/>
      <c r="Y188" s="14"/>
      <c r="Z188" s="14"/>
      <c r="AA188" s="14"/>
      <c r="AB188" s="14"/>
      <c r="AC188" s="14"/>
      <c r="AD188" s="14"/>
      <c r="AE188" s="14"/>
      <c r="AT188" s="258" t="s">
        <v>146</v>
      </c>
      <c r="AU188" s="258" t="s">
        <v>84</v>
      </c>
      <c r="AV188" s="14" t="s">
        <v>84</v>
      </c>
      <c r="AW188" s="14" t="s">
        <v>35</v>
      </c>
      <c r="AX188" s="14" t="s">
        <v>82</v>
      </c>
      <c r="AY188" s="258" t="s">
        <v>133</v>
      </c>
    </row>
    <row r="189" spans="1:63" s="12" customFormat="1" ht="22.8" customHeight="1">
      <c r="A189" s="12"/>
      <c r="B189" s="204"/>
      <c r="C189" s="205"/>
      <c r="D189" s="206" t="s">
        <v>73</v>
      </c>
      <c r="E189" s="218" t="s">
        <v>294</v>
      </c>
      <c r="F189" s="218" t="s">
        <v>295</v>
      </c>
      <c r="G189" s="205"/>
      <c r="H189" s="205"/>
      <c r="I189" s="208"/>
      <c r="J189" s="219">
        <f>BK189</f>
        <v>0</v>
      </c>
      <c r="K189" s="205"/>
      <c r="L189" s="210"/>
      <c r="M189" s="211"/>
      <c r="N189" s="212"/>
      <c r="O189" s="212"/>
      <c r="P189" s="213">
        <f>SUM(P190:P192)</f>
        <v>0</v>
      </c>
      <c r="Q189" s="212"/>
      <c r="R189" s="213">
        <f>SUM(R190:R192)</f>
        <v>0</v>
      </c>
      <c r="S189" s="212"/>
      <c r="T189" s="214">
        <f>SUM(T190:T192)</f>
        <v>0</v>
      </c>
      <c r="U189" s="12"/>
      <c r="V189" s="12"/>
      <c r="W189" s="12"/>
      <c r="X189" s="12"/>
      <c r="Y189" s="12"/>
      <c r="Z189" s="12"/>
      <c r="AA189" s="12"/>
      <c r="AB189" s="12"/>
      <c r="AC189" s="12"/>
      <c r="AD189" s="12"/>
      <c r="AE189" s="12"/>
      <c r="AR189" s="215" t="s">
        <v>82</v>
      </c>
      <c r="AT189" s="216" t="s">
        <v>73</v>
      </c>
      <c r="AU189" s="216" t="s">
        <v>82</v>
      </c>
      <c r="AY189" s="215" t="s">
        <v>133</v>
      </c>
      <c r="BK189" s="217">
        <f>SUM(BK190:BK192)</f>
        <v>0</v>
      </c>
    </row>
    <row r="190" spans="1:65" s="2" customFormat="1" ht="16.5" customHeight="1">
      <c r="A190" s="39"/>
      <c r="B190" s="40"/>
      <c r="C190" s="220" t="s">
        <v>287</v>
      </c>
      <c r="D190" s="220" t="s">
        <v>135</v>
      </c>
      <c r="E190" s="221" t="s">
        <v>297</v>
      </c>
      <c r="F190" s="222" t="s">
        <v>298</v>
      </c>
      <c r="G190" s="223" t="s">
        <v>238</v>
      </c>
      <c r="H190" s="224">
        <v>0.012</v>
      </c>
      <c r="I190" s="225"/>
      <c r="J190" s="226">
        <f>ROUND(I190*H190,2)</f>
        <v>0</v>
      </c>
      <c r="K190" s="222" t="s">
        <v>139</v>
      </c>
      <c r="L190" s="45"/>
      <c r="M190" s="227" t="s">
        <v>28</v>
      </c>
      <c r="N190" s="228" t="s">
        <v>47</v>
      </c>
      <c r="O190" s="86"/>
      <c r="P190" s="229">
        <f>O190*H190</f>
        <v>0</v>
      </c>
      <c r="Q190" s="229">
        <v>0</v>
      </c>
      <c r="R190" s="229">
        <f>Q190*H190</f>
        <v>0</v>
      </c>
      <c r="S190" s="229">
        <v>0</v>
      </c>
      <c r="T190" s="230">
        <f>S190*H190</f>
        <v>0</v>
      </c>
      <c r="U190" s="39"/>
      <c r="V190" s="39"/>
      <c r="W190" s="39"/>
      <c r="X190" s="39"/>
      <c r="Y190" s="39"/>
      <c r="Z190" s="39"/>
      <c r="AA190" s="39"/>
      <c r="AB190" s="39"/>
      <c r="AC190" s="39"/>
      <c r="AD190" s="39"/>
      <c r="AE190" s="39"/>
      <c r="AR190" s="231" t="s">
        <v>140</v>
      </c>
      <c r="AT190" s="231" t="s">
        <v>135</v>
      </c>
      <c r="AU190" s="231" t="s">
        <v>84</v>
      </c>
      <c r="AY190" s="18" t="s">
        <v>133</v>
      </c>
      <c r="BE190" s="232">
        <f>IF(N190="základní",J190,0)</f>
        <v>0</v>
      </c>
      <c r="BF190" s="232">
        <f>IF(N190="snížená",J190,0)</f>
        <v>0</v>
      </c>
      <c r="BG190" s="232">
        <f>IF(N190="zákl. přenesená",J190,0)</f>
        <v>0</v>
      </c>
      <c r="BH190" s="232">
        <f>IF(N190="sníž. přenesená",J190,0)</f>
        <v>0</v>
      </c>
      <c r="BI190" s="232">
        <f>IF(N190="nulová",J190,0)</f>
        <v>0</v>
      </c>
      <c r="BJ190" s="18" t="s">
        <v>140</v>
      </c>
      <c r="BK190" s="232">
        <f>ROUND(I190*H190,2)</f>
        <v>0</v>
      </c>
      <c r="BL190" s="18" t="s">
        <v>140</v>
      </c>
      <c r="BM190" s="231" t="s">
        <v>299</v>
      </c>
    </row>
    <row r="191" spans="1:47" s="2" customFormat="1" ht="12">
      <c r="A191" s="39"/>
      <c r="B191" s="40"/>
      <c r="C191" s="41"/>
      <c r="D191" s="233" t="s">
        <v>142</v>
      </c>
      <c r="E191" s="41"/>
      <c r="F191" s="234" t="s">
        <v>300</v>
      </c>
      <c r="G191" s="41"/>
      <c r="H191" s="41"/>
      <c r="I191" s="138"/>
      <c r="J191" s="41"/>
      <c r="K191" s="41"/>
      <c r="L191" s="45"/>
      <c r="M191" s="235"/>
      <c r="N191" s="236"/>
      <c r="O191" s="86"/>
      <c r="P191" s="86"/>
      <c r="Q191" s="86"/>
      <c r="R191" s="86"/>
      <c r="S191" s="86"/>
      <c r="T191" s="87"/>
      <c r="U191" s="39"/>
      <c r="V191" s="39"/>
      <c r="W191" s="39"/>
      <c r="X191" s="39"/>
      <c r="Y191" s="39"/>
      <c r="Z191" s="39"/>
      <c r="AA191" s="39"/>
      <c r="AB191" s="39"/>
      <c r="AC191" s="39"/>
      <c r="AD191" s="39"/>
      <c r="AE191" s="39"/>
      <c r="AT191" s="18" t="s">
        <v>142</v>
      </c>
      <c r="AU191" s="18" t="s">
        <v>84</v>
      </c>
    </row>
    <row r="192" spans="1:47" s="2" customFormat="1" ht="12">
      <c r="A192" s="39"/>
      <c r="B192" s="40"/>
      <c r="C192" s="41"/>
      <c r="D192" s="233" t="s">
        <v>144</v>
      </c>
      <c r="E192" s="41"/>
      <c r="F192" s="237" t="s">
        <v>301</v>
      </c>
      <c r="G192" s="41"/>
      <c r="H192" s="41"/>
      <c r="I192" s="138"/>
      <c r="J192" s="41"/>
      <c r="K192" s="41"/>
      <c r="L192" s="45"/>
      <c r="M192" s="280"/>
      <c r="N192" s="281"/>
      <c r="O192" s="282"/>
      <c r="P192" s="282"/>
      <c r="Q192" s="282"/>
      <c r="R192" s="282"/>
      <c r="S192" s="282"/>
      <c r="T192" s="283"/>
      <c r="U192" s="39"/>
      <c r="V192" s="39"/>
      <c r="W192" s="39"/>
      <c r="X192" s="39"/>
      <c r="Y192" s="39"/>
      <c r="Z192" s="39"/>
      <c r="AA192" s="39"/>
      <c r="AB192" s="39"/>
      <c r="AC192" s="39"/>
      <c r="AD192" s="39"/>
      <c r="AE192" s="39"/>
      <c r="AT192" s="18" t="s">
        <v>144</v>
      </c>
      <c r="AU192" s="18" t="s">
        <v>84</v>
      </c>
    </row>
    <row r="193" spans="1:31" s="2" customFormat="1" ht="6.95" customHeight="1">
      <c r="A193" s="39"/>
      <c r="B193" s="61"/>
      <c r="C193" s="62"/>
      <c r="D193" s="62"/>
      <c r="E193" s="62"/>
      <c r="F193" s="62"/>
      <c r="G193" s="62"/>
      <c r="H193" s="62"/>
      <c r="I193" s="168"/>
      <c r="J193" s="62"/>
      <c r="K193" s="62"/>
      <c r="L193" s="45"/>
      <c r="M193" s="39"/>
      <c r="O193" s="39"/>
      <c r="P193" s="39"/>
      <c r="Q193" s="39"/>
      <c r="R193" s="39"/>
      <c r="S193" s="39"/>
      <c r="T193" s="39"/>
      <c r="U193" s="39"/>
      <c r="V193" s="39"/>
      <c r="W193" s="39"/>
      <c r="X193" s="39"/>
      <c r="Y193" s="39"/>
      <c r="Z193" s="39"/>
      <c r="AA193" s="39"/>
      <c r="AB193" s="39"/>
      <c r="AC193" s="39"/>
      <c r="AD193" s="39"/>
      <c r="AE193" s="39"/>
    </row>
  </sheetData>
  <sheetProtection password="CC35" sheet="1" objects="1" scenarios="1" formatColumns="0" formatRows="0" autoFilter="0"/>
  <autoFilter ref="C84:K192"/>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9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90</v>
      </c>
    </row>
    <row r="3" spans="2:46" s="1" customFormat="1" ht="6.95" customHeight="1">
      <c r="B3" s="131"/>
      <c r="C3" s="132"/>
      <c r="D3" s="132"/>
      <c r="E3" s="132"/>
      <c r="F3" s="132"/>
      <c r="G3" s="132"/>
      <c r="H3" s="132"/>
      <c r="I3" s="133"/>
      <c r="J3" s="132"/>
      <c r="K3" s="132"/>
      <c r="L3" s="21"/>
      <c r="AT3" s="18" t="s">
        <v>84</v>
      </c>
    </row>
    <row r="4" spans="2:46" s="1" customFormat="1" ht="24.95" customHeight="1">
      <c r="B4" s="21"/>
      <c r="D4" s="134" t="s">
        <v>103</v>
      </c>
      <c r="I4" s="130"/>
      <c r="L4" s="21"/>
      <c r="M4" s="135" t="s">
        <v>10</v>
      </c>
      <c r="AT4" s="18" t="s">
        <v>35</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Chrudimka, Hlinsko, odstranění sedimentů v intravilánu, ř. km 86,376 - 89,700</v>
      </c>
      <c r="F7" s="136"/>
      <c r="G7" s="136"/>
      <c r="H7" s="136"/>
      <c r="I7" s="130"/>
      <c r="L7" s="21"/>
    </row>
    <row r="8" spans="1:31" s="2" customFormat="1" ht="12" customHeight="1">
      <c r="A8" s="39"/>
      <c r="B8" s="45"/>
      <c r="C8" s="39"/>
      <c r="D8" s="136" t="s">
        <v>104</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329</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21</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22</v>
      </c>
      <c r="E12" s="39"/>
      <c r="F12" s="141" t="s">
        <v>23</v>
      </c>
      <c r="G12" s="39"/>
      <c r="H12" s="39"/>
      <c r="I12" s="142" t="s">
        <v>24</v>
      </c>
      <c r="J12" s="143" t="str">
        <f>'Rekapitulace stavby'!AN8</f>
        <v>25. 11. 2019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26</v>
      </c>
      <c r="E14" s="39"/>
      <c r="F14" s="39"/>
      <c r="G14" s="39"/>
      <c r="H14" s="39"/>
      <c r="I14" s="142" t="s">
        <v>27</v>
      </c>
      <c r="J14" s="141" t="s">
        <v>28</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29</v>
      </c>
      <c r="F15" s="39"/>
      <c r="G15" s="39"/>
      <c r="H15" s="39"/>
      <c r="I15" s="142" t="s">
        <v>30</v>
      </c>
      <c r="J15" s="141" t="s">
        <v>28</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31</v>
      </c>
      <c r="E17" s="39"/>
      <c r="F17" s="39"/>
      <c r="G17" s="39"/>
      <c r="H17" s="39"/>
      <c r="I17" s="142" t="s">
        <v>27</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30</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33</v>
      </c>
      <c r="E20" s="39"/>
      <c r="F20" s="39"/>
      <c r="G20" s="39"/>
      <c r="H20" s="39"/>
      <c r="I20" s="142" t="s">
        <v>27</v>
      </c>
      <c r="J20" s="141" t="s">
        <v>28</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34</v>
      </c>
      <c r="F21" s="39"/>
      <c r="G21" s="39"/>
      <c r="H21" s="39"/>
      <c r="I21" s="142" t="s">
        <v>30</v>
      </c>
      <c r="J21" s="141" t="s">
        <v>28</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36</v>
      </c>
      <c r="E23" s="39"/>
      <c r="F23" s="39"/>
      <c r="G23" s="39"/>
      <c r="H23" s="39"/>
      <c r="I23" s="142" t="s">
        <v>27</v>
      </c>
      <c r="J23" s="141" t="s">
        <v>28</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37</v>
      </c>
      <c r="F24" s="39"/>
      <c r="G24" s="39"/>
      <c r="H24" s="39"/>
      <c r="I24" s="142" t="s">
        <v>30</v>
      </c>
      <c r="J24" s="141" t="s">
        <v>28</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38</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25.5" customHeight="1">
      <c r="A27" s="144"/>
      <c r="B27" s="145"/>
      <c r="C27" s="144"/>
      <c r="D27" s="144"/>
      <c r="E27" s="146" t="s">
        <v>106</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40</v>
      </c>
      <c r="E30" s="39"/>
      <c r="F30" s="39"/>
      <c r="G30" s="39"/>
      <c r="H30" s="39"/>
      <c r="I30" s="138"/>
      <c r="J30" s="152">
        <f>ROUND(J85,2)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42</v>
      </c>
      <c r="G32" s="39"/>
      <c r="H32" s="39"/>
      <c r="I32" s="154" t="s">
        <v>41</v>
      </c>
      <c r="J32" s="153" t="s">
        <v>43</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44</v>
      </c>
      <c r="E33" s="136" t="s">
        <v>45</v>
      </c>
      <c r="F33" s="156">
        <f>ROUND((SUM(BE85:BE192)),2)</f>
        <v>0</v>
      </c>
      <c r="G33" s="39"/>
      <c r="H33" s="39"/>
      <c r="I33" s="157">
        <v>0.21</v>
      </c>
      <c r="J33" s="156">
        <f>ROUND(((SUM(BE85:BE192))*I33),2)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46</v>
      </c>
      <c r="F34" s="156">
        <f>ROUND((SUM(BF85:BF192)),2)</f>
        <v>0</v>
      </c>
      <c r="G34" s="39"/>
      <c r="H34" s="39"/>
      <c r="I34" s="157">
        <v>0.15</v>
      </c>
      <c r="J34" s="156">
        <f>ROUND(((SUM(BF85:BF192))*I34),2)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44</v>
      </c>
      <c r="E35" s="136" t="s">
        <v>47</v>
      </c>
      <c r="F35" s="156">
        <f>ROUND((SUM(BG85:BG192)),2)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48</v>
      </c>
      <c r="F36" s="156">
        <f>ROUND((SUM(BH85:BH192)),2)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49</v>
      </c>
      <c r="F37" s="156">
        <f>ROUND((SUM(BI85:BI192)),2)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50</v>
      </c>
      <c r="E39" s="160"/>
      <c r="F39" s="160"/>
      <c r="G39" s="161" t="s">
        <v>51</v>
      </c>
      <c r="H39" s="162" t="s">
        <v>52</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Chrudimka, Hlinsko, odstranění sedimentů v intravilánu, ř. km 86,376 - 89,700</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3. - SO 03 Těžení nánosů</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Hlinsko</v>
      </c>
      <c r="G52" s="41"/>
      <c r="H52" s="41"/>
      <c r="I52" s="142" t="s">
        <v>24</v>
      </c>
      <c r="J52" s="74" t="str">
        <f>IF(J12="","",J12)</f>
        <v>25. 11. 2019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43.05" customHeight="1">
      <c r="A54" s="39"/>
      <c r="B54" s="40"/>
      <c r="C54" s="33" t="s">
        <v>26</v>
      </c>
      <c r="D54" s="41"/>
      <c r="E54" s="41"/>
      <c r="F54" s="28" t="str">
        <f>E15</f>
        <v>Povodí Labe, státní podnik, závod Pardubice</v>
      </c>
      <c r="G54" s="41"/>
      <c r="H54" s="41"/>
      <c r="I54" s="142" t="s">
        <v>33</v>
      </c>
      <c r="J54" s="37" t="str">
        <f>E21</f>
        <v>Povodí Labe, státní podnik, OIČ, Hradec Králové</v>
      </c>
      <c r="K54" s="41"/>
      <c r="L54" s="139"/>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142" t="s">
        <v>36</v>
      </c>
      <c r="J55" s="37" t="str">
        <f>E24</f>
        <v>Ing. Eva Morkesová</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72</v>
      </c>
      <c r="D59" s="41"/>
      <c r="E59" s="41"/>
      <c r="F59" s="41"/>
      <c r="G59" s="41"/>
      <c r="H59" s="41"/>
      <c r="I59" s="138"/>
      <c r="J59" s="104">
        <f>J85</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111</v>
      </c>
      <c r="E60" s="181"/>
      <c r="F60" s="181"/>
      <c r="G60" s="181"/>
      <c r="H60" s="181"/>
      <c r="I60" s="182"/>
      <c r="J60" s="183">
        <f>J86</f>
        <v>0</v>
      </c>
      <c r="K60" s="179"/>
      <c r="L60" s="184"/>
      <c r="S60" s="9"/>
      <c r="T60" s="9"/>
      <c r="U60" s="9"/>
      <c r="V60" s="9"/>
      <c r="W60" s="9"/>
      <c r="X60" s="9"/>
      <c r="Y60" s="9"/>
      <c r="Z60" s="9"/>
      <c r="AA60" s="9"/>
      <c r="AB60" s="9"/>
      <c r="AC60" s="9"/>
      <c r="AD60" s="9"/>
      <c r="AE60" s="9"/>
    </row>
    <row r="61" spans="1:31" s="10" customFormat="1" ht="19.9" customHeight="1">
      <c r="A61" s="10"/>
      <c r="B61" s="185"/>
      <c r="C61" s="186"/>
      <c r="D61" s="187" t="s">
        <v>112</v>
      </c>
      <c r="E61" s="188"/>
      <c r="F61" s="188"/>
      <c r="G61" s="188"/>
      <c r="H61" s="188"/>
      <c r="I61" s="189"/>
      <c r="J61" s="190">
        <f>J87</f>
        <v>0</v>
      </c>
      <c r="K61" s="186"/>
      <c r="L61" s="191"/>
      <c r="S61" s="10"/>
      <c r="T61" s="10"/>
      <c r="U61" s="10"/>
      <c r="V61" s="10"/>
      <c r="W61" s="10"/>
      <c r="X61" s="10"/>
      <c r="Y61" s="10"/>
      <c r="Z61" s="10"/>
      <c r="AA61" s="10"/>
      <c r="AB61" s="10"/>
      <c r="AC61" s="10"/>
      <c r="AD61" s="10"/>
      <c r="AE61" s="10"/>
    </row>
    <row r="62" spans="1:31" s="10" customFormat="1" ht="14.85" customHeight="1">
      <c r="A62" s="10"/>
      <c r="B62" s="185"/>
      <c r="C62" s="186"/>
      <c r="D62" s="187" t="s">
        <v>113</v>
      </c>
      <c r="E62" s="188"/>
      <c r="F62" s="188"/>
      <c r="G62" s="188"/>
      <c r="H62" s="188"/>
      <c r="I62" s="189"/>
      <c r="J62" s="190">
        <f>J167</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115</v>
      </c>
      <c r="E63" s="188"/>
      <c r="F63" s="188"/>
      <c r="G63" s="188"/>
      <c r="H63" s="188"/>
      <c r="I63" s="189"/>
      <c r="J63" s="190">
        <f>J178</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116</v>
      </c>
      <c r="E64" s="188"/>
      <c r="F64" s="188"/>
      <c r="G64" s="188"/>
      <c r="H64" s="188"/>
      <c r="I64" s="189"/>
      <c r="J64" s="190">
        <f>J184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117</v>
      </c>
      <c r="E65" s="188"/>
      <c r="F65" s="188"/>
      <c r="G65" s="188"/>
      <c r="H65" s="188"/>
      <c r="I65" s="189"/>
      <c r="J65" s="190">
        <f>J189</f>
        <v>0</v>
      </c>
      <c r="K65" s="186"/>
      <c r="L65" s="191"/>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8"/>
      <c r="J66" s="41"/>
      <c r="K66" s="41"/>
      <c r="L66" s="139"/>
      <c r="S66" s="39"/>
      <c r="T66" s="39"/>
      <c r="U66" s="39"/>
      <c r="V66" s="39"/>
      <c r="W66" s="39"/>
      <c r="X66" s="39"/>
      <c r="Y66" s="39"/>
      <c r="Z66" s="39"/>
      <c r="AA66" s="39"/>
      <c r="AB66" s="39"/>
      <c r="AC66" s="39"/>
      <c r="AD66" s="39"/>
      <c r="AE66" s="39"/>
    </row>
    <row r="67" spans="1:31" s="2" customFormat="1" ht="6.95" customHeight="1">
      <c r="A67" s="39"/>
      <c r="B67" s="61"/>
      <c r="C67" s="62"/>
      <c r="D67" s="62"/>
      <c r="E67" s="62"/>
      <c r="F67" s="62"/>
      <c r="G67" s="62"/>
      <c r="H67" s="62"/>
      <c r="I67" s="168"/>
      <c r="J67" s="62"/>
      <c r="K67" s="62"/>
      <c r="L67" s="139"/>
      <c r="S67" s="39"/>
      <c r="T67" s="39"/>
      <c r="U67" s="39"/>
      <c r="V67" s="39"/>
      <c r="W67" s="39"/>
      <c r="X67" s="39"/>
      <c r="Y67" s="39"/>
      <c r="Z67" s="39"/>
      <c r="AA67" s="39"/>
      <c r="AB67" s="39"/>
      <c r="AC67" s="39"/>
      <c r="AD67" s="39"/>
      <c r="AE67" s="39"/>
    </row>
    <row r="71" spans="1:31" s="2" customFormat="1" ht="6.95" customHeight="1">
      <c r="A71" s="39"/>
      <c r="B71" s="63"/>
      <c r="C71" s="64"/>
      <c r="D71" s="64"/>
      <c r="E71" s="64"/>
      <c r="F71" s="64"/>
      <c r="G71" s="64"/>
      <c r="H71" s="64"/>
      <c r="I71" s="171"/>
      <c r="J71" s="64"/>
      <c r="K71" s="64"/>
      <c r="L71" s="139"/>
      <c r="S71" s="39"/>
      <c r="T71" s="39"/>
      <c r="U71" s="39"/>
      <c r="V71" s="39"/>
      <c r="W71" s="39"/>
      <c r="X71" s="39"/>
      <c r="Y71" s="39"/>
      <c r="Z71" s="39"/>
      <c r="AA71" s="39"/>
      <c r="AB71" s="39"/>
      <c r="AC71" s="39"/>
      <c r="AD71" s="39"/>
      <c r="AE71" s="39"/>
    </row>
    <row r="72" spans="1:31" s="2" customFormat="1" ht="24.95" customHeight="1">
      <c r="A72" s="39"/>
      <c r="B72" s="40"/>
      <c r="C72" s="24" t="s">
        <v>118</v>
      </c>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16.5" customHeight="1">
      <c r="A75" s="39"/>
      <c r="B75" s="40"/>
      <c r="C75" s="41"/>
      <c r="D75" s="41"/>
      <c r="E75" s="172" t="str">
        <f>E7</f>
        <v>Chrudimka, Hlinsko, odstranění sedimentů v intravilánu, ř. km 86,376 - 89,700</v>
      </c>
      <c r="F75" s="33"/>
      <c r="G75" s="33"/>
      <c r="H75" s="33"/>
      <c r="I75" s="138"/>
      <c r="J75" s="41"/>
      <c r="K75" s="41"/>
      <c r="L75" s="139"/>
      <c r="S75" s="39"/>
      <c r="T75" s="39"/>
      <c r="U75" s="39"/>
      <c r="V75" s="39"/>
      <c r="W75" s="39"/>
      <c r="X75" s="39"/>
      <c r="Y75" s="39"/>
      <c r="Z75" s="39"/>
      <c r="AA75" s="39"/>
      <c r="AB75" s="39"/>
      <c r="AC75" s="39"/>
      <c r="AD75" s="39"/>
      <c r="AE75" s="39"/>
    </row>
    <row r="76" spans="1:31" s="2" customFormat="1" ht="12" customHeight="1">
      <c r="A76" s="39"/>
      <c r="B76" s="40"/>
      <c r="C76" s="33" t="s">
        <v>104</v>
      </c>
      <c r="D76" s="41"/>
      <c r="E76" s="41"/>
      <c r="F76" s="41"/>
      <c r="G76" s="41"/>
      <c r="H76" s="41"/>
      <c r="I76" s="138"/>
      <c r="J76" s="41"/>
      <c r="K76" s="41"/>
      <c r="L76" s="139"/>
      <c r="S76" s="39"/>
      <c r="T76" s="39"/>
      <c r="U76" s="39"/>
      <c r="V76" s="39"/>
      <c r="W76" s="39"/>
      <c r="X76" s="39"/>
      <c r="Y76" s="39"/>
      <c r="Z76" s="39"/>
      <c r="AA76" s="39"/>
      <c r="AB76" s="39"/>
      <c r="AC76" s="39"/>
      <c r="AD76" s="39"/>
      <c r="AE76" s="39"/>
    </row>
    <row r="77" spans="1:31" s="2" customFormat="1" ht="16.5" customHeight="1">
      <c r="A77" s="39"/>
      <c r="B77" s="40"/>
      <c r="C77" s="41"/>
      <c r="D77" s="41"/>
      <c r="E77" s="71" t="str">
        <f>E9</f>
        <v>3. - SO 03 Těžení nánosů</v>
      </c>
      <c r="F77" s="41"/>
      <c r="G77" s="41"/>
      <c r="H77" s="41"/>
      <c r="I77" s="138"/>
      <c r="J77" s="41"/>
      <c r="K77" s="41"/>
      <c r="L77" s="13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12" customHeight="1">
      <c r="A79" s="39"/>
      <c r="B79" s="40"/>
      <c r="C79" s="33" t="s">
        <v>22</v>
      </c>
      <c r="D79" s="41"/>
      <c r="E79" s="41"/>
      <c r="F79" s="28" t="str">
        <f>F12</f>
        <v>Hlinsko</v>
      </c>
      <c r="G79" s="41"/>
      <c r="H79" s="41"/>
      <c r="I79" s="142" t="s">
        <v>24</v>
      </c>
      <c r="J79" s="74" t="str">
        <f>IF(J12="","",J12)</f>
        <v>25. 11. 2019</v>
      </c>
      <c r="K79" s="41"/>
      <c r="L79" s="13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8"/>
      <c r="J80" s="41"/>
      <c r="K80" s="41"/>
      <c r="L80" s="139"/>
      <c r="S80" s="39"/>
      <c r="T80" s="39"/>
      <c r="U80" s="39"/>
      <c r="V80" s="39"/>
      <c r="W80" s="39"/>
      <c r="X80" s="39"/>
      <c r="Y80" s="39"/>
      <c r="Z80" s="39"/>
      <c r="AA80" s="39"/>
      <c r="AB80" s="39"/>
      <c r="AC80" s="39"/>
      <c r="AD80" s="39"/>
      <c r="AE80" s="39"/>
    </row>
    <row r="81" spans="1:31" s="2" customFormat="1" ht="43.05" customHeight="1">
      <c r="A81" s="39"/>
      <c r="B81" s="40"/>
      <c r="C81" s="33" t="s">
        <v>26</v>
      </c>
      <c r="D81" s="41"/>
      <c r="E81" s="41"/>
      <c r="F81" s="28" t="str">
        <f>E15</f>
        <v>Povodí Labe, státní podnik, závod Pardubice</v>
      </c>
      <c r="G81" s="41"/>
      <c r="H81" s="41"/>
      <c r="I81" s="142" t="s">
        <v>33</v>
      </c>
      <c r="J81" s="37" t="str">
        <f>E21</f>
        <v>Povodí Labe, státní podnik, OIČ, Hradec Králové</v>
      </c>
      <c r="K81" s="41"/>
      <c r="L81" s="139"/>
      <c r="S81" s="39"/>
      <c r="T81" s="39"/>
      <c r="U81" s="39"/>
      <c r="V81" s="39"/>
      <c r="W81" s="39"/>
      <c r="X81" s="39"/>
      <c r="Y81" s="39"/>
      <c r="Z81" s="39"/>
      <c r="AA81" s="39"/>
      <c r="AB81" s="39"/>
      <c r="AC81" s="39"/>
      <c r="AD81" s="39"/>
      <c r="AE81" s="39"/>
    </row>
    <row r="82" spans="1:31" s="2" customFormat="1" ht="15.15" customHeight="1">
      <c r="A82" s="39"/>
      <c r="B82" s="40"/>
      <c r="C82" s="33" t="s">
        <v>31</v>
      </c>
      <c r="D82" s="41"/>
      <c r="E82" s="41"/>
      <c r="F82" s="28" t="str">
        <f>IF(E18="","",E18)</f>
        <v>Vyplň údaj</v>
      </c>
      <c r="G82" s="41"/>
      <c r="H82" s="41"/>
      <c r="I82" s="142" t="s">
        <v>36</v>
      </c>
      <c r="J82" s="37" t="str">
        <f>E24</f>
        <v>Ing. Eva Morkesová</v>
      </c>
      <c r="K82" s="41"/>
      <c r="L82" s="139"/>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8"/>
      <c r="J83" s="41"/>
      <c r="K83" s="41"/>
      <c r="L83" s="139"/>
      <c r="S83" s="39"/>
      <c r="T83" s="39"/>
      <c r="U83" s="39"/>
      <c r="V83" s="39"/>
      <c r="W83" s="39"/>
      <c r="X83" s="39"/>
      <c r="Y83" s="39"/>
      <c r="Z83" s="39"/>
      <c r="AA83" s="39"/>
      <c r="AB83" s="39"/>
      <c r="AC83" s="39"/>
      <c r="AD83" s="39"/>
      <c r="AE83" s="39"/>
    </row>
    <row r="84" spans="1:31" s="11" customFormat="1" ht="29.25" customHeight="1">
      <c r="A84" s="192"/>
      <c r="B84" s="193"/>
      <c r="C84" s="194" t="s">
        <v>119</v>
      </c>
      <c r="D84" s="195" t="s">
        <v>59</v>
      </c>
      <c r="E84" s="195" t="s">
        <v>55</v>
      </c>
      <c r="F84" s="195" t="s">
        <v>56</v>
      </c>
      <c r="G84" s="195" t="s">
        <v>120</v>
      </c>
      <c r="H84" s="195" t="s">
        <v>121</v>
      </c>
      <c r="I84" s="196" t="s">
        <v>122</v>
      </c>
      <c r="J84" s="195" t="s">
        <v>109</v>
      </c>
      <c r="K84" s="197" t="s">
        <v>123</v>
      </c>
      <c r="L84" s="198"/>
      <c r="M84" s="94" t="s">
        <v>28</v>
      </c>
      <c r="N84" s="95" t="s">
        <v>44</v>
      </c>
      <c r="O84" s="95" t="s">
        <v>124</v>
      </c>
      <c r="P84" s="95" t="s">
        <v>125</v>
      </c>
      <c r="Q84" s="95" t="s">
        <v>126</v>
      </c>
      <c r="R84" s="95" t="s">
        <v>127</v>
      </c>
      <c r="S84" s="95" t="s">
        <v>128</v>
      </c>
      <c r="T84" s="96" t="s">
        <v>129</v>
      </c>
      <c r="U84" s="192"/>
      <c r="V84" s="192"/>
      <c r="W84" s="192"/>
      <c r="X84" s="192"/>
      <c r="Y84" s="192"/>
      <c r="Z84" s="192"/>
      <c r="AA84" s="192"/>
      <c r="AB84" s="192"/>
      <c r="AC84" s="192"/>
      <c r="AD84" s="192"/>
      <c r="AE84" s="192"/>
    </row>
    <row r="85" spans="1:63" s="2" customFormat="1" ht="22.8" customHeight="1">
      <c r="A85" s="39"/>
      <c r="B85" s="40"/>
      <c r="C85" s="101" t="s">
        <v>130</v>
      </c>
      <c r="D85" s="41"/>
      <c r="E85" s="41"/>
      <c r="F85" s="41"/>
      <c r="G85" s="41"/>
      <c r="H85" s="41"/>
      <c r="I85" s="138"/>
      <c r="J85" s="199">
        <f>BK85</f>
        <v>0</v>
      </c>
      <c r="K85" s="41"/>
      <c r="L85" s="45"/>
      <c r="M85" s="97"/>
      <c r="N85" s="200"/>
      <c r="O85" s="98"/>
      <c r="P85" s="201">
        <f>P86</f>
        <v>0</v>
      </c>
      <c r="Q85" s="98"/>
      <c r="R85" s="201">
        <f>R86</f>
        <v>0.004</v>
      </c>
      <c r="S85" s="98"/>
      <c r="T85" s="202">
        <f>T86</f>
        <v>16.2</v>
      </c>
      <c r="U85" s="39"/>
      <c r="V85" s="39"/>
      <c r="W85" s="39"/>
      <c r="X85" s="39"/>
      <c r="Y85" s="39"/>
      <c r="Z85" s="39"/>
      <c r="AA85" s="39"/>
      <c r="AB85" s="39"/>
      <c r="AC85" s="39"/>
      <c r="AD85" s="39"/>
      <c r="AE85" s="39"/>
      <c r="AT85" s="18" t="s">
        <v>73</v>
      </c>
      <c r="AU85" s="18" t="s">
        <v>110</v>
      </c>
      <c r="BK85" s="203">
        <f>BK86</f>
        <v>0</v>
      </c>
    </row>
    <row r="86" spans="1:63" s="12" customFormat="1" ht="25.9" customHeight="1">
      <c r="A86" s="12"/>
      <c r="B86" s="204"/>
      <c r="C86" s="205"/>
      <c r="D86" s="206" t="s">
        <v>73</v>
      </c>
      <c r="E86" s="207" t="s">
        <v>131</v>
      </c>
      <c r="F86" s="207" t="s">
        <v>132</v>
      </c>
      <c r="G86" s="205"/>
      <c r="H86" s="205"/>
      <c r="I86" s="208"/>
      <c r="J86" s="209">
        <f>BK86</f>
        <v>0</v>
      </c>
      <c r="K86" s="205"/>
      <c r="L86" s="210"/>
      <c r="M86" s="211"/>
      <c r="N86" s="212"/>
      <c r="O86" s="212"/>
      <c r="P86" s="213">
        <f>P87+P178+P184+P189</f>
        <v>0</v>
      </c>
      <c r="Q86" s="212"/>
      <c r="R86" s="213">
        <f>R87+R178+R184+R189</f>
        <v>0.004</v>
      </c>
      <c r="S86" s="212"/>
      <c r="T86" s="214">
        <f>T87+T178+T184+T189</f>
        <v>16.2</v>
      </c>
      <c r="U86" s="12"/>
      <c r="V86" s="12"/>
      <c r="W86" s="12"/>
      <c r="X86" s="12"/>
      <c r="Y86" s="12"/>
      <c r="Z86" s="12"/>
      <c r="AA86" s="12"/>
      <c r="AB86" s="12"/>
      <c r="AC86" s="12"/>
      <c r="AD86" s="12"/>
      <c r="AE86" s="12"/>
      <c r="AR86" s="215" t="s">
        <v>82</v>
      </c>
      <c r="AT86" s="216" t="s">
        <v>73</v>
      </c>
      <c r="AU86" s="216" t="s">
        <v>74</v>
      </c>
      <c r="AY86" s="215" t="s">
        <v>133</v>
      </c>
      <c r="BK86" s="217">
        <f>BK87+BK178+BK184+BK189</f>
        <v>0</v>
      </c>
    </row>
    <row r="87" spans="1:63" s="12" customFormat="1" ht="22.8" customHeight="1">
      <c r="A87" s="12"/>
      <c r="B87" s="204"/>
      <c r="C87" s="205"/>
      <c r="D87" s="206" t="s">
        <v>73</v>
      </c>
      <c r="E87" s="218" t="s">
        <v>82</v>
      </c>
      <c r="F87" s="218" t="s">
        <v>134</v>
      </c>
      <c r="G87" s="205"/>
      <c r="H87" s="205"/>
      <c r="I87" s="208"/>
      <c r="J87" s="219">
        <f>BK87</f>
        <v>0</v>
      </c>
      <c r="K87" s="205"/>
      <c r="L87" s="210"/>
      <c r="M87" s="211"/>
      <c r="N87" s="212"/>
      <c r="O87" s="212"/>
      <c r="P87" s="213">
        <f>P88+SUM(P89:P167)</f>
        <v>0</v>
      </c>
      <c r="Q87" s="212"/>
      <c r="R87" s="213">
        <f>R88+SUM(R89:R167)</f>
        <v>0.004</v>
      </c>
      <c r="S87" s="212"/>
      <c r="T87" s="214">
        <f>T88+SUM(T89:T167)</f>
        <v>0</v>
      </c>
      <c r="U87" s="12"/>
      <c r="V87" s="12"/>
      <c r="W87" s="12"/>
      <c r="X87" s="12"/>
      <c r="Y87" s="12"/>
      <c r="Z87" s="12"/>
      <c r="AA87" s="12"/>
      <c r="AB87" s="12"/>
      <c r="AC87" s="12"/>
      <c r="AD87" s="12"/>
      <c r="AE87" s="12"/>
      <c r="AR87" s="215" t="s">
        <v>82</v>
      </c>
      <c r="AT87" s="216" t="s">
        <v>73</v>
      </c>
      <c r="AU87" s="216" t="s">
        <v>82</v>
      </c>
      <c r="AY87" s="215" t="s">
        <v>133</v>
      </c>
      <c r="BK87" s="217">
        <f>BK88+SUM(BK89:BK167)</f>
        <v>0</v>
      </c>
    </row>
    <row r="88" spans="1:65" s="2" customFormat="1" ht="16.5" customHeight="1">
      <c r="A88" s="39"/>
      <c r="B88" s="40"/>
      <c r="C88" s="220" t="s">
        <v>82</v>
      </c>
      <c r="D88" s="220" t="s">
        <v>135</v>
      </c>
      <c r="E88" s="221" t="s">
        <v>136</v>
      </c>
      <c r="F88" s="222" t="s">
        <v>137</v>
      </c>
      <c r="G88" s="223" t="s">
        <v>138</v>
      </c>
      <c r="H88" s="224">
        <v>0.08</v>
      </c>
      <c r="I88" s="225"/>
      <c r="J88" s="226">
        <f>ROUND(I88*H88,2)</f>
        <v>0</v>
      </c>
      <c r="K88" s="222" t="s">
        <v>139</v>
      </c>
      <c r="L88" s="45"/>
      <c r="M88" s="227" t="s">
        <v>28</v>
      </c>
      <c r="N88" s="228" t="s">
        <v>47</v>
      </c>
      <c r="O88" s="86"/>
      <c r="P88" s="229">
        <f>O88*H88</f>
        <v>0</v>
      </c>
      <c r="Q88" s="229">
        <v>0</v>
      </c>
      <c r="R88" s="229">
        <f>Q88*H88</f>
        <v>0</v>
      </c>
      <c r="S88" s="229">
        <v>0</v>
      </c>
      <c r="T88" s="230">
        <f>S88*H88</f>
        <v>0</v>
      </c>
      <c r="U88" s="39"/>
      <c r="V88" s="39"/>
      <c r="W88" s="39"/>
      <c r="X88" s="39"/>
      <c r="Y88" s="39"/>
      <c r="Z88" s="39"/>
      <c r="AA88" s="39"/>
      <c r="AB88" s="39"/>
      <c r="AC88" s="39"/>
      <c r="AD88" s="39"/>
      <c r="AE88" s="39"/>
      <c r="AR88" s="231" t="s">
        <v>140</v>
      </c>
      <c r="AT88" s="231" t="s">
        <v>135</v>
      </c>
      <c r="AU88" s="231" t="s">
        <v>84</v>
      </c>
      <c r="AY88" s="18" t="s">
        <v>133</v>
      </c>
      <c r="BE88" s="232">
        <f>IF(N88="základní",J88,0)</f>
        <v>0</v>
      </c>
      <c r="BF88" s="232">
        <f>IF(N88="snížená",J88,0)</f>
        <v>0</v>
      </c>
      <c r="BG88" s="232">
        <f>IF(N88="zákl. přenesená",J88,0)</f>
        <v>0</v>
      </c>
      <c r="BH88" s="232">
        <f>IF(N88="sníž. přenesená",J88,0)</f>
        <v>0</v>
      </c>
      <c r="BI88" s="232">
        <f>IF(N88="nulová",J88,0)</f>
        <v>0</v>
      </c>
      <c r="BJ88" s="18" t="s">
        <v>140</v>
      </c>
      <c r="BK88" s="232">
        <f>ROUND(I88*H88,2)</f>
        <v>0</v>
      </c>
      <c r="BL88" s="18" t="s">
        <v>140</v>
      </c>
      <c r="BM88" s="231" t="s">
        <v>141</v>
      </c>
    </row>
    <row r="89" spans="1:47" s="2" customFormat="1" ht="12">
      <c r="A89" s="39"/>
      <c r="B89" s="40"/>
      <c r="C89" s="41"/>
      <c r="D89" s="233" t="s">
        <v>142</v>
      </c>
      <c r="E89" s="41"/>
      <c r="F89" s="234" t="s">
        <v>143</v>
      </c>
      <c r="G89" s="41"/>
      <c r="H89" s="41"/>
      <c r="I89" s="138"/>
      <c r="J89" s="41"/>
      <c r="K89" s="41"/>
      <c r="L89" s="45"/>
      <c r="M89" s="235"/>
      <c r="N89" s="236"/>
      <c r="O89" s="86"/>
      <c r="P89" s="86"/>
      <c r="Q89" s="86"/>
      <c r="R89" s="86"/>
      <c r="S89" s="86"/>
      <c r="T89" s="87"/>
      <c r="U89" s="39"/>
      <c r="V89" s="39"/>
      <c r="W89" s="39"/>
      <c r="X89" s="39"/>
      <c r="Y89" s="39"/>
      <c r="Z89" s="39"/>
      <c r="AA89" s="39"/>
      <c r="AB89" s="39"/>
      <c r="AC89" s="39"/>
      <c r="AD89" s="39"/>
      <c r="AE89" s="39"/>
      <c r="AT89" s="18" t="s">
        <v>142</v>
      </c>
      <c r="AU89" s="18" t="s">
        <v>84</v>
      </c>
    </row>
    <row r="90" spans="1:47" s="2" customFormat="1" ht="12">
      <c r="A90" s="39"/>
      <c r="B90" s="40"/>
      <c r="C90" s="41"/>
      <c r="D90" s="233" t="s">
        <v>144</v>
      </c>
      <c r="E90" s="41"/>
      <c r="F90" s="237" t="s">
        <v>145</v>
      </c>
      <c r="G90" s="41"/>
      <c r="H90" s="41"/>
      <c r="I90" s="138"/>
      <c r="J90" s="41"/>
      <c r="K90" s="41"/>
      <c r="L90" s="45"/>
      <c r="M90" s="235"/>
      <c r="N90" s="236"/>
      <c r="O90" s="86"/>
      <c r="P90" s="86"/>
      <c r="Q90" s="86"/>
      <c r="R90" s="86"/>
      <c r="S90" s="86"/>
      <c r="T90" s="87"/>
      <c r="U90" s="39"/>
      <c r="V90" s="39"/>
      <c r="W90" s="39"/>
      <c r="X90" s="39"/>
      <c r="Y90" s="39"/>
      <c r="Z90" s="39"/>
      <c r="AA90" s="39"/>
      <c r="AB90" s="39"/>
      <c r="AC90" s="39"/>
      <c r="AD90" s="39"/>
      <c r="AE90" s="39"/>
      <c r="AT90" s="18" t="s">
        <v>144</v>
      </c>
      <c r="AU90" s="18" t="s">
        <v>84</v>
      </c>
    </row>
    <row r="91" spans="1:51" s="13" customFormat="1" ht="12">
      <c r="A91" s="13"/>
      <c r="B91" s="238"/>
      <c r="C91" s="239"/>
      <c r="D91" s="233" t="s">
        <v>146</v>
      </c>
      <c r="E91" s="240" t="s">
        <v>28</v>
      </c>
      <c r="F91" s="241" t="s">
        <v>330</v>
      </c>
      <c r="G91" s="239"/>
      <c r="H91" s="240" t="s">
        <v>28</v>
      </c>
      <c r="I91" s="242"/>
      <c r="J91" s="239"/>
      <c r="K91" s="239"/>
      <c r="L91" s="243"/>
      <c r="M91" s="244"/>
      <c r="N91" s="245"/>
      <c r="O91" s="245"/>
      <c r="P91" s="245"/>
      <c r="Q91" s="245"/>
      <c r="R91" s="245"/>
      <c r="S91" s="245"/>
      <c r="T91" s="246"/>
      <c r="U91" s="13"/>
      <c r="V91" s="13"/>
      <c r="W91" s="13"/>
      <c r="X91" s="13"/>
      <c r="Y91" s="13"/>
      <c r="Z91" s="13"/>
      <c r="AA91" s="13"/>
      <c r="AB91" s="13"/>
      <c r="AC91" s="13"/>
      <c r="AD91" s="13"/>
      <c r="AE91" s="13"/>
      <c r="AT91" s="247" t="s">
        <v>146</v>
      </c>
      <c r="AU91" s="247" t="s">
        <v>84</v>
      </c>
      <c r="AV91" s="13" t="s">
        <v>82</v>
      </c>
      <c r="AW91" s="13" t="s">
        <v>35</v>
      </c>
      <c r="AX91" s="13" t="s">
        <v>74</v>
      </c>
      <c r="AY91" s="247" t="s">
        <v>133</v>
      </c>
    </row>
    <row r="92" spans="1:51" s="14" customFormat="1" ht="12">
      <c r="A92" s="14"/>
      <c r="B92" s="248"/>
      <c r="C92" s="249"/>
      <c r="D92" s="233" t="s">
        <v>146</v>
      </c>
      <c r="E92" s="250" t="s">
        <v>28</v>
      </c>
      <c r="F92" s="251" t="s">
        <v>331</v>
      </c>
      <c r="G92" s="249"/>
      <c r="H92" s="252">
        <v>0.08</v>
      </c>
      <c r="I92" s="253"/>
      <c r="J92" s="249"/>
      <c r="K92" s="249"/>
      <c r="L92" s="254"/>
      <c r="M92" s="255"/>
      <c r="N92" s="256"/>
      <c r="O92" s="256"/>
      <c r="P92" s="256"/>
      <c r="Q92" s="256"/>
      <c r="R92" s="256"/>
      <c r="S92" s="256"/>
      <c r="T92" s="257"/>
      <c r="U92" s="14"/>
      <c r="V92" s="14"/>
      <c r="W92" s="14"/>
      <c r="X92" s="14"/>
      <c r="Y92" s="14"/>
      <c r="Z92" s="14"/>
      <c r="AA92" s="14"/>
      <c r="AB92" s="14"/>
      <c r="AC92" s="14"/>
      <c r="AD92" s="14"/>
      <c r="AE92" s="14"/>
      <c r="AT92" s="258" t="s">
        <v>146</v>
      </c>
      <c r="AU92" s="258" t="s">
        <v>84</v>
      </c>
      <c r="AV92" s="14" t="s">
        <v>84</v>
      </c>
      <c r="AW92" s="14" t="s">
        <v>35</v>
      </c>
      <c r="AX92" s="14" t="s">
        <v>82</v>
      </c>
      <c r="AY92" s="258" t="s">
        <v>133</v>
      </c>
    </row>
    <row r="93" spans="1:65" s="2" customFormat="1" ht="16.5" customHeight="1">
      <c r="A93" s="39"/>
      <c r="B93" s="40"/>
      <c r="C93" s="220" t="s">
        <v>84</v>
      </c>
      <c r="D93" s="220" t="s">
        <v>135</v>
      </c>
      <c r="E93" s="221" t="s">
        <v>149</v>
      </c>
      <c r="F93" s="222" t="s">
        <v>150</v>
      </c>
      <c r="G93" s="223" t="s">
        <v>151</v>
      </c>
      <c r="H93" s="224">
        <v>1.6</v>
      </c>
      <c r="I93" s="225"/>
      <c r="J93" s="226">
        <f>ROUND(I93*H93,2)</f>
        <v>0</v>
      </c>
      <c r="K93" s="222" t="s">
        <v>28</v>
      </c>
      <c r="L93" s="45"/>
      <c r="M93" s="227" t="s">
        <v>28</v>
      </c>
      <c r="N93" s="228" t="s">
        <v>47</v>
      </c>
      <c r="O93" s="86"/>
      <c r="P93" s="229">
        <f>O93*H93</f>
        <v>0</v>
      </c>
      <c r="Q93" s="229">
        <v>0</v>
      </c>
      <c r="R93" s="229">
        <f>Q93*H93</f>
        <v>0</v>
      </c>
      <c r="S93" s="229">
        <v>0</v>
      </c>
      <c r="T93" s="230">
        <f>S93*H93</f>
        <v>0</v>
      </c>
      <c r="U93" s="39"/>
      <c r="V93" s="39"/>
      <c r="W93" s="39"/>
      <c r="X93" s="39"/>
      <c r="Y93" s="39"/>
      <c r="Z93" s="39"/>
      <c r="AA93" s="39"/>
      <c r="AB93" s="39"/>
      <c r="AC93" s="39"/>
      <c r="AD93" s="39"/>
      <c r="AE93" s="39"/>
      <c r="AR93" s="231" t="s">
        <v>140</v>
      </c>
      <c r="AT93" s="231" t="s">
        <v>135</v>
      </c>
      <c r="AU93" s="231" t="s">
        <v>84</v>
      </c>
      <c r="AY93" s="18" t="s">
        <v>133</v>
      </c>
      <c r="BE93" s="232">
        <f>IF(N93="základní",J93,0)</f>
        <v>0</v>
      </c>
      <c r="BF93" s="232">
        <f>IF(N93="snížená",J93,0)</f>
        <v>0</v>
      </c>
      <c r="BG93" s="232">
        <f>IF(N93="zákl. přenesená",J93,0)</f>
        <v>0</v>
      </c>
      <c r="BH93" s="232">
        <f>IF(N93="sníž. přenesená",J93,0)</f>
        <v>0</v>
      </c>
      <c r="BI93" s="232">
        <f>IF(N93="nulová",J93,0)</f>
        <v>0</v>
      </c>
      <c r="BJ93" s="18" t="s">
        <v>140</v>
      </c>
      <c r="BK93" s="232">
        <f>ROUND(I93*H93,2)</f>
        <v>0</v>
      </c>
      <c r="BL93" s="18" t="s">
        <v>140</v>
      </c>
      <c r="BM93" s="231" t="s">
        <v>152</v>
      </c>
    </row>
    <row r="94" spans="1:47" s="2" customFormat="1" ht="12">
      <c r="A94" s="39"/>
      <c r="B94" s="40"/>
      <c r="C94" s="41"/>
      <c r="D94" s="233" t="s">
        <v>142</v>
      </c>
      <c r="E94" s="41"/>
      <c r="F94" s="234" t="s">
        <v>150</v>
      </c>
      <c r="G94" s="41"/>
      <c r="H94" s="41"/>
      <c r="I94" s="138"/>
      <c r="J94" s="41"/>
      <c r="K94" s="41"/>
      <c r="L94" s="45"/>
      <c r="M94" s="235"/>
      <c r="N94" s="236"/>
      <c r="O94" s="86"/>
      <c r="P94" s="86"/>
      <c r="Q94" s="86"/>
      <c r="R94" s="86"/>
      <c r="S94" s="86"/>
      <c r="T94" s="87"/>
      <c r="U94" s="39"/>
      <c r="V94" s="39"/>
      <c r="W94" s="39"/>
      <c r="X94" s="39"/>
      <c r="Y94" s="39"/>
      <c r="Z94" s="39"/>
      <c r="AA94" s="39"/>
      <c r="AB94" s="39"/>
      <c r="AC94" s="39"/>
      <c r="AD94" s="39"/>
      <c r="AE94" s="39"/>
      <c r="AT94" s="18" t="s">
        <v>142</v>
      </c>
      <c r="AU94" s="18" t="s">
        <v>84</v>
      </c>
    </row>
    <row r="95" spans="1:51" s="13" customFormat="1" ht="12">
      <c r="A95" s="13"/>
      <c r="B95" s="238"/>
      <c r="C95" s="239"/>
      <c r="D95" s="233" t="s">
        <v>146</v>
      </c>
      <c r="E95" s="240" t="s">
        <v>28</v>
      </c>
      <c r="F95" s="241" t="s">
        <v>332</v>
      </c>
      <c r="G95" s="239"/>
      <c r="H95" s="240" t="s">
        <v>28</v>
      </c>
      <c r="I95" s="242"/>
      <c r="J95" s="239"/>
      <c r="K95" s="239"/>
      <c r="L95" s="243"/>
      <c r="M95" s="244"/>
      <c r="N95" s="245"/>
      <c r="O95" s="245"/>
      <c r="P95" s="245"/>
      <c r="Q95" s="245"/>
      <c r="R95" s="245"/>
      <c r="S95" s="245"/>
      <c r="T95" s="246"/>
      <c r="U95" s="13"/>
      <c r="V95" s="13"/>
      <c r="W95" s="13"/>
      <c r="X95" s="13"/>
      <c r="Y95" s="13"/>
      <c r="Z95" s="13"/>
      <c r="AA95" s="13"/>
      <c r="AB95" s="13"/>
      <c r="AC95" s="13"/>
      <c r="AD95" s="13"/>
      <c r="AE95" s="13"/>
      <c r="AT95" s="247" t="s">
        <v>146</v>
      </c>
      <c r="AU95" s="247" t="s">
        <v>84</v>
      </c>
      <c r="AV95" s="13" t="s">
        <v>82</v>
      </c>
      <c r="AW95" s="13" t="s">
        <v>35</v>
      </c>
      <c r="AX95" s="13" t="s">
        <v>74</v>
      </c>
      <c r="AY95" s="247" t="s">
        <v>133</v>
      </c>
    </row>
    <row r="96" spans="1:51" s="14" customFormat="1" ht="12">
      <c r="A96" s="14"/>
      <c r="B96" s="248"/>
      <c r="C96" s="249"/>
      <c r="D96" s="233" t="s">
        <v>146</v>
      </c>
      <c r="E96" s="250" t="s">
        <v>28</v>
      </c>
      <c r="F96" s="251" t="s">
        <v>333</v>
      </c>
      <c r="G96" s="249"/>
      <c r="H96" s="252">
        <v>1.6</v>
      </c>
      <c r="I96" s="253"/>
      <c r="J96" s="249"/>
      <c r="K96" s="249"/>
      <c r="L96" s="254"/>
      <c r="M96" s="255"/>
      <c r="N96" s="256"/>
      <c r="O96" s="256"/>
      <c r="P96" s="256"/>
      <c r="Q96" s="256"/>
      <c r="R96" s="256"/>
      <c r="S96" s="256"/>
      <c r="T96" s="257"/>
      <c r="U96" s="14"/>
      <c r="V96" s="14"/>
      <c r="W96" s="14"/>
      <c r="X96" s="14"/>
      <c r="Y96" s="14"/>
      <c r="Z96" s="14"/>
      <c r="AA96" s="14"/>
      <c r="AB96" s="14"/>
      <c r="AC96" s="14"/>
      <c r="AD96" s="14"/>
      <c r="AE96" s="14"/>
      <c r="AT96" s="258" t="s">
        <v>146</v>
      </c>
      <c r="AU96" s="258" t="s">
        <v>84</v>
      </c>
      <c r="AV96" s="14" t="s">
        <v>84</v>
      </c>
      <c r="AW96" s="14" t="s">
        <v>35</v>
      </c>
      <c r="AX96" s="14" t="s">
        <v>82</v>
      </c>
      <c r="AY96" s="258" t="s">
        <v>133</v>
      </c>
    </row>
    <row r="97" spans="1:65" s="2" customFormat="1" ht="16.5" customHeight="1">
      <c r="A97" s="39"/>
      <c r="B97" s="40"/>
      <c r="C97" s="220" t="s">
        <v>155</v>
      </c>
      <c r="D97" s="220" t="s">
        <v>135</v>
      </c>
      <c r="E97" s="221" t="s">
        <v>156</v>
      </c>
      <c r="F97" s="222" t="s">
        <v>157</v>
      </c>
      <c r="G97" s="223" t="s">
        <v>151</v>
      </c>
      <c r="H97" s="224">
        <v>62.3</v>
      </c>
      <c r="I97" s="225"/>
      <c r="J97" s="226">
        <f>ROUND(I97*H97,2)</f>
        <v>0</v>
      </c>
      <c r="K97" s="222" t="s">
        <v>139</v>
      </c>
      <c r="L97" s="45"/>
      <c r="M97" s="227" t="s">
        <v>28</v>
      </c>
      <c r="N97" s="228" t="s">
        <v>47</v>
      </c>
      <c r="O97" s="86"/>
      <c r="P97" s="229">
        <f>O97*H97</f>
        <v>0</v>
      </c>
      <c r="Q97" s="229">
        <v>0</v>
      </c>
      <c r="R97" s="229">
        <f>Q97*H97</f>
        <v>0</v>
      </c>
      <c r="S97" s="229">
        <v>0</v>
      </c>
      <c r="T97" s="230">
        <f>S97*H97</f>
        <v>0</v>
      </c>
      <c r="U97" s="39"/>
      <c r="V97" s="39"/>
      <c r="W97" s="39"/>
      <c r="X97" s="39"/>
      <c r="Y97" s="39"/>
      <c r="Z97" s="39"/>
      <c r="AA97" s="39"/>
      <c r="AB97" s="39"/>
      <c r="AC97" s="39"/>
      <c r="AD97" s="39"/>
      <c r="AE97" s="39"/>
      <c r="AR97" s="231" t="s">
        <v>140</v>
      </c>
      <c r="AT97" s="231" t="s">
        <v>135</v>
      </c>
      <c r="AU97" s="231" t="s">
        <v>84</v>
      </c>
      <c r="AY97" s="18" t="s">
        <v>133</v>
      </c>
      <c r="BE97" s="232">
        <f>IF(N97="základní",J97,0)</f>
        <v>0</v>
      </c>
      <c r="BF97" s="232">
        <f>IF(N97="snížená",J97,0)</f>
        <v>0</v>
      </c>
      <c r="BG97" s="232">
        <f>IF(N97="zákl. přenesená",J97,0)</f>
        <v>0</v>
      </c>
      <c r="BH97" s="232">
        <f>IF(N97="sníž. přenesená",J97,0)</f>
        <v>0</v>
      </c>
      <c r="BI97" s="232">
        <f>IF(N97="nulová",J97,0)</f>
        <v>0</v>
      </c>
      <c r="BJ97" s="18" t="s">
        <v>140</v>
      </c>
      <c r="BK97" s="232">
        <f>ROUND(I97*H97,2)</f>
        <v>0</v>
      </c>
      <c r="BL97" s="18" t="s">
        <v>140</v>
      </c>
      <c r="BM97" s="231" t="s">
        <v>158</v>
      </c>
    </row>
    <row r="98" spans="1:47" s="2" customFormat="1" ht="12">
      <c r="A98" s="39"/>
      <c r="B98" s="40"/>
      <c r="C98" s="41"/>
      <c r="D98" s="233" t="s">
        <v>142</v>
      </c>
      <c r="E98" s="41"/>
      <c r="F98" s="234" t="s">
        <v>159</v>
      </c>
      <c r="G98" s="41"/>
      <c r="H98" s="41"/>
      <c r="I98" s="138"/>
      <c r="J98" s="41"/>
      <c r="K98" s="41"/>
      <c r="L98" s="45"/>
      <c r="M98" s="235"/>
      <c r="N98" s="236"/>
      <c r="O98" s="86"/>
      <c r="P98" s="86"/>
      <c r="Q98" s="86"/>
      <c r="R98" s="86"/>
      <c r="S98" s="86"/>
      <c r="T98" s="87"/>
      <c r="U98" s="39"/>
      <c r="V98" s="39"/>
      <c r="W98" s="39"/>
      <c r="X98" s="39"/>
      <c r="Y98" s="39"/>
      <c r="Z98" s="39"/>
      <c r="AA98" s="39"/>
      <c r="AB98" s="39"/>
      <c r="AC98" s="39"/>
      <c r="AD98" s="39"/>
      <c r="AE98" s="39"/>
      <c r="AT98" s="18" t="s">
        <v>142</v>
      </c>
      <c r="AU98" s="18" t="s">
        <v>84</v>
      </c>
    </row>
    <row r="99" spans="1:47" s="2" customFormat="1" ht="12">
      <c r="A99" s="39"/>
      <c r="B99" s="40"/>
      <c r="C99" s="41"/>
      <c r="D99" s="233" t="s">
        <v>144</v>
      </c>
      <c r="E99" s="41"/>
      <c r="F99" s="237" t="s">
        <v>160</v>
      </c>
      <c r="G99" s="41"/>
      <c r="H99" s="41"/>
      <c r="I99" s="138"/>
      <c r="J99" s="41"/>
      <c r="K99" s="41"/>
      <c r="L99" s="45"/>
      <c r="M99" s="235"/>
      <c r="N99" s="236"/>
      <c r="O99" s="86"/>
      <c r="P99" s="86"/>
      <c r="Q99" s="86"/>
      <c r="R99" s="86"/>
      <c r="S99" s="86"/>
      <c r="T99" s="87"/>
      <c r="U99" s="39"/>
      <c r="V99" s="39"/>
      <c r="W99" s="39"/>
      <c r="X99" s="39"/>
      <c r="Y99" s="39"/>
      <c r="Z99" s="39"/>
      <c r="AA99" s="39"/>
      <c r="AB99" s="39"/>
      <c r="AC99" s="39"/>
      <c r="AD99" s="39"/>
      <c r="AE99" s="39"/>
      <c r="AT99" s="18" t="s">
        <v>144</v>
      </c>
      <c r="AU99" s="18" t="s">
        <v>84</v>
      </c>
    </row>
    <row r="100" spans="1:51" s="13" customFormat="1" ht="12">
      <c r="A100" s="13"/>
      <c r="B100" s="238"/>
      <c r="C100" s="239"/>
      <c r="D100" s="233" t="s">
        <v>146</v>
      </c>
      <c r="E100" s="240" t="s">
        <v>28</v>
      </c>
      <c r="F100" s="241" t="s">
        <v>334</v>
      </c>
      <c r="G100" s="239"/>
      <c r="H100" s="240" t="s">
        <v>28</v>
      </c>
      <c r="I100" s="242"/>
      <c r="J100" s="239"/>
      <c r="K100" s="239"/>
      <c r="L100" s="243"/>
      <c r="M100" s="244"/>
      <c r="N100" s="245"/>
      <c r="O100" s="245"/>
      <c r="P100" s="245"/>
      <c r="Q100" s="245"/>
      <c r="R100" s="245"/>
      <c r="S100" s="245"/>
      <c r="T100" s="246"/>
      <c r="U100" s="13"/>
      <c r="V100" s="13"/>
      <c r="W100" s="13"/>
      <c r="X100" s="13"/>
      <c r="Y100" s="13"/>
      <c r="Z100" s="13"/>
      <c r="AA100" s="13"/>
      <c r="AB100" s="13"/>
      <c r="AC100" s="13"/>
      <c r="AD100" s="13"/>
      <c r="AE100" s="13"/>
      <c r="AT100" s="247" t="s">
        <v>146</v>
      </c>
      <c r="AU100" s="247" t="s">
        <v>84</v>
      </c>
      <c r="AV100" s="13" t="s">
        <v>82</v>
      </c>
      <c r="AW100" s="13" t="s">
        <v>35</v>
      </c>
      <c r="AX100" s="13" t="s">
        <v>74</v>
      </c>
      <c r="AY100" s="247" t="s">
        <v>133</v>
      </c>
    </row>
    <row r="101" spans="1:51" s="14" customFormat="1" ht="12">
      <c r="A101" s="14"/>
      <c r="B101" s="248"/>
      <c r="C101" s="249"/>
      <c r="D101" s="233" t="s">
        <v>146</v>
      </c>
      <c r="E101" s="250" t="s">
        <v>28</v>
      </c>
      <c r="F101" s="251" t="s">
        <v>335</v>
      </c>
      <c r="G101" s="249"/>
      <c r="H101" s="252">
        <v>62.3</v>
      </c>
      <c r="I101" s="253"/>
      <c r="J101" s="249"/>
      <c r="K101" s="249"/>
      <c r="L101" s="254"/>
      <c r="M101" s="255"/>
      <c r="N101" s="256"/>
      <c r="O101" s="256"/>
      <c r="P101" s="256"/>
      <c r="Q101" s="256"/>
      <c r="R101" s="256"/>
      <c r="S101" s="256"/>
      <c r="T101" s="257"/>
      <c r="U101" s="14"/>
      <c r="V101" s="14"/>
      <c r="W101" s="14"/>
      <c r="X101" s="14"/>
      <c r="Y101" s="14"/>
      <c r="Z101" s="14"/>
      <c r="AA101" s="14"/>
      <c r="AB101" s="14"/>
      <c r="AC101" s="14"/>
      <c r="AD101" s="14"/>
      <c r="AE101" s="14"/>
      <c r="AT101" s="258" t="s">
        <v>146</v>
      </c>
      <c r="AU101" s="258" t="s">
        <v>84</v>
      </c>
      <c r="AV101" s="14" t="s">
        <v>84</v>
      </c>
      <c r="AW101" s="14" t="s">
        <v>35</v>
      </c>
      <c r="AX101" s="14" t="s">
        <v>82</v>
      </c>
      <c r="AY101" s="258" t="s">
        <v>133</v>
      </c>
    </row>
    <row r="102" spans="1:65" s="2" customFormat="1" ht="16.5" customHeight="1">
      <c r="A102" s="39"/>
      <c r="B102" s="40"/>
      <c r="C102" s="220" t="s">
        <v>140</v>
      </c>
      <c r="D102" s="220" t="s">
        <v>135</v>
      </c>
      <c r="E102" s="221" t="s">
        <v>163</v>
      </c>
      <c r="F102" s="222" t="s">
        <v>164</v>
      </c>
      <c r="G102" s="223" t="s">
        <v>151</v>
      </c>
      <c r="H102" s="224">
        <v>126.35</v>
      </c>
      <c r="I102" s="225"/>
      <c r="J102" s="226">
        <f>ROUND(I102*H102,2)</f>
        <v>0</v>
      </c>
      <c r="K102" s="222" t="s">
        <v>139</v>
      </c>
      <c r="L102" s="45"/>
      <c r="M102" s="227" t="s">
        <v>28</v>
      </c>
      <c r="N102" s="228" t="s">
        <v>47</v>
      </c>
      <c r="O102" s="86"/>
      <c r="P102" s="229">
        <f>O102*H102</f>
        <v>0</v>
      </c>
      <c r="Q102" s="229">
        <v>0</v>
      </c>
      <c r="R102" s="229">
        <f>Q102*H102</f>
        <v>0</v>
      </c>
      <c r="S102" s="229">
        <v>0</v>
      </c>
      <c r="T102" s="230">
        <f>S102*H102</f>
        <v>0</v>
      </c>
      <c r="U102" s="39"/>
      <c r="V102" s="39"/>
      <c r="W102" s="39"/>
      <c r="X102" s="39"/>
      <c r="Y102" s="39"/>
      <c r="Z102" s="39"/>
      <c r="AA102" s="39"/>
      <c r="AB102" s="39"/>
      <c r="AC102" s="39"/>
      <c r="AD102" s="39"/>
      <c r="AE102" s="39"/>
      <c r="AR102" s="231" t="s">
        <v>140</v>
      </c>
      <c r="AT102" s="231" t="s">
        <v>135</v>
      </c>
      <c r="AU102" s="231" t="s">
        <v>84</v>
      </c>
      <c r="AY102" s="18" t="s">
        <v>133</v>
      </c>
      <c r="BE102" s="232">
        <f>IF(N102="základní",J102,0)</f>
        <v>0</v>
      </c>
      <c r="BF102" s="232">
        <f>IF(N102="snížená",J102,0)</f>
        <v>0</v>
      </c>
      <c r="BG102" s="232">
        <f>IF(N102="zákl. přenesená",J102,0)</f>
        <v>0</v>
      </c>
      <c r="BH102" s="232">
        <f>IF(N102="sníž. přenesená",J102,0)</f>
        <v>0</v>
      </c>
      <c r="BI102" s="232">
        <f>IF(N102="nulová",J102,0)</f>
        <v>0</v>
      </c>
      <c r="BJ102" s="18" t="s">
        <v>140</v>
      </c>
      <c r="BK102" s="232">
        <f>ROUND(I102*H102,2)</f>
        <v>0</v>
      </c>
      <c r="BL102" s="18" t="s">
        <v>140</v>
      </c>
      <c r="BM102" s="231" t="s">
        <v>165</v>
      </c>
    </row>
    <row r="103" spans="1:47" s="2" customFormat="1" ht="12">
      <c r="A103" s="39"/>
      <c r="B103" s="40"/>
      <c r="C103" s="41"/>
      <c r="D103" s="233" t="s">
        <v>142</v>
      </c>
      <c r="E103" s="41"/>
      <c r="F103" s="234" t="s">
        <v>166</v>
      </c>
      <c r="G103" s="41"/>
      <c r="H103" s="41"/>
      <c r="I103" s="138"/>
      <c r="J103" s="41"/>
      <c r="K103" s="41"/>
      <c r="L103" s="45"/>
      <c r="M103" s="235"/>
      <c r="N103" s="236"/>
      <c r="O103" s="86"/>
      <c r="P103" s="86"/>
      <c r="Q103" s="86"/>
      <c r="R103" s="86"/>
      <c r="S103" s="86"/>
      <c r="T103" s="87"/>
      <c r="U103" s="39"/>
      <c r="V103" s="39"/>
      <c r="W103" s="39"/>
      <c r="X103" s="39"/>
      <c r="Y103" s="39"/>
      <c r="Z103" s="39"/>
      <c r="AA103" s="39"/>
      <c r="AB103" s="39"/>
      <c r="AC103" s="39"/>
      <c r="AD103" s="39"/>
      <c r="AE103" s="39"/>
      <c r="AT103" s="18" t="s">
        <v>142</v>
      </c>
      <c r="AU103" s="18" t="s">
        <v>84</v>
      </c>
    </row>
    <row r="104" spans="1:47" s="2" customFormat="1" ht="12">
      <c r="A104" s="39"/>
      <c r="B104" s="40"/>
      <c r="C104" s="41"/>
      <c r="D104" s="233" t="s">
        <v>144</v>
      </c>
      <c r="E104" s="41"/>
      <c r="F104" s="237" t="s">
        <v>167</v>
      </c>
      <c r="G104" s="41"/>
      <c r="H104" s="41"/>
      <c r="I104" s="138"/>
      <c r="J104" s="41"/>
      <c r="K104" s="41"/>
      <c r="L104" s="45"/>
      <c r="M104" s="235"/>
      <c r="N104" s="236"/>
      <c r="O104" s="86"/>
      <c r="P104" s="86"/>
      <c r="Q104" s="86"/>
      <c r="R104" s="86"/>
      <c r="S104" s="86"/>
      <c r="T104" s="87"/>
      <c r="U104" s="39"/>
      <c r="V104" s="39"/>
      <c r="W104" s="39"/>
      <c r="X104" s="39"/>
      <c r="Y104" s="39"/>
      <c r="Z104" s="39"/>
      <c r="AA104" s="39"/>
      <c r="AB104" s="39"/>
      <c r="AC104" s="39"/>
      <c r="AD104" s="39"/>
      <c r="AE104" s="39"/>
      <c r="AT104" s="18" t="s">
        <v>144</v>
      </c>
      <c r="AU104" s="18" t="s">
        <v>84</v>
      </c>
    </row>
    <row r="105" spans="1:51" s="13" customFormat="1" ht="12">
      <c r="A105" s="13"/>
      <c r="B105" s="238"/>
      <c r="C105" s="239"/>
      <c r="D105" s="233" t="s">
        <v>146</v>
      </c>
      <c r="E105" s="240" t="s">
        <v>28</v>
      </c>
      <c r="F105" s="241" t="s">
        <v>336</v>
      </c>
      <c r="G105" s="239"/>
      <c r="H105" s="240" t="s">
        <v>28</v>
      </c>
      <c r="I105" s="242"/>
      <c r="J105" s="239"/>
      <c r="K105" s="239"/>
      <c r="L105" s="243"/>
      <c r="M105" s="244"/>
      <c r="N105" s="245"/>
      <c r="O105" s="245"/>
      <c r="P105" s="245"/>
      <c r="Q105" s="245"/>
      <c r="R105" s="245"/>
      <c r="S105" s="245"/>
      <c r="T105" s="246"/>
      <c r="U105" s="13"/>
      <c r="V105" s="13"/>
      <c r="W105" s="13"/>
      <c r="X105" s="13"/>
      <c r="Y105" s="13"/>
      <c r="Z105" s="13"/>
      <c r="AA105" s="13"/>
      <c r="AB105" s="13"/>
      <c r="AC105" s="13"/>
      <c r="AD105" s="13"/>
      <c r="AE105" s="13"/>
      <c r="AT105" s="247" t="s">
        <v>146</v>
      </c>
      <c r="AU105" s="247" t="s">
        <v>84</v>
      </c>
      <c r="AV105" s="13" t="s">
        <v>82</v>
      </c>
      <c r="AW105" s="13" t="s">
        <v>35</v>
      </c>
      <c r="AX105" s="13" t="s">
        <v>74</v>
      </c>
      <c r="AY105" s="247" t="s">
        <v>133</v>
      </c>
    </row>
    <row r="106" spans="1:51" s="14" customFormat="1" ht="12">
      <c r="A106" s="14"/>
      <c r="B106" s="248"/>
      <c r="C106" s="249"/>
      <c r="D106" s="233" t="s">
        <v>146</v>
      </c>
      <c r="E106" s="250" t="s">
        <v>28</v>
      </c>
      <c r="F106" s="251" t="s">
        <v>337</v>
      </c>
      <c r="G106" s="249"/>
      <c r="H106" s="252">
        <v>126.35</v>
      </c>
      <c r="I106" s="253"/>
      <c r="J106" s="249"/>
      <c r="K106" s="249"/>
      <c r="L106" s="254"/>
      <c r="M106" s="255"/>
      <c r="N106" s="256"/>
      <c r="O106" s="256"/>
      <c r="P106" s="256"/>
      <c r="Q106" s="256"/>
      <c r="R106" s="256"/>
      <c r="S106" s="256"/>
      <c r="T106" s="257"/>
      <c r="U106" s="14"/>
      <c r="V106" s="14"/>
      <c r="W106" s="14"/>
      <c r="X106" s="14"/>
      <c r="Y106" s="14"/>
      <c r="Z106" s="14"/>
      <c r="AA106" s="14"/>
      <c r="AB106" s="14"/>
      <c r="AC106" s="14"/>
      <c r="AD106" s="14"/>
      <c r="AE106" s="14"/>
      <c r="AT106" s="258" t="s">
        <v>146</v>
      </c>
      <c r="AU106" s="258" t="s">
        <v>84</v>
      </c>
      <c r="AV106" s="14" t="s">
        <v>84</v>
      </c>
      <c r="AW106" s="14" t="s">
        <v>35</v>
      </c>
      <c r="AX106" s="14" t="s">
        <v>82</v>
      </c>
      <c r="AY106" s="258" t="s">
        <v>133</v>
      </c>
    </row>
    <row r="107" spans="1:65" s="2" customFormat="1" ht="16.5" customHeight="1">
      <c r="A107" s="39"/>
      <c r="B107" s="40"/>
      <c r="C107" s="220" t="s">
        <v>170</v>
      </c>
      <c r="D107" s="220" t="s">
        <v>135</v>
      </c>
      <c r="E107" s="221" t="s">
        <v>171</v>
      </c>
      <c r="F107" s="222" t="s">
        <v>172</v>
      </c>
      <c r="G107" s="223" t="s">
        <v>151</v>
      </c>
      <c r="H107" s="224">
        <v>37.905</v>
      </c>
      <c r="I107" s="225"/>
      <c r="J107" s="226">
        <f>ROUND(I107*H107,2)</f>
        <v>0</v>
      </c>
      <c r="K107" s="222" t="s">
        <v>139</v>
      </c>
      <c r="L107" s="45"/>
      <c r="M107" s="227" t="s">
        <v>28</v>
      </c>
      <c r="N107" s="228" t="s">
        <v>47</v>
      </c>
      <c r="O107" s="86"/>
      <c r="P107" s="229">
        <f>O107*H107</f>
        <v>0</v>
      </c>
      <c r="Q107" s="229">
        <v>0</v>
      </c>
      <c r="R107" s="229">
        <f>Q107*H107</f>
        <v>0</v>
      </c>
      <c r="S107" s="229">
        <v>0</v>
      </c>
      <c r="T107" s="230">
        <f>S107*H107</f>
        <v>0</v>
      </c>
      <c r="U107" s="39"/>
      <c r="V107" s="39"/>
      <c r="W107" s="39"/>
      <c r="X107" s="39"/>
      <c r="Y107" s="39"/>
      <c r="Z107" s="39"/>
      <c r="AA107" s="39"/>
      <c r="AB107" s="39"/>
      <c r="AC107" s="39"/>
      <c r="AD107" s="39"/>
      <c r="AE107" s="39"/>
      <c r="AR107" s="231" t="s">
        <v>140</v>
      </c>
      <c r="AT107" s="231" t="s">
        <v>135</v>
      </c>
      <c r="AU107" s="231" t="s">
        <v>84</v>
      </c>
      <c r="AY107" s="18" t="s">
        <v>133</v>
      </c>
      <c r="BE107" s="232">
        <f>IF(N107="základní",J107,0)</f>
        <v>0</v>
      </c>
      <c r="BF107" s="232">
        <f>IF(N107="snížená",J107,0)</f>
        <v>0</v>
      </c>
      <c r="BG107" s="232">
        <f>IF(N107="zákl. přenesená",J107,0)</f>
        <v>0</v>
      </c>
      <c r="BH107" s="232">
        <f>IF(N107="sníž. přenesená",J107,0)</f>
        <v>0</v>
      </c>
      <c r="BI107" s="232">
        <f>IF(N107="nulová",J107,0)</f>
        <v>0</v>
      </c>
      <c r="BJ107" s="18" t="s">
        <v>140</v>
      </c>
      <c r="BK107" s="232">
        <f>ROUND(I107*H107,2)</f>
        <v>0</v>
      </c>
      <c r="BL107" s="18" t="s">
        <v>140</v>
      </c>
      <c r="BM107" s="231" t="s">
        <v>173</v>
      </c>
    </row>
    <row r="108" spans="1:47" s="2" customFormat="1" ht="12">
      <c r="A108" s="39"/>
      <c r="B108" s="40"/>
      <c r="C108" s="41"/>
      <c r="D108" s="233" t="s">
        <v>142</v>
      </c>
      <c r="E108" s="41"/>
      <c r="F108" s="234" t="s">
        <v>174</v>
      </c>
      <c r="G108" s="41"/>
      <c r="H108" s="41"/>
      <c r="I108" s="138"/>
      <c r="J108" s="41"/>
      <c r="K108" s="41"/>
      <c r="L108" s="45"/>
      <c r="M108" s="235"/>
      <c r="N108" s="236"/>
      <c r="O108" s="86"/>
      <c r="P108" s="86"/>
      <c r="Q108" s="86"/>
      <c r="R108" s="86"/>
      <c r="S108" s="86"/>
      <c r="T108" s="87"/>
      <c r="U108" s="39"/>
      <c r="V108" s="39"/>
      <c r="W108" s="39"/>
      <c r="X108" s="39"/>
      <c r="Y108" s="39"/>
      <c r="Z108" s="39"/>
      <c r="AA108" s="39"/>
      <c r="AB108" s="39"/>
      <c r="AC108" s="39"/>
      <c r="AD108" s="39"/>
      <c r="AE108" s="39"/>
      <c r="AT108" s="18" t="s">
        <v>142</v>
      </c>
      <c r="AU108" s="18" t="s">
        <v>84</v>
      </c>
    </row>
    <row r="109" spans="1:47" s="2" customFormat="1" ht="12">
      <c r="A109" s="39"/>
      <c r="B109" s="40"/>
      <c r="C109" s="41"/>
      <c r="D109" s="233" t="s">
        <v>144</v>
      </c>
      <c r="E109" s="41"/>
      <c r="F109" s="237" t="s">
        <v>167</v>
      </c>
      <c r="G109" s="41"/>
      <c r="H109" s="41"/>
      <c r="I109" s="138"/>
      <c r="J109" s="41"/>
      <c r="K109" s="41"/>
      <c r="L109" s="45"/>
      <c r="M109" s="235"/>
      <c r="N109" s="236"/>
      <c r="O109" s="86"/>
      <c r="P109" s="86"/>
      <c r="Q109" s="86"/>
      <c r="R109" s="86"/>
      <c r="S109" s="86"/>
      <c r="T109" s="87"/>
      <c r="U109" s="39"/>
      <c r="V109" s="39"/>
      <c r="W109" s="39"/>
      <c r="X109" s="39"/>
      <c r="Y109" s="39"/>
      <c r="Z109" s="39"/>
      <c r="AA109" s="39"/>
      <c r="AB109" s="39"/>
      <c r="AC109" s="39"/>
      <c r="AD109" s="39"/>
      <c r="AE109" s="39"/>
      <c r="AT109" s="18" t="s">
        <v>144</v>
      </c>
      <c r="AU109" s="18" t="s">
        <v>84</v>
      </c>
    </row>
    <row r="110" spans="1:51" s="14" customFormat="1" ht="12">
      <c r="A110" s="14"/>
      <c r="B110" s="248"/>
      <c r="C110" s="249"/>
      <c r="D110" s="233" t="s">
        <v>146</v>
      </c>
      <c r="E110" s="249"/>
      <c r="F110" s="251" t="s">
        <v>338</v>
      </c>
      <c r="G110" s="249"/>
      <c r="H110" s="252">
        <v>37.905</v>
      </c>
      <c r="I110" s="253"/>
      <c r="J110" s="249"/>
      <c r="K110" s="249"/>
      <c r="L110" s="254"/>
      <c r="M110" s="255"/>
      <c r="N110" s="256"/>
      <c r="O110" s="256"/>
      <c r="P110" s="256"/>
      <c r="Q110" s="256"/>
      <c r="R110" s="256"/>
      <c r="S110" s="256"/>
      <c r="T110" s="257"/>
      <c r="U110" s="14"/>
      <c r="V110" s="14"/>
      <c r="W110" s="14"/>
      <c r="X110" s="14"/>
      <c r="Y110" s="14"/>
      <c r="Z110" s="14"/>
      <c r="AA110" s="14"/>
      <c r="AB110" s="14"/>
      <c r="AC110" s="14"/>
      <c r="AD110" s="14"/>
      <c r="AE110" s="14"/>
      <c r="AT110" s="258" t="s">
        <v>146</v>
      </c>
      <c r="AU110" s="258" t="s">
        <v>84</v>
      </c>
      <c r="AV110" s="14" t="s">
        <v>84</v>
      </c>
      <c r="AW110" s="14" t="s">
        <v>4</v>
      </c>
      <c r="AX110" s="14" t="s">
        <v>82</v>
      </c>
      <c r="AY110" s="258" t="s">
        <v>133</v>
      </c>
    </row>
    <row r="111" spans="1:65" s="2" customFormat="1" ht="16.5" customHeight="1">
      <c r="A111" s="39"/>
      <c r="B111" s="40"/>
      <c r="C111" s="220" t="s">
        <v>176</v>
      </c>
      <c r="D111" s="220" t="s">
        <v>135</v>
      </c>
      <c r="E111" s="221" t="s">
        <v>177</v>
      </c>
      <c r="F111" s="222" t="s">
        <v>178</v>
      </c>
      <c r="G111" s="223" t="s">
        <v>151</v>
      </c>
      <c r="H111" s="224">
        <v>47.384</v>
      </c>
      <c r="I111" s="225"/>
      <c r="J111" s="226">
        <f>ROUND(I111*H111,2)</f>
        <v>0</v>
      </c>
      <c r="K111" s="222" t="s">
        <v>139</v>
      </c>
      <c r="L111" s="45"/>
      <c r="M111" s="227" t="s">
        <v>28</v>
      </c>
      <c r="N111" s="228" t="s">
        <v>47</v>
      </c>
      <c r="O111" s="86"/>
      <c r="P111" s="229">
        <f>O111*H111</f>
        <v>0</v>
      </c>
      <c r="Q111" s="229">
        <v>0</v>
      </c>
      <c r="R111" s="229">
        <f>Q111*H111</f>
        <v>0</v>
      </c>
      <c r="S111" s="229">
        <v>0</v>
      </c>
      <c r="T111" s="230">
        <f>S111*H111</f>
        <v>0</v>
      </c>
      <c r="U111" s="39"/>
      <c r="V111" s="39"/>
      <c r="W111" s="39"/>
      <c r="X111" s="39"/>
      <c r="Y111" s="39"/>
      <c r="Z111" s="39"/>
      <c r="AA111" s="39"/>
      <c r="AB111" s="39"/>
      <c r="AC111" s="39"/>
      <c r="AD111" s="39"/>
      <c r="AE111" s="39"/>
      <c r="AR111" s="231" t="s">
        <v>140</v>
      </c>
      <c r="AT111" s="231" t="s">
        <v>135</v>
      </c>
      <c r="AU111" s="231" t="s">
        <v>84</v>
      </c>
      <c r="AY111" s="18" t="s">
        <v>133</v>
      </c>
      <c r="BE111" s="232">
        <f>IF(N111="základní",J111,0)</f>
        <v>0</v>
      </c>
      <c r="BF111" s="232">
        <f>IF(N111="snížená",J111,0)</f>
        <v>0</v>
      </c>
      <c r="BG111" s="232">
        <f>IF(N111="zákl. přenesená",J111,0)</f>
        <v>0</v>
      </c>
      <c r="BH111" s="232">
        <f>IF(N111="sníž. přenesená",J111,0)</f>
        <v>0</v>
      </c>
      <c r="BI111" s="232">
        <f>IF(N111="nulová",J111,0)</f>
        <v>0</v>
      </c>
      <c r="BJ111" s="18" t="s">
        <v>140</v>
      </c>
      <c r="BK111" s="232">
        <f>ROUND(I111*H111,2)</f>
        <v>0</v>
      </c>
      <c r="BL111" s="18" t="s">
        <v>140</v>
      </c>
      <c r="BM111" s="231" t="s">
        <v>308</v>
      </c>
    </row>
    <row r="112" spans="1:47" s="2" customFormat="1" ht="12">
      <c r="A112" s="39"/>
      <c r="B112" s="40"/>
      <c r="C112" s="41"/>
      <c r="D112" s="233" t="s">
        <v>142</v>
      </c>
      <c r="E112" s="41"/>
      <c r="F112" s="234" t="s">
        <v>180</v>
      </c>
      <c r="G112" s="41"/>
      <c r="H112" s="41"/>
      <c r="I112" s="138"/>
      <c r="J112" s="41"/>
      <c r="K112" s="41"/>
      <c r="L112" s="45"/>
      <c r="M112" s="235"/>
      <c r="N112" s="236"/>
      <c r="O112" s="86"/>
      <c r="P112" s="86"/>
      <c r="Q112" s="86"/>
      <c r="R112" s="86"/>
      <c r="S112" s="86"/>
      <c r="T112" s="87"/>
      <c r="U112" s="39"/>
      <c r="V112" s="39"/>
      <c r="W112" s="39"/>
      <c r="X112" s="39"/>
      <c r="Y112" s="39"/>
      <c r="Z112" s="39"/>
      <c r="AA112" s="39"/>
      <c r="AB112" s="39"/>
      <c r="AC112" s="39"/>
      <c r="AD112" s="39"/>
      <c r="AE112" s="39"/>
      <c r="AT112" s="18" t="s">
        <v>142</v>
      </c>
      <c r="AU112" s="18" t="s">
        <v>84</v>
      </c>
    </row>
    <row r="113" spans="1:47" s="2" customFormat="1" ht="12">
      <c r="A113" s="39"/>
      <c r="B113" s="40"/>
      <c r="C113" s="41"/>
      <c r="D113" s="233" t="s">
        <v>144</v>
      </c>
      <c r="E113" s="41"/>
      <c r="F113" s="237" t="s">
        <v>181</v>
      </c>
      <c r="G113" s="41"/>
      <c r="H113" s="41"/>
      <c r="I113" s="138"/>
      <c r="J113" s="41"/>
      <c r="K113" s="41"/>
      <c r="L113" s="45"/>
      <c r="M113" s="235"/>
      <c r="N113" s="236"/>
      <c r="O113" s="86"/>
      <c r="P113" s="86"/>
      <c r="Q113" s="86"/>
      <c r="R113" s="86"/>
      <c r="S113" s="86"/>
      <c r="T113" s="87"/>
      <c r="U113" s="39"/>
      <c r="V113" s="39"/>
      <c r="W113" s="39"/>
      <c r="X113" s="39"/>
      <c r="Y113" s="39"/>
      <c r="Z113" s="39"/>
      <c r="AA113" s="39"/>
      <c r="AB113" s="39"/>
      <c r="AC113" s="39"/>
      <c r="AD113" s="39"/>
      <c r="AE113" s="39"/>
      <c r="AT113" s="18" t="s">
        <v>144</v>
      </c>
      <c r="AU113" s="18" t="s">
        <v>84</v>
      </c>
    </row>
    <row r="114" spans="1:51" s="13" customFormat="1" ht="12">
      <c r="A114" s="13"/>
      <c r="B114" s="238"/>
      <c r="C114" s="239"/>
      <c r="D114" s="233" t="s">
        <v>146</v>
      </c>
      <c r="E114" s="240" t="s">
        <v>28</v>
      </c>
      <c r="F114" s="241" t="s">
        <v>336</v>
      </c>
      <c r="G114" s="239"/>
      <c r="H114" s="240" t="s">
        <v>28</v>
      </c>
      <c r="I114" s="242"/>
      <c r="J114" s="239"/>
      <c r="K114" s="239"/>
      <c r="L114" s="243"/>
      <c r="M114" s="244"/>
      <c r="N114" s="245"/>
      <c r="O114" s="245"/>
      <c r="P114" s="245"/>
      <c r="Q114" s="245"/>
      <c r="R114" s="245"/>
      <c r="S114" s="245"/>
      <c r="T114" s="246"/>
      <c r="U114" s="13"/>
      <c r="V114" s="13"/>
      <c r="W114" s="13"/>
      <c r="X114" s="13"/>
      <c r="Y114" s="13"/>
      <c r="Z114" s="13"/>
      <c r="AA114" s="13"/>
      <c r="AB114" s="13"/>
      <c r="AC114" s="13"/>
      <c r="AD114" s="13"/>
      <c r="AE114" s="13"/>
      <c r="AT114" s="247" t="s">
        <v>146</v>
      </c>
      <c r="AU114" s="247" t="s">
        <v>84</v>
      </c>
      <c r="AV114" s="13" t="s">
        <v>82</v>
      </c>
      <c r="AW114" s="13" t="s">
        <v>35</v>
      </c>
      <c r="AX114" s="13" t="s">
        <v>74</v>
      </c>
      <c r="AY114" s="247" t="s">
        <v>133</v>
      </c>
    </row>
    <row r="115" spans="1:51" s="14" customFormat="1" ht="12">
      <c r="A115" s="14"/>
      <c r="B115" s="248"/>
      <c r="C115" s="249"/>
      <c r="D115" s="233" t="s">
        <v>146</v>
      </c>
      <c r="E115" s="250" t="s">
        <v>28</v>
      </c>
      <c r="F115" s="251" t="s">
        <v>339</v>
      </c>
      <c r="G115" s="249"/>
      <c r="H115" s="252">
        <v>31.59</v>
      </c>
      <c r="I115" s="253"/>
      <c r="J115" s="249"/>
      <c r="K115" s="249"/>
      <c r="L115" s="254"/>
      <c r="M115" s="255"/>
      <c r="N115" s="256"/>
      <c r="O115" s="256"/>
      <c r="P115" s="256"/>
      <c r="Q115" s="256"/>
      <c r="R115" s="256"/>
      <c r="S115" s="256"/>
      <c r="T115" s="257"/>
      <c r="U115" s="14"/>
      <c r="V115" s="14"/>
      <c r="W115" s="14"/>
      <c r="X115" s="14"/>
      <c r="Y115" s="14"/>
      <c r="Z115" s="14"/>
      <c r="AA115" s="14"/>
      <c r="AB115" s="14"/>
      <c r="AC115" s="14"/>
      <c r="AD115" s="14"/>
      <c r="AE115" s="14"/>
      <c r="AT115" s="258" t="s">
        <v>146</v>
      </c>
      <c r="AU115" s="258" t="s">
        <v>84</v>
      </c>
      <c r="AV115" s="14" t="s">
        <v>84</v>
      </c>
      <c r="AW115" s="14" t="s">
        <v>35</v>
      </c>
      <c r="AX115" s="14" t="s">
        <v>74</v>
      </c>
      <c r="AY115" s="258" t="s">
        <v>133</v>
      </c>
    </row>
    <row r="116" spans="1:51" s="13" customFormat="1" ht="12">
      <c r="A116" s="13"/>
      <c r="B116" s="238"/>
      <c r="C116" s="239"/>
      <c r="D116" s="233" t="s">
        <v>146</v>
      </c>
      <c r="E116" s="240" t="s">
        <v>28</v>
      </c>
      <c r="F116" s="241" t="s">
        <v>183</v>
      </c>
      <c r="G116" s="239"/>
      <c r="H116" s="240" t="s">
        <v>28</v>
      </c>
      <c r="I116" s="242"/>
      <c r="J116" s="239"/>
      <c r="K116" s="239"/>
      <c r="L116" s="243"/>
      <c r="M116" s="244"/>
      <c r="N116" s="245"/>
      <c r="O116" s="245"/>
      <c r="P116" s="245"/>
      <c r="Q116" s="245"/>
      <c r="R116" s="245"/>
      <c r="S116" s="245"/>
      <c r="T116" s="246"/>
      <c r="U116" s="13"/>
      <c r="V116" s="13"/>
      <c r="W116" s="13"/>
      <c r="X116" s="13"/>
      <c r="Y116" s="13"/>
      <c r="Z116" s="13"/>
      <c r="AA116" s="13"/>
      <c r="AB116" s="13"/>
      <c r="AC116" s="13"/>
      <c r="AD116" s="13"/>
      <c r="AE116" s="13"/>
      <c r="AT116" s="247" t="s">
        <v>146</v>
      </c>
      <c r="AU116" s="247" t="s">
        <v>84</v>
      </c>
      <c r="AV116" s="13" t="s">
        <v>82</v>
      </c>
      <c r="AW116" s="13" t="s">
        <v>35</v>
      </c>
      <c r="AX116" s="13" t="s">
        <v>74</v>
      </c>
      <c r="AY116" s="247" t="s">
        <v>133</v>
      </c>
    </row>
    <row r="117" spans="1:51" s="14" customFormat="1" ht="12">
      <c r="A117" s="14"/>
      <c r="B117" s="248"/>
      <c r="C117" s="249"/>
      <c r="D117" s="233" t="s">
        <v>146</v>
      </c>
      <c r="E117" s="250" t="s">
        <v>28</v>
      </c>
      <c r="F117" s="251" t="s">
        <v>340</v>
      </c>
      <c r="G117" s="249"/>
      <c r="H117" s="252">
        <v>15.794</v>
      </c>
      <c r="I117" s="253"/>
      <c r="J117" s="249"/>
      <c r="K117" s="249"/>
      <c r="L117" s="254"/>
      <c r="M117" s="255"/>
      <c r="N117" s="256"/>
      <c r="O117" s="256"/>
      <c r="P117" s="256"/>
      <c r="Q117" s="256"/>
      <c r="R117" s="256"/>
      <c r="S117" s="256"/>
      <c r="T117" s="257"/>
      <c r="U117" s="14"/>
      <c r="V117" s="14"/>
      <c r="W117" s="14"/>
      <c r="X117" s="14"/>
      <c r="Y117" s="14"/>
      <c r="Z117" s="14"/>
      <c r="AA117" s="14"/>
      <c r="AB117" s="14"/>
      <c r="AC117" s="14"/>
      <c r="AD117" s="14"/>
      <c r="AE117" s="14"/>
      <c r="AT117" s="258" t="s">
        <v>146</v>
      </c>
      <c r="AU117" s="258" t="s">
        <v>84</v>
      </c>
      <c r="AV117" s="14" t="s">
        <v>84</v>
      </c>
      <c r="AW117" s="14" t="s">
        <v>35</v>
      </c>
      <c r="AX117" s="14" t="s">
        <v>74</v>
      </c>
      <c r="AY117" s="258" t="s">
        <v>133</v>
      </c>
    </row>
    <row r="118" spans="1:51" s="15" customFormat="1" ht="12">
      <c r="A118" s="15"/>
      <c r="B118" s="259"/>
      <c r="C118" s="260"/>
      <c r="D118" s="233" t="s">
        <v>146</v>
      </c>
      <c r="E118" s="261" t="s">
        <v>28</v>
      </c>
      <c r="F118" s="262" t="s">
        <v>185</v>
      </c>
      <c r="G118" s="260"/>
      <c r="H118" s="263">
        <v>47.384</v>
      </c>
      <c r="I118" s="264"/>
      <c r="J118" s="260"/>
      <c r="K118" s="260"/>
      <c r="L118" s="265"/>
      <c r="M118" s="266"/>
      <c r="N118" s="267"/>
      <c r="O118" s="267"/>
      <c r="P118" s="267"/>
      <c r="Q118" s="267"/>
      <c r="R118" s="267"/>
      <c r="S118" s="267"/>
      <c r="T118" s="268"/>
      <c r="U118" s="15"/>
      <c r="V118" s="15"/>
      <c r="W118" s="15"/>
      <c r="X118" s="15"/>
      <c r="Y118" s="15"/>
      <c r="Z118" s="15"/>
      <c r="AA118" s="15"/>
      <c r="AB118" s="15"/>
      <c r="AC118" s="15"/>
      <c r="AD118" s="15"/>
      <c r="AE118" s="15"/>
      <c r="AT118" s="269" t="s">
        <v>146</v>
      </c>
      <c r="AU118" s="269" t="s">
        <v>84</v>
      </c>
      <c r="AV118" s="15" t="s">
        <v>140</v>
      </c>
      <c r="AW118" s="15" t="s">
        <v>35</v>
      </c>
      <c r="AX118" s="15" t="s">
        <v>82</v>
      </c>
      <c r="AY118" s="269" t="s">
        <v>133</v>
      </c>
    </row>
    <row r="119" spans="1:65" s="2" customFormat="1" ht="16.5" customHeight="1">
      <c r="A119" s="39"/>
      <c r="B119" s="40"/>
      <c r="C119" s="220" t="s">
        <v>186</v>
      </c>
      <c r="D119" s="220" t="s">
        <v>135</v>
      </c>
      <c r="E119" s="221" t="s">
        <v>187</v>
      </c>
      <c r="F119" s="222" t="s">
        <v>188</v>
      </c>
      <c r="G119" s="223" t="s">
        <v>151</v>
      </c>
      <c r="H119" s="224">
        <v>157.94</v>
      </c>
      <c r="I119" s="225"/>
      <c r="J119" s="226">
        <f>ROUND(I119*H119,2)</f>
        <v>0</v>
      </c>
      <c r="K119" s="222" t="s">
        <v>139</v>
      </c>
      <c r="L119" s="45"/>
      <c r="M119" s="227" t="s">
        <v>28</v>
      </c>
      <c r="N119" s="228" t="s">
        <v>47</v>
      </c>
      <c r="O119" s="86"/>
      <c r="P119" s="229">
        <f>O119*H119</f>
        <v>0</v>
      </c>
      <c r="Q119" s="229">
        <v>0</v>
      </c>
      <c r="R119" s="229">
        <f>Q119*H119</f>
        <v>0</v>
      </c>
      <c r="S119" s="229">
        <v>0</v>
      </c>
      <c r="T119" s="230">
        <f>S119*H119</f>
        <v>0</v>
      </c>
      <c r="U119" s="39"/>
      <c r="V119" s="39"/>
      <c r="W119" s="39"/>
      <c r="X119" s="39"/>
      <c r="Y119" s="39"/>
      <c r="Z119" s="39"/>
      <c r="AA119" s="39"/>
      <c r="AB119" s="39"/>
      <c r="AC119" s="39"/>
      <c r="AD119" s="39"/>
      <c r="AE119" s="39"/>
      <c r="AR119" s="231" t="s">
        <v>140</v>
      </c>
      <c r="AT119" s="231" t="s">
        <v>135</v>
      </c>
      <c r="AU119" s="231" t="s">
        <v>84</v>
      </c>
      <c r="AY119" s="18" t="s">
        <v>133</v>
      </c>
      <c r="BE119" s="232">
        <f>IF(N119="základní",J119,0)</f>
        <v>0</v>
      </c>
      <c r="BF119" s="232">
        <f>IF(N119="snížená",J119,0)</f>
        <v>0</v>
      </c>
      <c r="BG119" s="232">
        <f>IF(N119="zákl. přenesená",J119,0)</f>
        <v>0</v>
      </c>
      <c r="BH119" s="232">
        <f>IF(N119="sníž. přenesená",J119,0)</f>
        <v>0</v>
      </c>
      <c r="BI119" s="232">
        <f>IF(N119="nulová",J119,0)</f>
        <v>0</v>
      </c>
      <c r="BJ119" s="18" t="s">
        <v>140</v>
      </c>
      <c r="BK119" s="232">
        <f>ROUND(I119*H119,2)</f>
        <v>0</v>
      </c>
      <c r="BL119" s="18" t="s">
        <v>140</v>
      </c>
      <c r="BM119" s="231" t="s">
        <v>189</v>
      </c>
    </row>
    <row r="120" spans="1:47" s="2" customFormat="1" ht="12">
      <c r="A120" s="39"/>
      <c r="B120" s="40"/>
      <c r="C120" s="41"/>
      <c r="D120" s="233" t="s">
        <v>142</v>
      </c>
      <c r="E120" s="41"/>
      <c r="F120" s="234" t="s">
        <v>190</v>
      </c>
      <c r="G120" s="41"/>
      <c r="H120" s="41"/>
      <c r="I120" s="138"/>
      <c r="J120" s="41"/>
      <c r="K120" s="41"/>
      <c r="L120" s="45"/>
      <c r="M120" s="235"/>
      <c r="N120" s="236"/>
      <c r="O120" s="86"/>
      <c r="P120" s="86"/>
      <c r="Q120" s="86"/>
      <c r="R120" s="86"/>
      <c r="S120" s="86"/>
      <c r="T120" s="87"/>
      <c r="U120" s="39"/>
      <c r="V120" s="39"/>
      <c r="W120" s="39"/>
      <c r="X120" s="39"/>
      <c r="Y120" s="39"/>
      <c r="Z120" s="39"/>
      <c r="AA120" s="39"/>
      <c r="AB120" s="39"/>
      <c r="AC120" s="39"/>
      <c r="AD120" s="39"/>
      <c r="AE120" s="39"/>
      <c r="AT120" s="18" t="s">
        <v>142</v>
      </c>
      <c r="AU120" s="18" t="s">
        <v>84</v>
      </c>
    </row>
    <row r="121" spans="1:47" s="2" customFormat="1" ht="12">
      <c r="A121" s="39"/>
      <c r="B121" s="40"/>
      <c r="C121" s="41"/>
      <c r="D121" s="233" t="s">
        <v>144</v>
      </c>
      <c r="E121" s="41"/>
      <c r="F121" s="237" t="s">
        <v>191</v>
      </c>
      <c r="G121" s="41"/>
      <c r="H121" s="41"/>
      <c r="I121" s="138"/>
      <c r="J121" s="41"/>
      <c r="K121" s="41"/>
      <c r="L121" s="45"/>
      <c r="M121" s="235"/>
      <c r="N121" s="236"/>
      <c r="O121" s="86"/>
      <c r="P121" s="86"/>
      <c r="Q121" s="86"/>
      <c r="R121" s="86"/>
      <c r="S121" s="86"/>
      <c r="T121" s="87"/>
      <c r="U121" s="39"/>
      <c r="V121" s="39"/>
      <c r="W121" s="39"/>
      <c r="X121" s="39"/>
      <c r="Y121" s="39"/>
      <c r="Z121" s="39"/>
      <c r="AA121" s="39"/>
      <c r="AB121" s="39"/>
      <c r="AC121" s="39"/>
      <c r="AD121" s="39"/>
      <c r="AE121" s="39"/>
      <c r="AT121" s="18" t="s">
        <v>144</v>
      </c>
      <c r="AU121" s="18" t="s">
        <v>84</v>
      </c>
    </row>
    <row r="122" spans="1:51" s="13" customFormat="1" ht="12">
      <c r="A122" s="13"/>
      <c r="B122" s="238"/>
      <c r="C122" s="239"/>
      <c r="D122" s="233" t="s">
        <v>146</v>
      </c>
      <c r="E122" s="240" t="s">
        <v>28</v>
      </c>
      <c r="F122" s="241" t="s">
        <v>192</v>
      </c>
      <c r="G122" s="239"/>
      <c r="H122" s="240" t="s">
        <v>28</v>
      </c>
      <c r="I122" s="242"/>
      <c r="J122" s="239"/>
      <c r="K122" s="239"/>
      <c r="L122" s="243"/>
      <c r="M122" s="244"/>
      <c r="N122" s="245"/>
      <c r="O122" s="245"/>
      <c r="P122" s="245"/>
      <c r="Q122" s="245"/>
      <c r="R122" s="245"/>
      <c r="S122" s="245"/>
      <c r="T122" s="246"/>
      <c r="U122" s="13"/>
      <c r="V122" s="13"/>
      <c r="W122" s="13"/>
      <c r="X122" s="13"/>
      <c r="Y122" s="13"/>
      <c r="Z122" s="13"/>
      <c r="AA122" s="13"/>
      <c r="AB122" s="13"/>
      <c r="AC122" s="13"/>
      <c r="AD122" s="13"/>
      <c r="AE122" s="13"/>
      <c r="AT122" s="247" t="s">
        <v>146</v>
      </c>
      <c r="AU122" s="247" t="s">
        <v>84</v>
      </c>
      <c r="AV122" s="13" t="s">
        <v>82</v>
      </c>
      <c r="AW122" s="13" t="s">
        <v>35</v>
      </c>
      <c r="AX122" s="13" t="s">
        <v>74</v>
      </c>
      <c r="AY122" s="247" t="s">
        <v>133</v>
      </c>
    </row>
    <row r="123" spans="1:51" s="14" customFormat="1" ht="12">
      <c r="A123" s="14"/>
      <c r="B123" s="248"/>
      <c r="C123" s="249"/>
      <c r="D123" s="233" t="s">
        <v>146</v>
      </c>
      <c r="E123" s="250" t="s">
        <v>28</v>
      </c>
      <c r="F123" s="251" t="s">
        <v>341</v>
      </c>
      <c r="G123" s="249"/>
      <c r="H123" s="252">
        <v>157.94</v>
      </c>
      <c r="I123" s="253"/>
      <c r="J123" s="249"/>
      <c r="K123" s="249"/>
      <c r="L123" s="254"/>
      <c r="M123" s="255"/>
      <c r="N123" s="256"/>
      <c r="O123" s="256"/>
      <c r="P123" s="256"/>
      <c r="Q123" s="256"/>
      <c r="R123" s="256"/>
      <c r="S123" s="256"/>
      <c r="T123" s="257"/>
      <c r="U123" s="14"/>
      <c r="V123" s="14"/>
      <c r="W123" s="14"/>
      <c r="X123" s="14"/>
      <c r="Y123" s="14"/>
      <c r="Z123" s="14"/>
      <c r="AA123" s="14"/>
      <c r="AB123" s="14"/>
      <c r="AC123" s="14"/>
      <c r="AD123" s="14"/>
      <c r="AE123" s="14"/>
      <c r="AT123" s="258" t="s">
        <v>146</v>
      </c>
      <c r="AU123" s="258" t="s">
        <v>84</v>
      </c>
      <c r="AV123" s="14" t="s">
        <v>84</v>
      </c>
      <c r="AW123" s="14" t="s">
        <v>35</v>
      </c>
      <c r="AX123" s="14" t="s">
        <v>82</v>
      </c>
      <c r="AY123" s="258" t="s">
        <v>133</v>
      </c>
    </row>
    <row r="124" spans="1:65" s="2" customFormat="1" ht="16.5" customHeight="1">
      <c r="A124" s="39"/>
      <c r="B124" s="40"/>
      <c r="C124" s="220" t="s">
        <v>194</v>
      </c>
      <c r="D124" s="220" t="s">
        <v>135</v>
      </c>
      <c r="E124" s="221" t="s">
        <v>195</v>
      </c>
      <c r="F124" s="222" t="s">
        <v>196</v>
      </c>
      <c r="G124" s="223" t="s">
        <v>151</v>
      </c>
      <c r="H124" s="224">
        <v>157.94</v>
      </c>
      <c r="I124" s="225"/>
      <c r="J124" s="226">
        <f>ROUND(I124*H124,2)</f>
        <v>0</v>
      </c>
      <c r="K124" s="222" t="s">
        <v>139</v>
      </c>
      <c r="L124" s="45"/>
      <c r="M124" s="227" t="s">
        <v>28</v>
      </c>
      <c r="N124" s="228" t="s">
        <v>47</v>
      </c>
      <c r="O124" s="86"/>
      <c r="P124" s="229">
        <f>O124*H124</f>
        <v>0</v>
      </c>
      <c r="Q124" s="229">
        <v>0</v>
      </c>
      <c r="R124" s="229">
        <f>Q124*H124</f>
        <v>0</v>
      </c>
      <c r="S124" s="229">
        <v>0</v>
      </c>
      <c r="T124" s="230">
        <f>S124*H124</f>
        <v>0</v>
      </c>
      <c r="U124" s="39"/>
      <c r="V124" s="39"/>
      <c r="W124" s="39"/>
      <c r="X124" s="39"/>
      <c r="Y124" s="39"/>
      <c r="Z124" s="39"/>
      <c r="AA124" s="39"/>
      <c r="AB124" s="39"/>
      <c r="AC124" s="39"/>
      <c r="AD124" s="39"/>
      <c r="AE124" s="39"/>
      <c r="AR124" s="231" t="s">
        <v>140</v>
      </c>
      <c r="AT124" s="231" t="s">
        <v>135</v>
      </c>
      <c r="AU124" s="231" t="s">
        <v>84</v>
      </c>
      <c r="AY124" s="18" t="s">
        <v>133</v>
      </c>
      <c r="BE124" s="232">
        <f>IF(N124="základní",J124,0)</f>
        <v>0</v>
      </c>
      <c r="BF124" s="232">
        <f>IF(N124="snížená",J124,0)</f>
        <v>0</v>
      </c>
      <c r="BG124" s="232">
        <f>IF(N124="zákl. přenesená",J124,0)</f>
        <v>0</v>
      </c>
      <c r="BH124" s="232">
        <f>IF(N124="sníž. přenesená",J124,0)</f>
        <v>0</v>
      </c>
      <c r="BI124" s="232">
        <f>IF(N124="nulová",J124,0)</f>
        <v>0</v>
      </c>
      <c r="BJ124" s="18" t="s">
        <v>140</v>
      </c>
      <c r="BK124" s="232">
        <f>ROUND(I124*H124,2)</f>
        <v>0</v>
      </c>
      <c r="BL124" s="18" t="s">
        <v>140</v>
      </c>
      <c r="BM124" s="231" t="s">
        <v>197</v>
      </c>
    </row>
    <row r="125" spans="1:47" s="2" customFormat="1" ht="12">
      <c r="A125" s="39"/>
      <c r="B125" s="40"/>
      <c r="C125" s="41"/>
      <c r="D125" s="233" t="s">
        <v>142</v>
      </c>
      <c r="E125" s="41"/>
      <c r="F125" s="234" t="s">
        <v>198</v>
      </c>
      <c r="G125" s="41"/>
      <c r="H125" s="41"/>
      <c r="I125" s="138"/>
      <c r="J125" s="41"/>
      <c r="K125" s="41"/>
      <c r="L125" s="45"/>
      <c r="M125" s="235"/>
      <c r="N125" s="236"/>
      <c r="O125" s="86"/>
      <c r="P125" s="86"/>
      <c r="Q125" s="86"/>
      <c r="R125" s="86"/>
      <c r="S125" s="86"/>
      <c r="T125" s="87"/>
      <c r="U125" s="39"/>
      <c r="V125" s="39"/>
      <c r="W125" s="39"/>
      <c r="X125" s="39"/>
      <c r="Y125" s="39"/>
      <c r="Z125" s="39"/>
      <c r="AA125" s="39"/>
      <c r="AB125" s="39"/>
      <c r="AC125" s="39"/>
      <c r="AD125" s="39"/>
      <c r="AE125" s="39"/>
      <c r="AT125" s="18" t="s">
        <v>142</v>
      </c>
      <c r="AU125" s="18" t="s">
        <v>84</v>
      </c>
    </row>
    <row r="126" spans="1:47" s="2" customFormat="1" ht="12">
      <c r="A126" s="39"/>
      <c r="B126" s="40"/>
      <c r="C126" s="41"/>
      <c r="D126" s="233" t="s">
        <v>144</v>
      </c>
      <c r="E126" s="41"/>
      <c r="F126" s="237" t="s">
        <v>199</v>
      </c>
      <c r="G126" s="41"/>
      <c r="H126" s="41"/>
      <c r="I126" s="138"/>
      <c r="J126" s="41"/>
      <c r="K126" s="41"/>
      <c r="L126" s="45"/>
      <c r="M126" s="235"/>
      <c r="N126" s="236"/>
      <c r="O126" s="86"/>
      <c r="P126" s="86"/>
      <c r="Q126" s="86"/>
      <c r="R126" s="86"/>
      <c r="S126" s="86"/>
      <c r="T126" s="87"/>
      <c r="U126" s="39"/>
      <c r="V126" s="39"/>
      <c r="W126" s="39"/>
      <c r="X126" s="39"/>
      <c r="Y126" s="39"/>
      <c r="Z126" s="39"/>
      <c r="AA126" s="39"/>
      <c r="AB126" s="39"/>
      <c r="AC126" s="39"/>
      <c r="AD126" s="39"/>
      <c r="AE126" s="39"/>
      <c r="AT126" s="18" t="s">
        <v>144</v>
      </c>
      <c r="AU126" s="18" t="s">
        <v>84</v>
      </c>
    </row>
    <row r="127" spans="1:51" s="13" customFormat="1" ht="12">
      <c r="A127" s="13"/>
      <c r="B127" s="238"/>
      <c r="C127" s="239"/>
      <c r="D127" s="233" t="s">
        <v>146</v>
      </c>
      <c r="E127" s="240" t="s">
        <v>28</v>
      </c>
      <c r="F127" s="241" t="s">
        <v>200</v>
      </c>
      <c r="G127" s="239"/>
      <c r="H127" s="240" t="s">
        <v>28</v>
      </c>
      <c r="I127" s="242"/>
      <c r="J127" s="239"/>
      <c r="K127" s="239"/>
      <c r="L127" s="243"/>
      <c r="M127" s="244"/>
      <c r="N127" s="245"/>
      <c r="O127" s="245"/>
      <c r="P127" s="245"/>
      <c r="Q127" s="245"/>
      <c r="R127" s="245"/>
      <c r="S127" s="245"/>
      <c r="T127" s="246"/>
      <c r="U127" s="13"/>
      <c r="V127" s="13"/>
      <c r="W127" s="13"/>
      <c r="X127" s="13"/>
      <c r="Y127" s="13"/>
      <c r="Z127" s="13"/>
      <c r="AA127" s="13"/>
      <c r="AB127" s="13"/>
      <c r="AC127" s="13"/>
      <c r="AD127" s="13"/>
      <c r="AE127" s="13"/>
      <c r="AT127" s="247" t="s">
        <v>146</v>
      </c>
      <c r="AU127" s="247" t="s">
        <v>84</v>
      </c>
      <c r="AV127" s="13" t="s">
        <v>82</v>
      </c>
      <c r="AW127" s="13" t="s">
        <v>35</v>
      </c>
      <c r="AX127" s="13" t="s">
        <v>74</v>
      </c>
      <c r="AY127" s="247" t="s">
        <v>133</v>
      </c>
    </row>
    <row r="128" spans="1:51" s="14" customFormat="1" ht="12">
      <c r="A128" s="14"/>
      <c r="B128" s="248"/>
      <c r="C128" s="249"/>
      <c r="D128" s="233" t="s">
        <v>146</v>
      </c>
      <c r="E128" s="250" t="s">
        <v>28</v>
      </c>
      <c r="F128" s="251" t="s">
        <v>341</v>
      </c>
      <c r="G128" s="249"/>
      <c r="H128" s="252">
        <v>157.94</v>
      </c>
      <c r="I128" s="253"/>
      <c r="J128" s="249"/>
      <c r="K128" s="249"/>
      <c r="L128" s="254"/>
      <c r="M128" s="255"/>
      <c r="N128" s="256"/>
      <c r="O128" s="256"/>
      <c r="P128" s="256"/>
      <c r="Q128" s="256"/>
      <c r="R128" s="256"/>
      <c r="S128" s="256"/>
      <c r="T128" s="257"/>
      <c r="U128" s="14"/>
      <c r="V128" s="14"/>
      <c r="W128" s="14"/>
      <c r="X128" s="14"/>
      <c r="Y128" s="14"/>
      <c r="Z128" s="14"/>
      <c r="AA128" s="14"/>
      <c r="AB128" s="14"/>
      <c r="AC128" s="14"/>
      <c r="AD128" s="14"/>
      <c r="AE128" s="14"/>
      <c r="AT128" s="258" t="s">
        <v>146</v>
      </c>
      <c r="AU128" s="258" t="s">
        <v>84</v>
      </c>
      <c r="AV128" s="14" t="s">
        <v>84</v>
      </c>
      <c r="AW128" s="14" t="s">
        <v>35</v>
      </c>
      <c r="AX128" s="14" t="s">
        <v>82</v>
      </c>
      <c r="AY128" s="258" t="s">
        <v>133</v>
      </c>
    </row>
    <row r="129" spans="1:65" s="2" customFormat="1" ht="16.5" customHeight="1">
      <c r="A129" s="39"/>
      <c r="B129" s="40"/>
      <c r="C129" s="220" t="s">
        <v>202</v>
      </c>
      <c r="D129" s="220" t="s">
        <v>135</v>
      </c>
      <c r="E129" s="221" t="s">
        <v>203</v>
      </c>
      <c r="F129" s="222" t="s">
        <v>204</v>
      </c>
      <c r="G129" s="223" t="s">
        <v>151</v>
      </c>
      <c r="H129" s="224">
        <v>142.146</v>
      </c>
      <c r="I129" s="225"/>
      <c r="J129" s="226">
        <f>ROUND(I129*H129,2)</f>
        <v>0</v>
      </c>
      <c r="K129" s="222" t="s">
        <v>139</v>
      </c>
      <c r="L129" s="45"/>
      <c r="M129" s="227" t="s">
        <v>28</v>
      </c>
      <c r="N129" s="228" t="s">
        <v>47</v>
      </c>
      <c r="O129" s="86"/>
      <c r="P129" s="229">
        <f>O129*H129</f>
        <v>0</v>
      </c>
      <c r="Q129" s="229">
        <v>0</v>
      </c>
      <c r="R129" s="229">
        <f>Q129*H129</f>
        <v>0</v>
      </c>
      <c r="S129" s="229">
        <v>0</v>
      </c>
      <c r="T129" s="230">
        <f>S129*H129</f>
        <v>0</v>
      </c>
      <c r="U129" s="39"/>
      <c r="V129" s="39"/>
      <c r="W129" s="39"/>
      <c r="X129" s="39"/>
      <c r="Y129" s="39"/>
      <c r="Z129" s="39"/>
      <c r="AA129" s="39"/>
      <c r="AB129" s="39"/>
      <c r="AC129" s="39"/>
      <c r="AD129" s="39"/>
      <c r="AE129" s="39"/>
      <c r="AR129" s="231" t="s">
        <v>140</v>
      </c>
      <c r="AT129" s="231" t="s">
        <v>135</v>
      </c>
      <c r="AU129" s="231" t="s">
        <v>84</v>
      </c>
      <c r="AY129" s="18" t="s">
        <v>133</v>
      </c>
      <c r="BE129" s="232">
        <f>IF(N129="základní",J129,0)</f>
        <v>0</v>
      </c>
      <c r="BF129" s="232">
        <f>IF(N129="snížená",J129,0)</f>
        <v>0</v>
      </c>
      <c r="BG129" s="232">
        <f>IF(N129="zákl. přenesená",J129,0)</f>
        <v>0</v>
      </c>
      <c r="BH129" s="232">
        <f>IF(N129="sníž. přenesená",J129,0)</f>
        <v>0</v>
      </c>
      <c r="BI129" s="232">
        <f>IF(N129="nulová",J129,0)</f>
        <v>0</v>
      </c>
      <c r="BJ129" s="18" t="s">
        <v>140</v>
      </c>
      <c r="BK129" s="232">
        <f>ROUND(I129*H129,2)</f>
        <v>0</v>
      </c>
      <c r="BL129" s="18" t="s">
        <v>140</v>
      </c>
      <c r="BM129" s="231" t="s">
        <v>313</v>
      </c>
    </row>
    <row r="130" spans="1:47" s="2" customFormat="1" ht="12">
      <c r="A130" s="39"/>
      <c r="B130" s="40"/>
      <c r="C130" s="41"/>
      <c r="D130" s="233" t="s">
        <v>142</v>
      </c>
      <c r="E130" s="41"/>
      <c r="F130" s="234" t="s">
        <v>206</v>
      </c>
      <c r="G130" s="41"/>
      <c r="H130" s="41"/>
      <c r="I130" s="138"/>
      <c r="J130" s="41"/>
      <c r="K130" s="41"/>
      <c r="L130" s="45"/>
      <c r="M130" s="235"/>
      <c r="N130" s="236"/>
      <c r="O130" s="86"/>
      <c r="P130" s="86"/>
      <c r="Q130" s="86"/>
      <c r="R130" s="86"/>
      <c r="S130" s="86"/>
      <c r="T130" s="87"/>
      <c r="U130" s="39"/>
      <c r="V130" s="39"/>
      <c r="W130" s="39"/>
      <c r="X130" s="39"/>
      <c r="Y130" s="39"/>
      <c r="Z130" s="39"/>
      <c r="AA130" s="39"/>
      <c r="AB130" s="39"/>
      <c r="AC130" s="39"/>
      <c r="AD130" s="39"/>
      <c r="AE130" s="39"/>
      <c r="AT130" s="18" t="s">
        <v>142</v>
      </c>
      <c r="AU130" s="18" t="s">
        <v>84</v>
      </c>
    </row>
    <row r="131" spans="1:47" s="2" customFormat="1" ht="12">
      <c r="A131" s="39"/>
      <c r="B131" s="40"/>
      <c r="C131" s="41"/>
      <c r="D131" s="233" t="s">
        <v>144</v>
      </c>
      <c r="E131" s="41"/>
      <c r="F131" s="237" t="s">
        <v>207</v>
      </c>
      <c r="G131" s="41"/>
      <c r="H131" s="41"/>
      <c r="I131" s="138"/>
      <c r="J131" s="41"/>
      <c r="K131" s="41"/>
      <c r="L131" s="45"/>
      <c r="M131" s="235"/>
      <c r="N131" s="236"/>
      <c r="O131" s="86"/>
      <c r="P131" s="86"/>
      <c r="Q131" s="86"/>
      <c r="R131" s="86"/>
      <c r="S131" s="86"/>
      <c r="T131" s="87"/>
      <c r="U131" s="39"/>
      <c r="V131" s="39"/>
      <c r="W131" s="39"/>
      <c r="X131" s="39"/>
      <c r="Y131" s="39"/>
      <c r="Z131" s="39"/>
      <c r="AA131" s="39"/>
      <c r="AB131" s="39"/>
      <c r="AC131" s="39"/>
      <c r="AD131" s="39"/>
      <c r="AE131" s="39"/>
      <c r="AT131" s="18" t="s">
        <v>144</v>
      </c>
      <c r="AU131" s="18" t="s">
        <v>84</v>
      </c>
    </row>
    <row r="132" spans="1:51" s="13" customFormat="1" ht="12">
      <c r="A132" s="13"/>
      <c r="B132" s="238"/>
      <c r="C132" s="239"/>
      <c r="D132" s="233" t="s">
        <v>146</v>
      </c>
      <c r="E132" s="240" t="s">
        <v>28</v>
      </c>
      <c r="F132" s="241" t="s">
        <v>342</v>
      </c>
      <c r="G132" s="239"/>
      <c r="H132" s="240" t="s">
        <v>28</v>
      </c>
      <c r="I132" s="242"/>
      <c r="J132" s="239"/>
      <c r="K132" s="239"/>
      <c r="L132" s="243"/>
      <c r="M132" s="244"/>
      <c r="N132" s="245"/>
      <c r="O132" s="245"/>
      <c r="P132" s="245"/>
      <c r="Q132" s="245"/>
      <c r="R132" s="245"/>
      <c r="S132" s="245"/>
      <c r="T132" s="246"/>
      <c r="U132" s="13"/>
      <c r="V132" s="13"/>
      <c r="W132" s="13"/>
      <c r="X132" s="13"/>
      <c r="Y132" s="13"/>
      <c r="Z132" s="13"/>
      <c r="AA132" s="13"/>
      <c r="AB132" s="13"/>
      <c r="AC132" s="13"/>
      <c r="AD132" s="13"/>
      <c r="AE132" s="13"/>
      <c r="AT132" s="247" t="s">
        <v>146</v>
      </c>
      <c r="AU132" s="247" t="s">
        <v>84</v>
      </c>
      <c r="AV132" s="13" t="s">
        <v>82</v>
      </c>
      <c r="AW132" s="13" t="s">
        <v>35</v>
      </c>
      <c r="AX132" s="13" t="s">
        <v>74</v>
      </c>
      <c r="AY132" s="247" t="s">
        <v>133</v>
      </c>
    </row>
    <row r="133" spans="1:51" s="14" customFormat="1" ht="12">
      <c r="A133" s="14"/>
      <c r="B133" s="248"/>
      <c r="C133" s="249"/>
      <c r="D133" s="233" t="s">
        <v>146</v>
      </c>
      <c r="E133" s="250" t="s">
        <v>28</v>
      </c>
      <c r="F133" s="251" t="s">
        <v>343</v>
      </c>
      <c r="G133" s="249"/>
      <c r="H133" s="252">
        <v>142.146</v>
      </c>
      <c r="I133" s="253"/>
      <c r="J133" s="249"/>
      <c r="K133" s="249"/>
      <c r="L133" s="254"/>
      <c r="M133" s="255"/>
      <c r="N133" s="256"/>
      <c r="O133" s="256"/>
      <c r="P133" s="256"/>
      <c r="Q133" s="256"/>
      <c r="R133" s="256"/>
      <c r="S133" s="256"/>
      <c r="T133" s="257"/>
      <c r="U133" s="14"/>
      <c r="V133" s="14"/>
      <c r="W133" s="14"/>
      <c r="X133" s="14"/>
      <c r="Y133" s="14"/>
      <c r="Z133" s="14"/>
      <c r="AA133" s="14"/>
      <c r="AB133" s="14"/>
      <c r="AC133" s="14"/>
      <c r="AD133" s="14"/>
      <c r="AE133" s="14"/>
      <c r="AT133" s="258" t="s">
        <v>146</v>
      </c>
      <c r="AU133" s="258" t="s">
        <v>84</v>
      </c>
      <c r="AV133" s="14" t="s">
        <v>84</v>
      </c>
      <c r="AW133" s="14" t="s">
        <v>35</v>
      </c>
      <c r="AX133" s="14" t="s">
        <v>82</v>
      </c>
      <c r="AY133" s="258" t="s">
        <v>133</v>
      </c>
    </row>
    <row r="134" spans="1:65" s="2" customFormat="1" ht="16.5" customHeight="1">
      <c r="A134" s="39"/>
      <c r="B134" s="40"/>
      <c r="C134" s="220" t="s">
        <v>210</v>
      </c>
      <c r="D134" s="220" t="s">
        <v>135</v>
      </c>
      <c r="E134" s="221" t="s">
        <v>211</v>
      </c>
      <c r="F134" s="222" t="s">
        <v>212</v>
      </c>
      <c r="G134" s="223" t="s">
        <v>151</v>
      </c>
      <c r="H134" s="224">
        <v>157.94</v>
      </c>
      <c r="I134" s="225"/>
      <c r="J134" s="226">
        <f>ROUND(I134*H134,2)</f>
        <v>0</v>
      </c>
      <c r="K134" s="222" t="s">
        <v>139</v>
      </c>
      <c r="L134" s="45"/>
      <c r="M134" s="227" t="s">
        <v>28</v>
      </c>
      <c r="N134" s="228" t="s">
        <v>47</v>
      </c>
      <c r="O134" s="86"/>
      <c r="P134" s="229">
        <f>O134*H134</f>
        <v>0</v>
      </c>
      <c r="Q134" s="229">
        <v>0</v>
      </c>
      <c r="R134" s="229">
        <f>Q134*H134</f>
        <v>0</v>
      </c>
      <c r="S134" s="229">
        <v>0</v>
      </c>
      <c r="T134" s="230">
        <f>S134*H134</f>
        <v>0</v>
      </c>
      <c r="U134" s="39"/>
      <c r="V134" s="39"/>
      <c r="W134" s="39"/>
      <c r="X134" s="39"/>
      <c r="Y134" s="39"/>
      <c r="Z134" s="39"/>
      <c r="AA134" s="39"/>
      <c r="AB134" s="39"/>
      <c r="AC134" s="39"/>
      <c r="AD134" s="39"/>
      <c r="AE134" s="39"/>
      <c r="AR134" s="231" t="s">
        <v>140</v>
      </c>
      <c r="AT134" s="231" t="s">
        <v>135</v>
      </c>
      <c r="AU134" s="231" t="s">
        <v>84</v>
      </c>
      <c r="AY134" s="18" t="s">
        <v>133</v>
      </c>
      <c r="BE134" s="232">
        <f>IF(N134="základní",J134,0)</f>
        <v>0</v>
      </c>
      <c r="BF134" s="232">
        <f>IF(N134="snížená",J134,0)</f>
        <v>0</v>
      </c>
      <c r="BG134" s="232">
        <f>IF(N134="zákl. přenesená",J134,0)</f>
        <v>0</v>
      </c>
      <c r="BH134" s="232">
        <f>IF(N134="sníž. přenesená",J134,0)</f>
        <v>0</v>
      </c>
      <c r="BI134" s="232">
        <f>IF(N134="nulová",J134,0)</f>
        <v>0</v>
      </c>
      <c r="BJ134" s="18" t="s">
        <v>140</v>
      </c>
      <c r="BK134" s="232">
        <f>ROUND(I134*H134,2)</f>
        <v>0</v>
      </c>
      <c r="BL134" s="18" t="s">
        <v>140</v>
      </c>
      <c r="BM134" s="231" t="s">
        <v>213</v>
      </c>
    </row>
    <row r="135" spans="1:47" s="2" customFormat="1" ht="12">
      <c r="A135" s="39"/>
      <c r="B135" s="40"/>
      <c r="C135" s="41"/>
      <c r="D135" s="233" t="s">
        <v>142</v>
      </c>
      <c r="E135" s="41"/>
      <c r="F135" s="234" t="s">
        <v>214</v>
      </c>
      <c r="G135" s="41"/>
      <c r="H135" s="41"/>
      <c r="I135" s="138"/>
      <c r="J135" s="41"/>
      <c r="K135" s="41"/>
      <c r="L135" s="45"/>
      <c r="M135" s="235"/>
      <c r="N135" s="236"/>
      <c r="O135" s="86"/>
      <c r="P135" s="86"/>
      <c r="Q135" s="86"/>
      <c r="R135" s="86"/>
      <c r="S135" s="86"/>
      <c r="T135" s="87"/>
      <c r="U135" s="39"/>
      <c r="V135" s="39"/>
      <c r="W135" s="39"/>
      <c r="X135" s="39"/>
      <c r="Y135" s="39"/>
      <c r="Z135" s="39"/>
      <c r="AA135" s="39"/>
      <c r="AB135" s="39"/>
      <c r="AC135" s="39"/>
      <c r="AD135" s="39"/>
      <c r="AE135" s="39"/>
      <c r="AT135" s="18" t="s">
        <v>142</v>
      </c>
      <c r="AU135" s="18" t="s">
        <v>84</v>
      </c>
    </row>
    <row r="136" spans="1:47" s="2" customFormat="1" ht="12">
      <c r="A136" s="39"/>
      <c r="B136" s="40"/>
      <c r="C136" s="41"/>
      <c r="D136" s="233" t="s">
        <v>144</v>
      </c>
      <c r="E136" s="41"/>
      <c r="F136" s="237" t="s">
        <v>215</v>
      </c>
      <c r="G136" s="41"/>
      <c r="H136" s="41"/>
      <c r="I136" s="138"/>
      <c r="J136" s="41"/>
      <c r="K136" s="41"/>
      <c r="L136" s="45"/>
      <c r="M136" s="235"/>
      <c r="N136" s="236"/>
      <c r="O136" s="86"/>
      <c r="P136" s="86"/>
      <c r="Q136" s="86"/>
      <c r="R136" s="86"/>
      <c r="S136" s="86"/>
      <c r="T136" s="87"/>
      <c r="U136" s="39"/>
      <c r="V136" s="39"/>
      <c r="W136" s="39"/>
      <c r="X136" s="39"/>
      <c r="Y136" s="39"/>
      <c r="Z136" s="39"/>
      <c r="AA136" s="39"/>
      <c r="AB136" s="39"/>
      <c r="AC136" s="39"/>
      <c r="AD136" s="39"/>
      <c r="AE136" s="39"/>
      <c r="AT136" s="18" t="s">
        <v>144</v>
      </c>
      <c r="AU136" s="18" t="s">
        <v>84</v>
      </c>
    </row>
    <row r="137" spans="1:51" s="13" customFormat="1" ht="12">
      <c r="A137" s="13"/>
      <c r="B137" s="238"/>
      <c r="C137" s="239"/>
      <c r="D137" s="233" t="s">
        <v>146</v>
      </c>
      <c r="E137" s="240" t="s">
        <v>28</v>
      </c>
      <c r="F137" s="241" t="s">
        <v>344</v>
      </c>
      <c r="G137" s="239"/>
      <c r="H137" s="240" t="s">
        <v>28</v>
      </c>
      <c r="I137" s="242"/>
      <c r="J137" s="239"/>
      <c r="K137" s="239"/>
      <c r="L137" s="243"/>
      <c r="M137" s="244"/>
      <c r="N137" s="245"/>
      <c r="O137" s="245"/>
      <c r="P137" s="245"/>
      <c r="Q137" s="245"/>
      <c r="R137" s="245"/>
      <c r="S137" s="245"/>
      <c r="T137" s="246"/>
      <c r="U137" s="13"/>
      <c r="V137" s="13"/>
      <c r="W137" s="13"/>
      <c r="X137" s="13"/>
      <c r="Y137" s="13"/>
      <c r="Z137" s="13"/>
      <c r="AA137" s="13"/>
      <c r="AB137" s="13"/>
      <c r="AC137" s="13"/>
      <c r="AD137" s="13"/>
      <c r="AE137" s="13"/>
      <c r="AT137" s="247" t="s">
        <v>146</v>
      </c>
      <c r="AU137" s="247" t="s">
        <v>84</v>
      </c>
      <c r="AV137" s="13" t="s">
        <v>82</v>
      </c>
      <c r="AW137" s="13" t="s">
        <v>35</v>
      </c>
      <c r="AX137" s="13" t="s">
        <v>74</v>
      </c>
      <c r="AY137" s="247" t="s">
        <v>133</v>
      </c>
    </row>
    <row r="138" spans="1:51" s="13" customFormat="1" ht="12">
      <c r="A138" s="13"/>
      <c r="B138" s="238"/>
      <c r="C138" s="239"/>
      <c r="D138" s="233" t="s">
        <v>146</v>
      </c>
      <c r="E138" s="240" t="s">
        <v>28</v>
      </c>
      <c r="F138" s="241" t="s">
        <v>217</v>
      </c>
      <c r="G138" s="239"/>
      <c r="H138" s="240" t="s">
        <v>28</v>
      </c>
      <c r="I138" s="242"/>
      <c r="J138" s="239"/>
      <c r="K138" s="239"/>
      <c r="L138" s="243"/>
      <c r="M138" s="244"/>
      <c r="N138" s="245"/>
      <c r="O138" s="245"/>
      <c r="P138" s="245"/>
      <c r="Q138" s="245"/>
      <c r="R138" s="245"/>
      <c r="S138" s="245"/>
      <c r="T138" s="246"/>
      <c r="U138" s="13"/>
      <c r="V138" s="13"/>
      <c r="W138" s="13"/>
      <c r="X138" s="13"/>
      <c r="Y138" s="13"/>
      <c r="Z138" s="13"/>
      <c r="AA138" s="13"/>
      <c r="AB138" s="13"/>
      <c r="AC138" s="13"/>
      <c r="AD138" s="13"/>
      <c r="AE138" s="13"/>
      <c r="AT138" s="247" t="s">
        <v>146</v>
      </c>
      <c r="AU138" s="247" t="s">
        <v>84</v>
      </c>
      <c r="AV138" s="13" t="s">
        <v>82</v>
      </c>
      <c r="AW138" s="13" t="s">
        <v>35</v>
      </c>
      <c r="AX138" s="13" t="s">
        <v>74</v>
      </c>
      <c r="AY138" s="247" t="s">
        <v>133</v>
      </c>
    </row>
    <row r="139" spans="1:51" s="14" customFormat="1" ht="12">
      <c r="A139" s="14"/>
      <c r="B139" s="248"/>
      <c r="C139" s="249"/>
      <c r="D139" s="233" t="s">
        <v>146</v>
      </c>
      <c r="E139" s="250" t="s">
        <v>28</v>
      </c>
      <c r="F139" s="251" t="s">
        <v>345</v>
      </c>
      <c r="G139" s="249"/>
      <c r="H139" s="252">
        <v>126.35</v>
      </c>
      <c r="I139" s="253"/>
      <c r="J139" s="249"/>
      <c r="K139" s="249"/>
      <c r="L139" s="254"/>
      <c r="M139" s="255"/>
      <c r="N139" s="256"/>
      <c r="O139" s="256"/>
      <c r="P139" s="256"/>
      <c r="Q139" s="256"/>
      <c r="R139" s="256"/>
      <c r="S139" s="256"/>
      <c r="T139" s="257"/>
      <c r="U139" s="14"/>
      <c r="V139" s="14"/>
      <c r="W139" s="14"/>
      <c r="X139" s="14"/>
      <c r="Y139" s="14"/>
      <c r="Z139" s="14"/>
      <c r="AA139" s="14"/>
      <c r="AB139" s="14"/>
      <c r="AC139" s="14"/>
      <c r="AD139" s="14"/>
      <c r="AE139" s="14"/>
      <c r="AT139" s="258" t="s">
        <v>146</v>
      </c>
      <c r="AU139" s="258" t="s">
        <v>84</v>
      </c>
      <c r="AV139" s="14" t="s">
        <v>84</v>
      </c>
      <c r="AW139" s="14" t="s">
        <v>35</v>
      </c>
      <c r="AX139" s="14" t="s">
        <v>74</v>
      </c>
      <c r="AY139" s="258" t="s">
        <v>133</v>
      </c>
    </row>
    <row r="140" spans="1:51" s="13" customFormat="1" ht="12">
      <c r="A140" s="13"/>
      <c r="B140" s="238"/>
      <c r="C140" s="239"/>
      <c r="D140" s="233" t="s">
        <v>146</v>
      </c>
      <c r="E140" s="240" t="s">
        <v>28</v>
      </c>
      <c r="F140" s="241" t="s">
        <v>217</v>
      </c>
      <c r="G140" s="239"/>
      <c r="H140" s="240" t="s">
        <v>28</v>
      </c>
      <c r="I140" s="242"/>
      <c r="J140" s="239"/>
      <c r="K140" s="239"/>
      <c r="L140" s="243"/>
      <c r="M140" s="244"/>
      <c r="N140" s="245"/>
      <c r="O140" s="245"/>
      <c r="P140" s="245"/>
      <c r="Q140" s="245"/>
      <c r="R140" s="245"/>
      <c r="S140" s="245"/>
      <c r="T140" s="246"/>
      <c r="U140" s="13"/>
      <c r="V140" s="13"/>
      <c r="W140" s="13"/>
      <c r="X140" s="13"/>
      <c r="Y140" s="13"/>
      <c r="Z140" s="13"/>
      <c r="AA140" s="13"/>
      <c r="AB140" s="13"/>
      <c r="AC140" s="13"/>
      <c r="AD140" s="13"/>
      <c r="AE140" s="13"/>
      <c r="AT140" s="247" t="s">
        <v>146</v>
      </c>
      <c r="AU140" s="247" t="s">
        <v>84</v>
      </c>
      <c r="AV140" s="13" t="s">
        <v>82</v>
      </c>
      <c r="AW140" s="13" t="s">
        <v>35</v>
      </c>
      <c r="AX140" s="13" t="s">
        <v>74</v>
      </c>
      <c r="AY140" s="247" t="s">
        <v>133</v>
      </c>
    </row>
    <row r="141" spans="1:51" s="14" customFormat="1" ht="12">
      <c r="A141" s="14"/>
      <c r="B141" s="248"/>
      <c r="C141" s="249"/>
      <c r="D141" s="233" t="s">
        <v>146</v>
      </c>
      <c r="E141" s="250" t="s">
        <v>28</v>
      </c>
      <c r="F141" s="251" t="s">
        <v>339</v>
      </c>
      <c r="G141" s="249"/>
      <c r="H141" s="252">
        <v>31.59</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146</v>
      </c>
      <c r="AU141" s="258" t="s">
        <v>84</v>
      </c>
      <c r="AV141" s="14" t="s">
        <v>84</v>
      </c>
      <c r="AW141" s="14" t="s">
        <v>35</v>
      </c>
      <c r="AX141" s="14" t="s">
        <v>74</v>
      </c>
      <c r="AY141" s="258" t="s">
        <v>133</v>
      </c>
    </row>
    <row r="142" spans="1:51" s="15" customFormat="1" ht="12">
      <c r="A142" s="15"/>
      <c r="B142" s="259"/>
      <c r="C142" s="260"/>
      <c r="D142" s="233" t="s">
        <v>146</v>
      </c>
      <c r="E142" s="261" t="s">
        <v>28</v>
      </c>
      <c r="F142" s="262" t="s">
        <v>185</v>
      </c>
      <c r="G142" s="260"/>
      <c r="H142" s="263">
        <v>157.94</v>
      </c>
      <c r="I142" s="264"/>
      <c r="J142" s="260"/>
      <c r="K142" s="260"/>
      <c r="L142" s="265"/>
      <c r="M142" s="266"/>
      <c r="N142" s="267"/>
      <c r="O142" s="267"/>
      <c r="P142" s="267"/>
      <c r="Q142" s="267"/>
      <c r="R142" s="267"/>
      <c r="S142" s="267"/>
      <c r="T142" s="268"/>
      <c r="U142" s="15"/>
      <c r="V142" s="15"/>
      <c r="W142" s="15"/>
      <c r="X142" s="15"/>
      <c r="Y142" s="15"/>
      <c r="Z142" s="15"/>
      <c r="AA142" s="15"/>
      <c r="AB142" s="15"/>
      <c r="AC142" s="15"/>
      <c r="AD142" s="15"/>
      <c r="AE142" s="15"/>
      <c r="AT142" s="269" t="s">
        <v>146</v>
      </c>
      <c r="AU142" s="269" t="s">
        <v>84</v>
      </c>
      <c r="AV142" s="15" t="s">
        <v>140</v>
      </c>
      <c r="AW142" s="15" t="s">
        <v>35</v>
      </c>
      <c r="AX142" s="15" t="s">
        <v>82</v>
      </c>
      <c r="AY142" s="269" t="s">
        <v>133</v>
      </c>
    </row>
    <row r="143" spans="1:65" s="2" customFormat="1" ht="16.5" customHeight="1">
      <c r="A143" s="39"/>
      <c r="B143" s="40"/>
      <c r="C143" s="220" t="s">
        <v>219</v>
      </c>
      <c r="D143" s="220" t="s">
        <v>135</v>
      </c>
      <c r="E143" s="221" t="s">
        <v>346</v>
      </c>
      <c r="F143" s="222" t="s">
        <v>347</v>
      </c>
      <c r="G143" s="223" t="s">
        <v>222</v>
      </c>
      <c r="H143" s="224">
        <v>200</v>
      </c>
      <c r="I143" s="225"/>
      <c r="J143" s="226">
        <f>ROUND(I143*H143,2)</f>
        <v>0</v>
      </c>
      <c r="K143" s="222" t="s">
        <v>139</v>
      </c>
      <c r="L143" s="45"/>
      <c r="M143" s="227" t="s">
        <v>28</v>
      </c>
      <c r="N143" s="228" t="s">
        <v>47</v>
      </c>
      <c r="O143" s="86"/>
      <c r="P143" s="229">
        <f>O143*H143</f>
        <v>0</v>
      </c>
      <c r="Q143" s="229">
        <v>0</v>
      </c>
      <c r="R143" s="229">
        <f>Q143*H143</f>
        <v>0</v>
      </c>
      <c r="S143" s="229">
        <v>0</v>
      </c>
      <c r="T143" s="230">
        <f>S143*H143</f>
        <v>0</v>
      </c>
      <c r="U143" s="39"/>
      <c r="V143" s="39"/>
      <c r="W143" s="39"/>
      <c r="X143" s="39"/>
      <c r="Y143" s="39"/>
      <c r="Z143" s="39"/>
      <c r="AA143" s="39"/>
      <c r="AB143" s="39"/>
      <c r="AC143" s="39"/>
      <c r="AD143" s="39"/>
      <c r="AE143" s="39"/>
      <c r="AR143" s="231" t="s">
        <v>140</v>
      </c>
      <c r="AT143" s="231" t="s">
        <v>135</v>
      </c>
      <c r="AU143" s="231" t="s">
        <v>84</v>
      </c>
      <c r="AY143" s="18" t="s">
        <v>133</v>
      </c>
      <c r="BE143" s="232">
        <f>IF(N143="základní",J143,0)</f>
        <v>0</v>
      </c>
      <c r="BF143" s="232">
        <f>IF(N143="snížená",J143,0)</f>
        <v>0</v>
      </c>
      <c r="BG143" s="232">
        <f>IF(N143="zákl. přenesená",J143,0)</f>
        <v>0</v>
      </c>
      <c r="BH143" s="232">
        <f>IF(N143="sníž. přenesená",J143,0)</f>
        <v>0</v>
      </c>
      <c r="BI143" s="232">
        <f>IF(N143="nulová",J143,0)</f>
        <v>0</v>
      </c>
      <c r="BJ143" s="18" t="s">
        <v>140</v>
      </c>
      <c r="BK143" s="232">
        <f>ROUND(I143*H143,2)</f>
        <v>0</v>
      </c>
      <c r="BL143" s="18" t="s">
        <v>140</v>
      </c>
      <c r="BM143" s="231" t="s">
        <v>223</v>
      </c>
    </row>
    <row r="144" spans="1:47" s="2" customFormat="1" ht="12">
      <c r="A144" s="39"/>
      <c r="B144" s="40"/>
      <c r="C144" s="41"/>
      <c r="D144" s="233" t="s">
        <v>142</v>
      </c>
      <c r="E144" s="41"/>
      <c r="F144" s="234" t="s">
        <v>348</v>
      </c>
      <c r="G144" s="41"/>
      <c r="H144" s="41"/>
      <c r="I144" s="138"/>
      <c r="J144" s="41"/>
      <c r="K144" s="41"/>
      <c r="L144" s="45"/>
      <c r="M144" s="235"/>
      <c r="N144" s="236"/>
      <c r="O144" s="86"/>
      <c r="P144" s="86"/>
      <c r="Q144" s="86"/>
      <c r="R144" s="86"/>
      <c r="S144" s="86"/>
      <c r="T144" s="87"/>
      <c r="U144" s="39"/>
      <c r="V144" s="39"/>
      <c r="W144" s="39"/>
      <c r="X144" s="39"/>
      <c r="Y144" s="39"/>
      <c r="Z144" s="39"/>
      <c r="AA144" s="39"/>
      <c r="AB144" s="39"/>
      <c r="AC144" s="39"/>
      <c r="AD144" s="39"/>
      <c r="AE144" s="39"/>
      <c r="AT144" s="18" t="s">
        <v>142</v>
      </c>
      <c r="AU144" s="18" t="s">
        <v>84</v>
      </c>
    </row>
    <row r="145" spans="1:47" s="2" customFormat="1" ht="12">
      <c r="A145" s="39"/>
      <c r="B145" s="40"/>
      <c r="C145" s="41"/>
      <c r="D145" s="233" t="s">
        <v>144</v>
      </c>
      <c r="E145" s="41"/>
      <c r="F145" s="237" t="s">
        <v>225</v>
      </c>
      <c r="G145" s="41"/>
      <c r="H145" s="41"/>
      <c r="I145" s="138"/>
      <c r="J145" s="41"/>
      <c r="K145" s="41"/>
      <c r="L145" s="45"/>
      <c r="M145" s="235"/>
      <c r="N145" s="236"/>
      <c r="O145" s="86"/>
      <c r="P145" s="86"/>
      <c r="Q145" s="86"/>
      <c r="R145" s="86"/>
      <c r="S145" s="86"/>
      <c r="T145" s="87"/>
      <c r="U145" s="39"/>
      <c r="V145" s="39"/>
      <c r="W145" s="39"/>
      <c r="X145" s="39"/>
      <c r="Y145" s="39"/>
      <c r="Z145" s="39"/>
      <c r="AA145" s="39"/>
      <c r="AB145" s="39"/>
      <c r="AC145" s="39"/>
      <c r="AD145" s="39"/>
      <c r="AE145" s="39"/>
      <c r="AT145" s="18" t="s">
        <v>144</v>
      </c>
      <c r="AU145" s="18" t="s">
        <v>84</v>
      </c>
    </row>
    <row r="146" spans="1:51" s="13" customFormat="1" ht="12">
      <c r="A146" s="13"/>
      <c r="B146" s="238"/>
      <c r="C146" s="239"/>
      <c r="D146" s="233" t="s">
        <v>146</v>
      </c>
      <c r="E146" s="240" t="s">
        <v>28</v>
      </c>
      <c r="F146" s="241" t="s">
        <v>349</v>
      </c>
      <c r="G146" s="239"/>
      <c r="H146" s="240" t="s">
        <v>28</v>
      </c>
      <c r="I146" s="242"/>
      <c r="J146" s="239"/>
      <c r="K146" s="239"/>
      <c r="L146" s="243"/>
      <c r="M146" s="244"/>
      <c r="N146" s="245"/>
      <c r="O146" s="245"/>
      <c r="P146" s="245"/>
      <c r="Q146" s="245"/>
      <c r="R146" s="245"/>
      <c r="S146" s="245"/>
      <c r="T146" s="246"/>
      <c r="U146" s="13"/>
      <c r="V146" s="13"/>
      <c r="W146" s="13"/>
      <c r="X146" s="13"/>
      <c r="Y146" s="13"/>
      <c r="Z146" s="13"/>
      <c r="AA146" s="13"/>
      <c r="AB146" s="13"/>
      <c r="AC146" s="13"/>
      <c r="AD146" s="13"/>
      <c r="AE146" s="13"/>
      <c r="AT146" s="247" t="s">
        <v>146</v>
      </c>
      <c r="AU146" s="247" t="s">
        <v>84</v>
      </c>
      <c r="AV146" s="13" t="s">
        <v>82</v>
      </c>
      <c r="AW146" s="13" t="s">
        <v>35</v>
      </c>
      <c r="AX146" s="13" t="s">
        <v>74</v>
      </c>
      <c r="AY146" s="247" t="s">
        <v>133</v>
      </c>
    </row>
    <row r="147" spans="1:51" s="14" customFormat="1" ht="12">
      <c r="A147" s="14"/>
      <c r="B147" s="248"/>
      <c r="C147" s="249"/>
      <c r="D147" s="233" t="s">
        <v>146</v>
      </c>
      <c r="E147" s="250" t="s">
        <v>28</v>
      </c>
      <c r="F147" s="251" t="s">
        <v>350</v>
      </c>
      <c r="G147" s="249"/>
      <c r="H147" s="252">
        <v>200</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146</v>
      </c>
      <c r="AU147" s="258" t="s">
        <v>84</v>
      </c>
      <c r="AV147" s="14" t="s">
        <v>84</v>
      </c>
      <c r="AW147" s="14" t="s">
        <v>35</v>
      </c>
      <c r="AX147" s="14" t="s">
        <v>82</v>
      </c>
      <c r="AY147" s="258" t="s">
        <v>133</v>
      </c>
    </row>
    <row r="148" spans="1:65" s="2" customFormat="1" ht="16.5" customHeight="1">
      <c r="A148" s="39"/>
      <c r="B148" s="40"/>
      <c r="C148" s="220" t="s">
        <v>228</v>
      </c>
      <c r="D148" s="220" t="s">
        <v>135</v>
      </c>
      <c r="E148" s="221" t="s">
        <v>229</v>
      </c>
      <c r="F148" s="222" t="s">
        <v>230</v>
      </c>
      <c r="G148" s="223" t="s">
        <v>138</v>
      </c>
      <c r="H148" s="224">
        <v>0.08</v>
      </c>
      <c r="I148" s="225"/>
      <c r="J148" s="226">
        <f>ROUND(I148*H148,2)</f>
        <v>0</v>
      </c>
      <c r="K148" s="222" t="s">
        <v>139</v>
      </c>
      <c r="L148" s="45"/>
      <c r="M148" s="227" t="s">
        <v>28</v>
      </c>
      <c r="N148" s="228" t="s">
        <v>47</v>
      </c>
      <c r="O148" s="86"/>
      <c r="P148" s="229">
        <f>O148*H148</f>
        <v>0</v>
      </c>
      <c r="Q148" s="229">
        <v>0</v>
      </c>
      <c r="R148" s="229">
        <f>Q148*H148</f>
        <v>0</v>
      </c>
      <c r="S148" s="229">
        <v>0</v>
      </c>
      <c r="T148" s="230">
        <f>S148*H148</f>
        <v>0</v>
      </c>
      <c r="U148" s="39"/>
      <c r="V148" s="39"/>
      <c r="W148" s="39"/>
      <c r="X148" s="39"/>
      <c r="Y148" s="39"/>
      <c r="Z148" s="39"/>
      <c r="AA148" s="39"/>
      <c r="AB148" s="39"/>
      <c r="AC148" s="39"/>
      <c r="AD148" s="39"/>
      <c r="AE148" s="39"/>
      <c r="AR148" s="231" t="s">
        <v>140</v>
      </c>
      <c r="AT148" s="231" t="s">
        <v>135</v>
      </c>
      <c r="AU148" s="231" t="s">
        <v>84</v>
      </c>
      <c r="AY148" s="18" t="s">
        <v>133</v>
      </c>
      <c r="BE148" s="232">
        <f>IF(N148="základní",J148,0)</f>
        <v>0</v>
      </c>
      <c r="BF148" s="232">
        <f>IF(N148="snížená",J148,0)</f>
        <v>0</v>
      </c>
      <c r="BG148" s="232">
        <f>IF(N148="zákl. přenesená",J148,0)</f>
        <v>0</v>
      </c>
      <c r="BH148" s="232">
        <f>IF(N148="sníž. přenesená",J148,0)</f>
        <v>0</v>
      </c>
      <c r="BI148" s="232">
        <f>IF(N148="nulová",J148,0)</f>
        <v>0</v>
      </c>
      <c r="BJ148" s="18" t="s">
        <v>140</v>
      </c>
      <c r="BK148" s="232">
        <f>ROUND(I148*H148,2)</f>
        <v>0</v>
      </c>
      <c r="BL148" s="18" t="s">
        <v>140</v>
      </c>
      <c r="BM148" s="231" t="s">
        <v>231</v>
      </c>
    </row>
    <row r="149" spans="1:47" s="2" customFormat="1" ht="12">
      <c r="A149" s="39"/>
      <c r="B149" s="40"/>
      <c r="C149" s="41"/>
      <c r="D149" s="233" t="s">
        <v>142</v>
      </c>
      <c r="E149" s="41"/>
      <c r="F149" s="234" t="s">
        <v>232</v>
      </c>
      <c r="G149" s="41"/>
      <c r="H149" s="41"/>
      <c r="I149" s="138"/>
      <c r="J149" s="41"/>
      <c r="K149" s="41"/>
      <c r="L149" s="45"/>
      <c r="M149" s="235"/>
      <c r="N149" s="236"/>
      <c r="O149" s="86"/>
      <c r="P149" s="86"/>
      <c r="Q149" s="86"/>
      <c r="R149" s="86"/>
      <c r="S149" s="86"/>
      <c r="T149" s="87"/>
      <c r="U149" s="39"/>
      <c r="V149" s="39"/>
      <c r="W149" s="39"/>
      <c r="X149" s="39"/>
      <c r="Y149" s="39"/>
      <c r="Z149" s="39"/>
      <c r="AA149" s="39"/>
      <c r="AB149" s="39"/>
      <c r="AC149" s="39"/>
      <c r="AD149" s="39"/>
      <c r="AE149" s="39"/>
      <c r="AT149" s="18" t="s">
        <v>142</v>
      </c>
      <c r="AU149" s="18" t="s">
        <v>84</v>
      </c>
    </row>
    <row r="150" spans="1:47" s="2" customFormat="1" ht="12">
      <c r="A150" s="39"/>
      <c r="B150" s="40"/>
      <c r="C150" s="41"/>
      <c r="D150" s="233" t="s">
        <v>144</v>
      </c>
      <c r="E150" s="41"/>
      <c r="F150" s="237" t="s">
        <v>233</v>
      </c>
      <c r="G150" s="41"/>
      <c r="H150" s="41"/>
      <c r="I150" s="138"/>
      <c r="J150" s="41"/>
      <c r="K150" s="41"/>
      <c r="L150" s="45"/>
      <c r="M150" s="235"/>
      <c r="N150" s="236"/>
      <c r="O150" s="86"/>
      <c r="P150" s="86"/>
      <c r="Q150" s="86"/>
      <c r="R150" s="86"/>
      <c r="S150" s="86"/>
      <c r="T150" s="87"/>
      <c r="U150" s="39"/>
      <c r="V150" s="39"/>
      <c r="W150" s="39"/>
      <c r="X150" s="39"/>
      <c r="Y150" s="39"/>
      <c r="Z150" s="39"/>
      <c r="AA150" s="39"/>
      <c r="AB150" s="39"/>
      <c r="AC150" s="39"/>
      <c r="AD150" s="39"/>
      <c r="AE150" s="39"/>
      <c r="AT150" s="18" t="s">
        <v>144</v>
      </c>
      <c r="AU150" s="18" t="s">
        <v>84</v>
      </c>
    </row>
    <row r="151" spans="1:51" s="13" customFormat="1" ht="12">
      <c r="A151" s="13"/>
      <c r="B151" s="238"/>
      <c r="C151" s="239"/>
      <c r="D151" s="233" t="s">
        <v>146</v>
      </c>
      <c r="E151" s="240" t="s">
        <v>28</v>
      </c>
      <c r="F151" s="241" t="s">
        <v>351</v>
      </c>
      <c r="G151" s="239"/>
      <c r="H151" s="240" t="s">
        <v>28</v>
      </c>
      <c r="I151" s="242"/>
      <c r="J151" s="239"/>
      <c r="K151" s="239"/>
      <c r="L151" s="243"/>
      <c r="M151" s="244"/>
      <c r="N151" s="245"/>
      <c r="O151" s="245"/>
      <c r="P151" s="245"/>
      <c r="Q151" s="245"/>
      <c r="R151" s="245"/>
      <c r="S151" s="245"/>
      <c r="T151" s="246"/>
      <c r="U151" s="13"/>
      <c r="V151" s="13"/>
      <c r="W151" s="13"/>
      <c r="X151" s="13"/>
      <c r="Y151" s="13"/>
      <c r="Z151" s="13"/>
      <c r="AA151" s="13"/>
      <c r="AB151" s="13"/>
      <c r="AC151" s="13"/>
      <c r="AD151" s="13"/>
      <c r="AE151" s="13"/>
      <c r="AT151" s="247" t="s">
        <v>146</v>
      </c>
      <c r="AU151" s="247" t="s">
        <v>84</v>
      </c>
      <c r="AV151" s="13" t="s">
        <v>82</v>
      </c>
      <c r="AW151" s="13" t="s">
        <v>35</v>
      </c>
      <c r="AX151" s="13" t="s">
        <v>74</v>
      </c>
      <c r="AY151" s="247" t="s">
        <v>133</v>
      </c>
    </row>
    <row r="152" spans="1:51" s="14" customFormat="1" ht="12">
      <c r="A152" s="14"/>
      <c r="B152" s="248"/>
      <c r="C152" s="249"/>
      <c r="D152" s="233" t="s">
        <v>146</v>
      </c>
      <c r="E152" s="250" t="s">
        <v>28</v>
      </c>
      <c r="F152" s="251" t="s">
        <v>331</v>
      </c>
      <c r="G152" s="249"/>
      <c r="H152" s="252">
        <v>0.08</v>
      </c>
      <c r="I152" s="253"/>
      <c r="J152" s="249"/>
      <c r="K152" s="249"/>
      <c r="L152" s="254"/>
      <c r="M152" s="255"/>
      <c r="N152" s="256"/>
      <c r="O152" s="256"/>
      <c r="P152" s="256"/>
      <c r="Q152" s="256"/>
      <c r="R152" s="256"/>
      <c r="S152" s="256"/>
      <c r="T152" s="257"/>
      <c r="U152" s="14"/>
      <c r="V152" s="14"/>
      <c r="W152" s="14"/>
      <c r="X152" s="14"/>
      <c r="Y152" s="14"/>
      <c r="Z152" s="14"/>
      <c r="AA152" s="14"/>
      <c r="AB152" s="14"/>
      <c r="AC152" s="14"/>
      <c r="AD152" s="14"/>
      <c r="AE152" s="14"/>
      <c r="AT152" s="258" t="s">
        <v>146</v>
      </c>
      <c r="AU152" s="258" t="s">
        <v>84</v>
      </c>
      <c r="AV152" s="14" t="s">
        <v>84</v>
      </c>
      <c r="AW152" s="14" t="s">
        <v>35</v>
      </c>
      <c r="AX152" s="14" t="s">
        <v>82</v>
      </c>
      <c r="AY152" s="258" t="s">
        <v>133</v>
      </c>
    </row>
    <row r="153" spans="1:65" s="2" customFormat="1" ht="16.5" customHeight="1">
      <c r="A153" s="39"/>
      <c r="B153" s="40"/>
      <c r="C153" s="220" t="s">
        <v>235</v>
      </c>
      <c r="D153" s="220" t="s">
        <v>135</v>
      </c>
      <c r="E153" s="221" t="s">
        <v>236</v>
      </c>
      <c r="F153" s="222" t="s">
        <v>237</v>
      </c>
      <c r="G153" s="223" t="s">
        <v>238</v>
      </c>
      <c r="H153" s="224">
        <v>284.202</v>
      </c>
      <c r="I153" s="225"/>
      <c r="J153" s="226">
        <f>ROUND(I153*H153,2)</f>
        <v>0</v>
      </c>
      <c r="K153" s="222" t="s">
        <v>28</v>
      </c>
      <c r="L153" s="45"/>
      <c r="M153" s="227" t="s">
        <v>28</v>
      </c>
      <c r="N153" s="228" t="s">
        <v>47</v>
      </c>
      <c r="O153" s="86"/>
      <c r="P153" s="229">
        <f>O153*H153</f>
        <v>0</v>
      </c>
      <c r="Q153" s="229">
        <v>0</v>
      </c>
      <c r="R153" s="229">
        <f>Q153*H153</f>
        <v>0</v>
      </c>
      <c r="S153" s="229">
        <v>0</v>
      </c>
      <c r="T153" s="230">
        <f>S153*H153</f>
        <v>0</v>
      </c>
      <c r="U153" s="39"/>
      <c r="V153" s="39"/>
      <c r="W153" s="39"/>
      <c r="X153" s="39"/>
      <c r="Y153" s="39"/>
      <c r="Z153" s="39"/>
      <c r="AA153" s="39"/>
      <c r="AB153" s="39"/>
      <c r="AC153" s="39"/>
      <c r="AD153" s="39"/>
      <c r="AE153" s="39"/>
      <c r="AR153" s="231" t="s">
        <v>140</v>
      </c>
      <c r="AT153" s="231" t="s">
        <v>135</v>
      </c>
      <c r="AU153" s="231" t="s">
        <v>84</v>
      </c>
      <c r="AY153" s="18" t="s">
        <v>133</v>
      </c>
      <c r="BE153" s="232">
        <f>IF(N153="základní",J153,0)</f>
        <v>0</v>
      </c>
      <c r="BF153" s="232">
        <f>IF(N153="snížená",J153,0)</f>
        <v>0</v>
      </c>
      <c r="BG153" s="232">
        <f>IF(N153="zákl. přenesená",J153,0)</f>
        <v>0</v>
      </c>
      <c r="BH153" s="232">
        <f>IF(N153="sníž. přenesená",J153,0)</f>
        <v>0</v>
      </c>
      <c r="BI153" s="232">
        <f>IF(N153="nulová",J153,0)</f>
        <v>0</v>
      </c>
      <c r="BJ153" s="18" t="s">
        <v>140</v>
      </c>
      <c r="BK153" s="232">
        <f>ROUND(I153*H153,2)</f>
        <v>0</v>
      </c>
      <c r="BL153" s="18" t="s">
        <v>140</v>
      </c>
      <c r="BM153" s="231" t="s">
        <v>352</v>
      </c>
    </row>
    <row r="154" spans="1:47" s="2" customFormat="1" ht="12">
      <c r="A154" s="39"/>
      <c r="B154" s="40"/>
      <c r="C154" s="41"/>
      <c r="D154" s="233" t="s">
        <v>142</v>
      </c>
      <c r="E154" s="41"/>
      <c r="F154" s="234" t="s">
        <v>240</v>
      </c>
      <c r="G154" s="41"/>
      <c r="H154" s="41"/>
      <c r="I154" s="138"/>
      <c r="J154" s="41"/>
      <c r="K154" s="41"/>
      <c r="L154" s="45"/>
      <c r="M154" s="235"/>
      <c r="N154" s="236"/>
      <c r="O154" s="86"/>
      <c r="P154" s="86"/>
      <c r="Q154" s="86"/>
      <c r="R154" s="86"/>
      <c r="S154" s="86"/>
      <c r="T154" s="87"/>
      <c r="U154" s="39"/>
      <c r="V154" s="39"/>
      <c r="W154" s="39"/>
      <c r="X154" s="39"/>
      <c r="Y154" s="39"/>
      <c r="Z154" s="39"/>
      <c r="AA154" s="39"/>
      <c r="AB154" s="39"/>
      <c r="AC154" s="39"/>
      <c r="AD154" s="39"/>
      <c r="AE154" s="39"/>
      <c r="AT154" s="18" t="s">
        <v>142</v>
      </c>
      <c r="AU154" s="18" t="s">
        <v>84</v>
      </c>
    </row>
    <row r="155" spans="1:47" s="2" customFormat="1" ht="12">
      <c r="A155" s="39"/>
      <c r="B155" s="40"/>
      <c r="C155" s="41"/>
      <c r="D155" s="233" t="s">
        <v>144</v>
      </c>
      <c r="E155" s="41"/>
      <c r="F155" s="237" t="s">
        <v>241</v>
      </c>
      <c r="G155" s="41"/>
      <c r="H155" s="41"/>
      <c r="I155" s="138"/>
      <c r="J155" s="41"/>
      <c r="K155" s="41"/>
      <c r="L155" s="45"/>
      <c r="M155" s="235"/>
      <c r="N155" s="236"/>
      <c r="O155" s="86"/>
      <c r="P155" s="86"/>
      <c r="Q155" s="86"/>
      <c r="R155" s="86"/>
      <c r="S155" s="86"/>
      <c r="T155" s="87"/>
      <c r="U155" s="39"/>
      <c r="V155" s="39"/>
      <c r="W155" s="39"/>
      <c r="X155" s="39"/>
      <c r="Y155" s="39"/>
      <c r="Z155" s="39"/>
      <c r="AA155" s="39"/>
      <c r="AB155" s="39"/>
      <c r="AC155" s="39"/>
      <c r="AD155" s="39"/>
      <c r="AE155" s="39"/>
      <c r="AT155" s="18" t="s">
        <v>144</v>
      </c>
      <c r="AU155" s="18" t="s">
        <v>84</v>
      </c>
    </row>
    <row r="156" spans="1:51" s="13" customFormat="1" ht="12">
      <c r="A156" s="13"/>
      <c r="B156" s="238"/>
      <c r="C156" s="239"/>
      <c r="D156" s="233" t="s">
        <v>146</v>
      </c>
      <c r="E156" s="240" t="s">
        <v>28</v>
      </c>
      <c r="F156" s="241" t="s">
        <v>353</v>
      </c>
      <c r="G156" s="239"/>
      <c r="H156" s="240" t="s">
        <v>28</v>
      </c>
      <c r="I156" s="242"/>
      <c r="J156" s="239"/>
      <c r="K156" s="239"/>
      <c r="L156" s="243"/>
      <c r="M156" s="244"/>
      <c r="N156" s="245"/>
      <c r="O156" s="245"/>
      <c r="P156" s="245"/>
      <c r="Q156" s="245"/>
      <c r="R156" s="245"/>
      <c r="S156" s="245"/>
      <c r="T156" s="246"/>
      <c r="U156" s="13"/>
      <c r="V156" s="13"/>
      <c r="W156" s="13"/>
      <c r="X156" s="13"/>
      <c r="Y156" s="13"/>
      <c r="Z156" s="13"/>
      <c r="AA156" s="13"/>
      <c r="AB156" s="13"/>
      <c r="AC156" s="13"/>
      <c r="AD156" s="13"/>
      <c r="AE156" s="13"/>
      <c r="AT156" s="247" t="s">
        <v>146</v>
      </c>
      <c r="AU156" s="247" t="s">
        <v>84</v>
      </c>
      <c r="AV156" s="13" t="s">
        <v>82</v>
      </c>
      <c r="AW156" s="13" t="s">
        <v>35</v>
      </c>
      <c r="AX156" s="13" t="s">
        <v>74</v>
      </c>
      <c r="AY156" s="247" t="s">
        <v>133</v>
      </c>
    </row>
    <row r="157" spans="1:51" s="13" customFormat="1" ht="12">
      <c r="A157" s="13"/>
      <c r="B157" s="238"/>
      <c r="C157" s="239"/>
      <c r="D157" s="233" t="s">
        <v>146</v>
      </c>
      <c r="E157" s="240" t="s">
        <v>28</v>
      </c>
      <c r="F157" s="241" t="s">
        <v>217</v>
      </c>
      <c r="G157" s="239"/>
      <c r="H157" s="240" t="s">
        <v>28</v>
      </c>
      <c r="I157" s="242"/>
      <c r="J157" s="239"/>
      <c r="K157" s="239"/>
      <c r="L157" s="243"/>
      <c r="M157" s="244"/>
      <c r="N157" s="245"/>
      <c r="O157" s="245"/>
      <c r="P157" s="245"/>
      <c r="Q157" s="245"/>
      <c r="R157" s="245"/>
      <c r="S157" s="245"/>
      <c r="T157" s="246"/>
      <c r="U157" s="13"/>
      <c r="V157" s="13"/>
      <c r="W157" s="13"/>
      <c r="X157" s="13"/>
      <c r="Y157" s="13"/>
      <c r="Z157" s="13"/>
      <c r="AA157" s="13"/>
      <c r="AB157" s="13"/>
      <c r="AC157" s="13"/>
      <c r="AD157" s="13"/>
      <c r="AE157" s="13"/>
      <c r="AT157" s="247" t="s">
        <v>146</v>
      </c>
      <c r="AU157" s="247" t="s">
        <v>84</v>
      </c>
      <c r="AV157" s="13" t="s">
        <v>82</v>
      </c>
      <c r="AW157" s="13" t="s">
        <v>35</v>
      </c>
      <c r="AX157" s="13" t="s">
        <v>74</v>
      </c>
      <c r="AY157" s="247" t="s">
        <v>133</v>
      </c>
    </row>
    <row r="158" spans="1:51" s="14" customFormat="1" ht="12">
      <c r="A158" s="14"/>
      <c r="B158" s="248"/>
      <c r="C158" s="249"/>
      <c r="D158" s="233" t="s">
        <v>146</v>
      </c>
      <c r="E158" s="250" t="s">
        <v>28</v>
      </c>
      <c r="F158" s="251" t="s">
        <v>354</v>
      </c>
      <c r="G158" s="249"/>
      <c r="H158" s="252">
        <v>227.34</v>
      </c>
      <c r="I158" s="253"/>
      <c r="J158" s="249"/>
      <c r="K158" s="249"/>
      <c r="L158" s="254"/>
      <c r="M158" s="255"/>
      <c r="N158" s="256"/>
      <c r="O158" s="256"/>
      <c r="P158" s="256"/>
      <c r="Q158" s="256"/>
      <c r="R158" s="256"/>
      <c r="S158" s="256"/>
      <c r="T158" s="257"/>
      <c r="U158" s="14"/>
      <c r="V158" s="14"/>
      <c r="W158" s="14"/>
      <c r="X158" s="14"/>
      <c r="Y158" s="14"/>
      <c r="Z158" s="14"/>
      <c r="AA158" s="14"/>
      <c r="AB158" s="14"/>
      <c r="AC158" s="14"/>
      <c r="AD158" s="14"/>
      <c r="AE158" s="14"/>
      <c r="AT158" s="258" t="s">
        <v>146</v>
      </c>
      <c r="AU158" s="258" t="s">
        <v>84</v>
      </c>
      <c r="AV158" s="14" t="s">
        <v>84</v>
      </c>
      <c r="AW158" s="14" t="s">
        <v>35</v>
      </c>
      <c r="AX158" s="14" t="s">
        <v>74</v>
      </c>
      <c r="AY158" s="258" t="s">
        <v>133</v>
      </c>
    </row>
    <row r="159" spans="1:51" s="13" customFormat="1" ht="12">
      <c r="A159" s="13"/>
      <c r="B159" s="238"/>
      <c r="C159" s="239"/>
      <c r="D159" s="233" t="s">
        <v>146</v>
      </c>
      <c r="E159" s="240" t="s">
        <v>28</v>
      </c>
      <c r="F159" s="241" t="s">
        <v>244</v>
      </c>
      <c r="G159" s="239"/>
      <c r="H159" s="240" t="s">
        <v>28</v>
      </c>
      <c r="I159" s="242"/>
      <c r="J159" s="239"/>
      <c r="K159" s="239"/>
      <c r="L159" s="243"/>
      <c r="M159" s="244"/>
      <c r="N159" s="245"/>
      <c r="O159" s="245"/>
      <c r="P159" s="245"/>
      <c r="Q159" s="245"/>
      <c r="R159" s="245"/>
      <c r="S159" s="245"/>
      <c r="T159" s="246"/>
      <c r="U159" s="13"/>
      <c r="V159" s="13"/>
      <c r="W159" s="13"/>
      <c r="X159" s="13"/>
      <c r="Y159" s="13"/>
      <c r="Z159" s="13"/>
      <c r="AA159" s="13"/>
      <c r="AB159" s="13"/>
      <c r="AC159" s="13"/>
      <c r="AD159" s="13"/>
      <c r="AE159" s="13"/>
      <c r="AT159" s="247" t="s">
        <v>146</v>
      </c>
      <c r="AU159" s="247" t="s">
        <v>84</v>
      </c>
      <c r="AV159" s="13" t="s">
        <v>82</v>
      </c>
      <c r="AW159" s="13" t="s">
        <v>35</v>
      </c>
      <c r="AX159" s="13" t="s">
        <v>74</v>
      </c>
      <c r="AY159" s="247" t="s">
        <v>133</v>
      </c>
    </row>
    <row r="160" spans="1:51" s="14" customFormat="1" ht="12">
      <c r="A160" s="14"/>
      <c r="B160" s="248"/>
      <c r="C160" s="249"/>
      <c r="D160" s="233" t="s">
        <v>146</v>
      </c>
      <c r="E160" s="250" t="s">
        <v>28</v>
      </c>
      <c r="F160" s="251" t="s">
        <v>355</v>
      </c>
      <c r="G160" s="249"/>
      <c r="H160" s="252">
        <v>56.862</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146</v>
      </c>
      <c r="AU160" s="258" t="s">
        <v>84</v>
      </c>
      <c r="AV160" s="14" t="s">
        <v>84</v>
      </c>
      <c r="AW160" s="14" t="s">
        <v>35</v>
      </c>
      <c r="AX160" s="14" t="s">
        <v>74</v>
      </c>
      <c r="AY160" s="258" t="s">
        <v>133</v>
      </c>
    </row>
    <row r="161" spans="1:51" s="15" customFormat="1" ht="12">
      <c r="A161" s="15"/>
      <c r="B161" s="259"/>
      <c r="C161" s="260"/>
      <c r="D161" s="233" t="s">
        <v>146</v>
      </c>
      <c r="E161" s="261" t="s">
        <v>28</v>
      </c>
      <c r="F161" s="262" t="s">
        <v>185</v>
      </c>
      <c r="G161" s="260"/>
      <c r="H161" s="263">
        <v>284.202</v>
      </c>
      <c r="I161" s="264"/>
      <c r="J161" s="260"/>
      <c r="K161" s="260"/>
      <c r="L161" s="265"/>
      <c r="M161" s="266"/>
      <c r="N161" s="267"/>
      <c r="O161" s="267"/>
      <c r="P161" s="267"/>
      <c r="Q161" s="267"/>
      <c r="R161" s="267"/>
      <c r="S161" s="267"/>
      <c r="T161" s="268"/>
      <c r="U161" s="15"/>
      <c r="V161" s="15"/>
      <c r="W161" s="15"/>
      <c r="X161" s="15"/>
      <c r="Y161" s="15"/>
      <c r="Z161" s="15"/>
      <c r="AA161" s="15"/>
      <c r="AB161" s="15"/>
      <c r="AC161" s="15"/>
      <c r="AD161" s="15"/>
      <c r="AE161" s="15"/>
      <c r="AT161" s="269" t="s">
        <v>146</v>
      </c>
      <c r="AU161" s="269" t="s">
        <v>84</v>
      </c>
      <c r="AV161" s="15" t="s">
        <v>140</v>
      </c>
      <c r="AW161" s="15" t="s">
        <v>35</v>
      </c>
      <c r="AX161" s="15" t="s">
        <v>82</v>
      </c>
      <c r="AY161" s="269" t="s">
        <v>133</v>
      </c>
    </row>
    <row r="162" spans="1:65" s="2" customFormat="1" ht="16.5" customHeight="1">
      <c r="A162" s="39"/>
      <c r="B162" s="40"/>
      <c r="C162" s="220" t="s">
        <v>246</v>
      </c>
      <c r="D162" s="220" t="s">
        <v>135</v>
      </c>
      <c r="E162" s="221" t="s">
        <v>247</v>
      </c>
      <c r="F162" s="222" t="s">
        <v>248</v>
      </c>
      <c r="G162" s="223" t="s">
        <v>238</v>
      </c>
      <c r="H162" s="224">
        <v>0.56</v>
      </c>
      <c r="I162" s="225"/>
      <c r="J162" s="226">
        <f>ROUND(I162*H162,2)</f>
        <v>0</v>
      </c>
      <c r="K162" s="222" t="s">
        <v>28</v>
      </c>
      <c r="L162" s="45"/>
      <c r="M162" s="227" t="s">
        <v>28</v>
      </c>
      <c r="N162" s="228" t="s">
        <v>47</v>
      </c>
      <c r="O162" s="86"/>
      <c r="P162" s="229">
        <f>O162*H162</f>
        <v>0</v>
      </c>
      <c r="Q162" s="229">
        <v>0</v>
      </c>
      <c r="R162" s="229">
        <f>Q162*H162</f>
        <v>0</v>
      </c>
      <c r="S162" s="229">
        <v>0</v>
      </c>
      <c r="T162" s="230">
        <f>S162*H162</f>
        <v>0</v>
      </c>
      <c r="U162" s="39"/>
      <c r="V162" s="39"/>
      <c r="W162" s="39"/>
      <c r="X162" s="39"/>
      <c r="Y162" s="39"/>
      <c r="Z162" s="39"/>
      <c r="AA162" s="39"/>
      <c r="AB162" s="39"/>
      <c r="AC162" s="39"/>
      <c r="AD162" s="39"/>
      <c r="AE162" s="39"/>
      <c r="AR162" s="231" t="s">
        <v>140</v>
      </c>
      <c r="AT162" s="231" t="s">
        <v>135</v>
      </c>
      <c r="AU162" s="231" t="s">
        <v>84</v>
      </c>
      <c r="AY162" s="18" t="s">
        <v>133</v>
      </c>
      <c r="BE162" s="232">
        <f>IF(N162="základní",J162,0)</f>
        <v>0</v>
      </c>
      <c r="BF162" s="232">
        <f>IF(N162="snížená",J162,0)</f>
        <v>0</v>
      </c>
      <c r="BG162" s="232">
        <f>IF(N162="zákl. přenesená",J162,0)</f>
        <v>0</v>
      </c>
      <c r="BH162" s="232">
        <f>IF(N162="sníž. přenesená",J162,0)</f>
        <v>0</v>
      </c>
      <c r="BI162" s="232">
        <f>IF(N162="nulová",J162,0)</f>
        <v>0</v>
      </c>
      <c r="BJ162" s="18" t="s">
        <v>140</v>
      </c>
      <c r="BK162" s="232">
        <f>ROUND(I162*H162,2)</f>
        <v>0</v>
      </c>
      <c r="BL162" s="18" t="s">
        <v>140</v>
      </c>
      <c r="BM162" s="231" t="s">
        <v>356</v>
      </c>
    </row>
    <row r="163" spans="1:47" s="2" customFormat="1" ht="12">
      <c r="A163" s="39"/>
      <c r="B163" s="40"/>
      <c r="C163" s="41"/>
      <c r="D163" s="233" t="s">
        <v>142</v>
      </c>
      <c r="E163" s="41"/>
      <c r="F163" s="234" t="s">
        <v>250</v>
      </c>
      <c r="G163" s="41"/>
      <c r="H163" s="41"/>
      <c r="I163" s="138"/>
      <c r="J163" s="41"/>
      <c r="K163" s="41"/>
      <c r="L163" s="45"/>
      <c r="M163" s="235"/>
      <c r="N163" s="236"/>
      <c r="O163" s="86"/>
      <c r="P163" s="86"/>
      <c r="Q163" s="86"/>
      <c r="R163" s="86"/>
      <c r="S163" s="86"/>
      <c r="T163" s="87"/>
      <c r="U163" s="39"/>
      <c r="V163" s="39"/>
      <c r="W163" s="39"/>
      <c r="X163" s="39"/>
      <c r="Y163" s="39"/>
      <c r="Z163" s="39"/>
      <c r="AA163" s="39"/>
      <c r="AB163" s="39"/>
      <c r="AC163" s="39"/>
      <c r="AD163" s="39"/>
      <c r="AE163" s="39"/>
      <c r="AT163" s="18" t="s">
        <v>142</v>
      </c>
      <c r="AU163" s="18" t="s">
        <v>84</v>
      </c>
    </row>
    <row r="164" spans="1:47" s="2" customFormat="1" ht="12">
      <c r="A164" s="39"/>
      <c r="B164" s="40"/>
      <c r="C164" s="41"/>
      <c r="D164" s="233" t="s">
        <v>144</v>
      </c>
      <c r="E164" s="41"/>
      <c r="F164" s="237" t="s">
        <v>241</v>
      </c>
      <c r="G164" s="41"/>
      <c r="H164" s="41"/>
      <c r="I164" s="138"/>
      <c r="J164" s="41"/>
      <c r="K164" s="41"/>
      <c r="L164" s="45"/>
      <c r="M164" s="235"/>
      <c r="N164" s="236"/>
      <c r="O164" s="86"/>
      <c r="P164" s="86"/>
      <c r="Q164" s="86"/>
      <c r="R164" s="86"/>
      <c r="S164" s="86"/>
      <c r="T164" s="87"/>
      <c r="U164" s="39"/>
      <c r="V164" s="39"/>
      <c r="W164" s="39"/>
      <c r="X164" s="39"/>
      <c r="Y164" s="39"/>
      <c r="Z164" s="39"/>
      <c r="AA164" s="39"/>
      <c r="AB164" s="39"/>
      <c r="AC164" s="39"/>
      <c r="AD164" s="39"/>
      <c r="AE164" s="39"/>
      <c r="AT164" s="18" t="s">
        <v>144</v>
      </c>
      <c r="AU164" s="18" t="s">
        <v>84</v>
      </c>
    </row>
    <row r="165" spans="1:51" s="13" customFormat="1" ht="12">
      <c r="A165" s="13"/>
      <c r="B165" s="238"/>
      <c r="C165" s="239"/>
      <c r="D165" s="233" t="s">
        <v>146</v>
      </c>
      <c r="E165" s="240" t="s">
        <v>28</v>
      </c>
      <c r="F165" s="241" t="s">
        <v>357</v>
      </c>
      <c r="G165" s="239"/>
      <c r="H165" s="240" t="s">
        <v>28</v>
      </c>
      <c r="I165" s="242"/>
      <c r="J165" s="239"/>
      <c r="K165" s="239"/>
      <c r="L165" s="243"/>
      <c r="M165" s="244"/>
      <c r="N165" s="245"/>
      <c r="O165" s="245"/>
      <c r="P165" s="245"/>
      <c r="Q165" s="245"/>
      <c r="R165" s="245"/>
      <c r="S165" s="245"/>
      <c r="T165" s="246"/>
      <c r="U165" s="13"/>
      <c r="V165" s="13"/>
      <c r="W165" s="13"/>
      <c r="X165" s="13"/>
      <c r="Y165" s="13"/>
      <c r="Z165" s="13"/>
      <c r="AA165" s="13"/>
      <c r="AB165" s="13"/>
      <c r="AC165" s="13"/>
      <c r="AD165" s="13"/>
      <c r="AE165" s="13"/>
      <c r="AT165" s="247" t="s">
        <v>146</v>
      </c>
      <c r="AU165" s="247" t="s">
        <v>84</v>
      </c>
      <c r="AV165" s="13" t="s">
        <v>82</v>
      </c>
      <c r="AW165" s="13" t="s">
        <v>35</v>
      </c>
      <c r="AX165" s="13" t="s">
        <v>74</v>
      </c>
      <c r="AY165" s="247" t="s">
        <v>133</v>
      </c>
    </row>
    <row r="166" spans="1:51" s="14" customFormat="1" ht="12">
      <c r="A166" s="14"/>
      <c r="B166" s="248"/>
      <c r="C166" s="249"/>
      <c r="D166" s="233" t="s">
        <v>146</v>
      </c>
      <c r="E166" s="250" t="s">
        <v>28</v>
      </c>
      <c r="F166" s="251" t="s">
        <v>358</v>
      </c>
      <c r="G166" s="249"/>
      <c r="H166" s="252">
        <v>0.56</v>
      </c>
      <c r="I166" s="253"/>
      <c r="J166" s="249"/>
      <c r="K166" s="249"/>
      <c r="L166" s="254"/>
      <c r="M166" s="255"/>
      <c r="N166" s="256"/>
      <c r="O166" s="256"/>
      <c r="P166" s="256"/>
      <c r="Q166" s="256"/>
      <c r="R166" s="256"/>
      <c r="S166" s="256"/>
      <c r="T166" s="257"/>
      <c r="U166" s="14"/>
      <c r="V166" s="14"/>
      <c r="W166" s="14"/>
      <c r="X166" s="14"/>
      <c r="Y166" s="14"/>
      <c r="Z166" s="14"/>
      <c r="AA166" s="14"/>
      <c r="AB166" s="14"/>
      <c r="AC166" s="14"/>
      <c r="AD166" s="14"/>
      <c r="AE166" s="14"/>
      <c r="AT166" s="258" t="s">
        <v>146</v>
      </c>
      <c r="AU166" s="258" t="s">
        <v>84</v>
      </c>
      <c r="AV166" s="14" t="s">
        <v>84</v>
      </c>
      <c r="AW166" s="14" t="s">
        <v>35</v>
      </c>
      <c r="AX166" s="14" t="s">
        <v>82</v>
      </c>
      <c r="AY166" s="258" t="s">
        <v>133</v>
      </c>
    </row>
    <row r="167" spans="1:63" s="12" customFormat="1" ht="20.85" customHeight="1">
      <c r="A167" s="12"/>
      <c r="B167" s="204"/>
      <c r="C167" s="205"/>
      <c r="D167" s="206" t="s">
        <v>73</v>
      </c>
      <c r="E167" s="218" t="s">
        <v>253</v>
      </c>
      <c r="F167" s="218" t="s">
        <v>254</v>
      </c>
      <c r="G167" s="205"/>
      <c r="H167" s="205"/>
      <c r="I167" s="208"/>
      <c r="J167" s="219">
        <f>BK167</f>
        <v>0</v>
      </c>
      <c r="K167" s="205"/>
      <c r="L167" s="210"/>
      <c r="M167" s="211"/>
      <c r="N167" s="212"/>
      <c r="O167" s="212"/>
      <c r="P167" s="213">
        <f>SUM(P168:P177)</f>
        <v>0</v>
      </c>
      <c r="Q167" s="212"/>
      <c r="R167" s="213">
        <f>SUM(R168:R177)</f>
        <v>0.004</v>
      </c>
      <c r="S167" s="212"/>
      <c r="T167" s="214">
        <f>SUM(T168:T177)</f>
        <v>0</v>
      </c>
      <c r="U167" s="12"/>
      <c r="V167" s="12"/>
      <c r="W167" s="12"/>
      <c r="X167" s="12"/>
      <c r="Y167" s="12"/>
      <c r="Z167" s="12"/>
      <c r="AA167" s="12"/>
      <c r="AB167" s="12"/>
      <c r="AC167" s="12"/>
      <c r="AD167" s="12"/>
      <c r="AE167" s="12"/>
      <c r="AR167" s="215" t="s">
        <v>82</v>
      </c>
      <c r="AT167" s="216" t="s">
        <v>73</v>
      </c>
      <c r="AU167" s="216" t="s">
        <v>84</v>
      </c>
      <c r="AY167" s="215" t="s">
        <v>133</v>
      </c>
      <c r="BK167" s="217">
        <f>SUM(BK168:BK177)</f>
        <v>0</v>
      </c>
    </row>
    <row r="168" spans="1:65" s="2" customFormat="1" ht="16.5" customHeight="1">
      <c r="A168" s="39"/>
      <c r="B168" s="40"/>
      <c r="C168" s="220" t="s">
        <v>8</v>
      </c>
      <c r="D168" s="220" t="s">
        <v>135</v>
      </c>
      <c r="E168" s="221" t="s">
        <v>255</v>
      </c>
      <c r="F168" s="222" t="s">
        <v>256</v>
      </c>
      <c r="G168" s="223" t="s">
        <v>222</v>
      </c>
      <c r="H168" s="224">
        <v>200</v>
      </c>
      <c r="I168" s="225"/>
      <c r="J168" s="226">
        <f>ROUND(I168*H168,2)</f>
        <v>0</v>
      </c>
      <c r="K168" s="222" t="s">
        <v>139</v>
      </c>
      <c r="L168" s="45"/>
      <c r="M168" s="227" t="s">
        <v>28</v>
      </c>
      <c r="N168" s="228" t="s">
        <v>47</v>
      </c>
      <c r="O168" s="86"/>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140</v>
      </c>
      <c r="AT168" s="231" t="s">
        <v>135</v>
      </c>
      <c r="AU168" s="231" t="s">
        <v>155</v>
      </c>
      <c r="AY168" s="18" t="s">
        <v>133</v>
      </c>
      <c r="BE168" s="232">
        <f>IF(N168="základní",J168,0)</f>
        <v>0</v>
      </c>
      <c r="BF168" s="232">
        <f>IF(N168="snížená",J168,0)</f>
        <v>0</v>
      </c>
      <c r="BG168" s="232">
        <f>IF(N168="zákl. přenesená",J168,0)</f>
        <v>0</v>
      </c>
      <c r="BH168" s="232">
        <f>IF(N168="sníž. přenesená",J168,0)</f>
        <v>0</v>
      </c>
      <c r="BI168" s="232">
        <f>IF(N168="nulová",J168,0)</f>
        <v>0</v>
      </c>
      <c r="BJ168" s="18" t="s">
        <v>140</v>
      </c>
      <c r="BK168" s="232">
        <f>ROUND(I168*H168,2)</f>
        <v>0</v>
      </c>
      <c r="BL168" s="18" t="s">
        <v>140</v>
      </c>
      <c r="BM168" s="231" t="s">
        <v>257</v>
      </c>
    </row>
    <row r="169" spans="1:47" s="2" customFormat="1" ht="12">
      <c r="A169" s="39"/>
      <c r="B169" s="40"/>
      <c r="C169" s="41"/>
      <c r="D169" s="233" t="s">
        <v>142</v>
      </c>
      <c r="E169" s="41"/>
      <c r="F169" s="234" t="s">
        <v>258</v>
      </c>
      <c r="G169" s="41"/>
      <c r="H169" s="41"/>
      <c r="I169" s="138"/>
      <c r="J169" s="41"/>
      <c r="K169" s="41"/>
      <c r="L169" s="45"/>
      <c r="M169" s="235"/>
      <c r="N169" s="236"/>
      <c r="O169" s="86"/>
      <c r="P169" s="86"/>
      <c r="Q169" s="86"/>
      <c r="R169" s="86"/>
      <c r="S169" s="86"/>
      <c r="T169" s="87"/>
      <c r="U169" s="39"/>
      <c r="V169" s="39"/>
      <c r="W169" s="39"/>
      <c r="X169" s="39"/>
      <c r="Y169" s="39"/>
      <c r="Z169" s="39"/>
      <c r="AA169" s="39"/>
      <c r="AB169" s="39"/>
      <c r="AC169" s="39"/>
      <c r="AD169" s="39"/>
      <c r="AE169" s="39"/>
      <c r="AT169" s="18" t="s">
        <v>142</v>
      </c>
      <c r="AU169" s="18" t="s">
        <v>155</v>
      </c>
    </row>
    <row r="170" spans="1:47" s="2" customFormat="1" ht="12">
      <c r="A170" s="39"/>
      <c r="B170" s="40"/>
      <c r="C170" s="41"/>
      <c r="D170" s="233" t="s">
        <v>144</v>
      </c>
      <c r="E170" s="41"/>
      <c r="F170" s="237" t="s">
        <v>259</v>
      </c>
      <c r="G170" s="41"/>
      <c r="H170" s="41"/>
      <c r="I170" s="138"/>
      <c r="J170" s="41"/>
      <c r="K170" s="41"/>
      <c r="L170" s="45"/>
      <c r="M170" s="235"/>
      <c r="N170" s="236"/>
      <c r="O170" s="86"/>
      <c r="P170" s="86"/>
      <c r="Q170" s="86"/>
      <c r="R170" s="86"/>
      <c r="S170" s="86"/>
      <c r="T170" s="87"/>
      <c r="U170" s="39"/>
      <c r="V170" s="39"/>
      <c r="W170" s="39"/>
      <c r="X170" s="39"/>
      <c r="Y170" s="39"/>
      <c r="Z170" s="39"/>
      <c r="AA170" s="39"/>
      <c r="AB170" s="39"/>
      <c r="AC170" s="39"/>
      <c r="AD170" s="39"/>
      <c r="AE170" s="39"/>
      <c r="AT170" s="18" t="s">
        <v>144</v>
      </c>
      <c r="AU170" s="18" t="s">
        <v>155</v>
      </c>
    </row>
    <row r="171" spans="1:51" s="13" customFormat="1" ht="12">
      <c r="A171" s="13"/>
      <c r="B171" s="238"/>
      <c r="C171" s="239"/>
      <c r="D171" s="233" t="s">
        <v>146</v>
      </c>
      <c r="E171" s="240" t="s">
        <v>28</v>
      </c>
      <c r="F171" s="241" t="s">
        <v>359</v>
      </c>
      <c r="G171" s="239"/>
      <c r="H171" s="240" t="s">
        <v>28</v>
      </c>
      <c r="I171" s="242"/>
      <c r="J171" s="239"/>
      <c r="K171" s="239"/>
      <c r="L171" s="243"/>
      <c r="M171" s="244"/>
      <c r="N171" s="245"/>
      <c r="O171" s="245"/>
      <c r="P171" s="245"/>
      <c r="Q171" s="245"/>
      <c r="R171" s="245"/>
      <c r="S171" s="245"/>
      <c r="T171" s="246"/>
      <c r="U171" s="13"/>
      <c r="V171" s="13"/>
      <c r="W171" s="13"/>
      <c r="X171" s="13"/>
      <c r="Y171" s="13"/>
      <c r="Z171" s="13"/>
      <c r="AA171" s="13"/>
      <c r="AB171" s="13"/>
      <c r="AC171" s="13"/>
      <c r="AD171" s="13"/>
      <c r="AE171" s="13"/>
      <c r="AT171" s="247" t="s">
        <v>146</v>
      </c>
      <c r="AU171" s="247" t="s">
        <v>155</v>
      </c>
      <c r="AV171" s="13" t="s">
        <v>82</v>
      </c>
      <c r="AW171" s="13" t="s">
        <v>35</v>
      </c>
      <c r="AX171" s="13" t="s">
        <v>74</v>
      </c>
      <c r="AY171" s="247" t="s">
        <v>133</v>
      </c>
    </row>
    <row r="172" spans="1:51" s="14" customFormat="1" ht="12">
      <c r="A172" s="14"/>
      <c r="B172" s="248"/>
      <c r="C172" s="249"/>
      <c r="D172" s="233" t="s">
        <v>146</v>
      </c>
      <c r="E172" s="250" t="s">
        <v>28</v>
      </c>
      <c r="F172" s="251" t="s">
        <v>350</v>
      </c>
      <c r="G172" s="249"/>
      <c r="H172" s="252">
        <v>200</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146</v>
      </c>
      <c r="AU172" s="258" t="s">
        <v>155</v>
      </c>
      <c r="AV172" s="14" t="s">
        <v>84</v>
      </c>
      <c r="AW172" s="14" t="s">
        <v>35</v>
      </c>
      <c r="AX172" s="14" t="s">
        <v>82</v>
      </c>
      <c r="AY172" s="258" t="s">
        <v>133</v>
      </c>
    </row>
    <row r="173" spans="1:65" s="2" customFormat="1" ht="16.5" customHeight="1">
      <c r="A173" s="39"/>
      <c r="B173" s="40"/>
      <c r="C173" s="270" t="s">
        <v>262</v>
      </c>
      <c r="D173" s="270" t="s">
        <v>263</v>
      </c>
      <c r="E173" s="271" t="s">
        <v>264</v>
      </c>
      <c r="F173" s="272" t="s">
        <v>265</v>
      </c>
      <c r="G173" s="273" t="s">
        <v>266</v>
      </c>
      <c r="H173" s="274">
        <v>4</v>
      </c>
      <c r="I173" s="275"/>
      <c r="J173" s="276">
        <f>ROUND(I173*H173,2)</f>
        <v>0</v>
      </c>
      <c r="K173" s="272" t="s">
        <v>139</v>
      </c>
      <c r="L173" s="277"/>
      <c r="M173" s="278" t="s">
        <v>28</v>
      </c>
      <c r="N173" s="279" t="s">
        <v>47</v>
      </c>
      <c r="O173" s="86"/>
      <c r="P173" s="229">
        <f>O173*H173</f>
        <v>0</v>
      </c>
      <c r="Q173" s="229">
        <v>0.001</v>
      </c>
      <c r="R173" s="229">
        <f>Q173*H173</f>
        <v>0.004</v>
      </c>
      <c r="S173" s="229">
        <v>0</v>
      </c>
      <c r="T173" s="230">
        <f>S173*H173</f>
        <v>0</v>
      </c>
      <c r="U173" s="39"/>
      <c r="V173" s="39"/>
      <c r="W173" s="39"/>
      <c r="X173" s="39"/>
      <c r="Y173" s="39"/>
      <c r="Z173" s="39"/>
      <c r="AA173" s="39"/>
      <c r="AB173" s="39"/>
      <c r="AC173" s="39"/>
      <c r="AD173" s="39"/>
      <c r="AE173" s="39"/>
      <c r="AR173" s="231" t="s">
        <v>194</v>
      </c>
      <c r="AT173" s="231" t="s">
        <v>263</v>
      </c>
      <c r="AU173" s="231" t="s">
        <v>155</v>
      </c>
      <c r="AY173" s="18" t="s">
        <v>133</v>
      </c>
      <c r="BE173" s="232">
        <f>IF(N173="základní",J173,0)</f>
        <v>0</v>
      </c>
      <c r="BF173" s="232">
        <f>IF(N173="snížená",J173,0)</f>
        <v>0</v>
      </c>
      <c r="BG173" s="232">
        <f>IF(N173="zákl. přenesená",J173,0)</f>
        <v>0</v>
      </c>
      <c r="BH173" s="232">
        <f>IF(N173="sníž. přenesená",J173,0)</f>
        <v>0</v>
      </c>
      <c r="BI173" s="232">
        <f>IF(N173="nulová",J173,0)</f>
        <v>0</v>
      </c>
      <c r="BJ173" s="18" t="s">
        <v>140</v>
      </c>
      <c r="BK173" s="232">
        <f>ROUND(I173*H173,2)</f>
        <v>0</v>
      </c>
      <c r="BL173" s="18" t="s">
        <v>140</v>
      </c>
      <c r="BM173" s="231" t="s">
        <v>267</v>
      </c>
    </row>
    <row r="174" spans="1:47" s="2" customFormat="1" ht="12">
      <c r="A174" s="39"/>
      <c r="B174" s="40"/>
      <c r="C174" s="41"/>
      <c r="D174" s="233" t="s">
        <v>142</v>
      </c>
      <c r="E174" s="41"/>
      <c r="F174" s="234" t="s">
        <v>265</v>
      </c>
      <c r="G174" s="41"/>
      <c r="H174" s="41"/>
      <c r="I174" s="138"/>
      <c r="J174" s="41"/>
      <c r="K174" s="41"/>
      <c r="L174" s="45"/>
      <c r="M174" s="235"/>
      <c r="N174" s="236"/>
      <c r="O174" s="86"/>
      <c r="P174" s="86"/>
      <c r="Q174" s="86"/>
      <c r="R174" s="86"/>
      <c r="S174" s="86"/>
      <c r="T174" s="87"/>
      <c r="U174" s="39"/>
      <c r="V174" s="39"/>
      <c r="W174" s="39"/>
      <c r="X174" s="39"/>
      <c r="Y174" s="39"/>
      <c r="Z174" s="39"/>
      <c r="AA174" s="39"/>
      <c r="AB174" s="39"/>
      <c r="AC174" s="39"/>
      <c r="AD174" s="39"/>
      <c r="AE174" s="39"/>
      <c r="AT174" s="18" t="s">
        <v>142</v>
      </c>
      <c r="AU174" s="18" t="s">
        <v>155</v>
      </c>
    </row>
    <row r="175" spans="1:51" s="13" customFormat="1" ht="12">
      <c r="A175" s="13"/>
      <c r="B175" s="238"/>
      <c r="C175" s="239"/>
      <c r="D175" s="233" t="s">
        <v>146</v>
      </c>
      <c r="E175" s="240" t="s">
        <v>28</v>
      </c>
      <c r="F175" s="241" t="s">
        <v>268</v>
      </c>
      <c r="G175" s="239"/>
      <c r="H175" s="240" t="s">
        <v>28</v>
      </c>
      <c r="I175" s="242"/>
      <c r="J175" s="239"/>
      <c r="K175" s="239"/>
      <c r="L175" s="243"/>
      <c r="M175" s="244"/>
      <c r="N175" s="245"/>
      <c r="O175" s="245"/>
      <c r="P175" s="245"/>
      <c r="Q175" s="245"/>
      <c r="R175" s="245"/>
      <c r="S175" s="245"/>
      <c r="T175" s="246"/>
      <c r="U175" s="13"/>
      <c r="V175" s="13"/>
      <c r="W175" s="13"/>
      <c r="X175" s="13"/>
      <c r="Y175" s="13"/>
      <c r="Z175" s="13"/>
      <c r="AA175" s="13"/>
      <c r="AB175" s="13"/>
      <c r="AC175" s="13"/>
      <c r="AD175" s="13"/>
      <c r="AE175" s="13"/>
      <c r="AT175" s="247" t="s">
        <v>146</v>
      </c>
      <c r="AU175" s="247" t="s">
        <v>155</v>
      </c>
      <c r="AV175" s="13" t="s">
        <v>82</v>
      </c>
      <c r="AW175" s="13" t="s">
        <v>35</v>
      </c>
      <c r="AX175" s="13" t="s">
        <v>74</v>
      </c>
      <c r="AY175" s="247" t="s">
        <v>133</v>
      </c>
    </row>
    <row r="176" spans="1:51" s="14" customFormat="1" ht="12">
      <c r="A176" s="14"/>
      <c r="B176" s="248"/>
      <c r="C176" s="249"/>
      <c r="D176" s="233" t="s">
        <v>146</v>
      </c>
      <c r="E176" s="250" t="s">
        <v>28</v>
      </c>
      <c r="F176" s="251" t="s">
        <v>360</v>
      </c>
      <c r="G176" s="249"/>
      <c r="H176" s="252">
        <v>200</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146</v>
      </c>
      <c r="AU176" s="258" t="s">
        <v>155</v>
      </c>
      <c r="AV176" s="14" t="s">
        <v>84</v>
      </c>
      <c r="AW176" s="14" t="s">
        <v>35</v>
      </c>
      <c r="AX176" s="14" t="s">
        <v>82</v>
      </c>
      <c r="AY176" s="258" t="s">
        <v>133</v>
      </c>
    </row>
    <row r="177" spans="1:51" s="14" customFormat="1" ht="12">
      <c r="A177" s="14"/>
      <c r="B177" s="248"/>
      <c r="C177" s="249"/>
      <c r="D177" s="233" t="s">
        <v>146</v>
      </c>
      <c r="E177" s="249"/>
      <c r="F177" s="251" t="s">
        <v>361</v>
      </c>
      <c r="G177" s="249"/>
      <c r="H177" s="252">
        <v>4</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146</v>
      </c>
      <c r="AU177" s="258" t="s">
        <v>155</v>
      </c>
      <c r="AV177" s="14" t="s">
        <v>84</v>
      </c>
      <c r="AW177" s="14" t="s">
        <v>4</v>
      </c>
      <c r="AX177" s="14" t="s">
        <v>82</v>
      </c>
      <c r="AY177" s="258" t="s">
        <v>133</v>
      </c>
    </row>
    <row r="178" spans="1:63" s="12" customFormat="1" ht="22.8" customHeight="1">
      <c r="A178" s="12"/>
      <c r="B178" s="204"/>
      <c r="C178" s="205"/>
      <c r="D178" s="206" t="s">
        <v>73</v>
      </c>
      <c r="E178" s="218" t="s">
        <v>202</v>
      </c>
      <c r="F178" s="218" t="s">
        <v>277</v>
      </c>
      <c r="G178" s="205"/>
      <c r="H178" s="205"/>
      <c r="I178" s="208"/>
      <c r="J178" s="219">
        <f>BK178</f>
        <v>0</v>
      </c>
      <c r="K178" s="205"/>
      <c r="L178" s="210"/>
      <c r="M178" s="211"/>
      <c r="N178" s="212"/>
      <c r="O178" s="212"/>
      <c r="P178" s="213">
        <f>SUM(P179:P183)</f>
        <v>0</v>
      </c>
      <c r="Q178" s="212"/>
      <c r="R178" s="213">
        <f>SUM(R179:R183)</f>
        <v>0</v>
      </c>
      <c r="S178" s="212"/>
      <c r="T178" s="214">
        <f>SUM(T179:T183)</f>
        <v>16.2</v>
      </c>
      <c r="U178" s="12"/>
      <c r="V178" s="12"/>
      <c r="W178" s="12"/>
      <c r="X178" s="12"/>
      <c r="Y178" s="12"/>
      <c r="Z178" s="12"/>
      <c r="AA178" s="12"/>
      <c r="AB178" s="12"/>
      <c r="AC178" s="12"/>
      <c r="AD178" s="12"/>
      <c r="AE178" s="12"/>
      <c r="AR178" s="215" t="s">
        <v>82</v>
      </c>
      <c r="AT178" s="216" t="s">
        <v>73</v>
      </c>
      <c r="AU178" s="216" t="s">
        <v>82</v>
      </c>
      <c r="AY178" s="215" t="s">
        <v>133</v>
      </c>
      <c r="BK178" s="217">
        <f>SUM(BK179:BK183)</f>
        <v>0</v>
      </c>
    </row>
    <row r="179" spans="1:65" s="2" customFormat="1" ht="16.5" customHeight="1">
      <c r="A179" s="39"/>
      <c r="B179" s="40"/>
      <c r="C179" s="220" t="s">
        <v>271</v>
      </c>
      <c r="D179" s="220" t="s">
        <v>135</v>
      </c>
      <c r="E179" s="221" t="s">
        <v>278</v>
      </c>
      <c r="F179" s="222" t="s">
        <v>279</v>
      </c>
      <c r="G179" s="223" t="s">
        <v>222</v>
      </c>
      <c r="H179" s="224">
        <v>810</v>
      </c>
      <c r="I179" s="225"/>
      <c r="J179" s="226">
        <f>ROUND(I179*H179,2)</f>
        <v>0</v>
      </c>
      <c r="K179" s="222" t="s">
        <v>139</v>
      </c>
      <c r="L179" s="45"/>
      <c r="M179" s="227" t="s">
        <v>28</v>
      </c>
      <c r="N179" s="228" t="s">
        <v>47</v>
      </c>
      <c r="O179" s="86"/>
      <c r="P179" s="229">
        <f>O179*H179</f>
        <v>0</v>
      </c>
      <c r="Q179" s="229">
        <v>0</v>
      </c>
      <c r="R179" s="229">
        <f>Q179*H179</f>
        <v>0</v>
      </c>
      <c r="S179" s="229">
        <v>0.02</v>
      </c>
      <c r="T179" s="230">
        <f>S179*H179</f>
        <v>16.2</v>
      </c>
      <c r="U179" s="39"/>
      <c r="V179" s="39"/>
      <c r="W179" s="39"/>
      <c r="X179" s="39"/>
      <c r="Y179" s="39"/>
      <c r="Z179" s="39"/>
      <c r="AA179" s="39"/>
      <c r="AB179" s="39"/>
      <c r="AC179" s="39"/>
      <c r="AD179" s="39"/>
      <c r="AE179" s="39"/>
      <c r="AR179" s="231" t="s">
        <v>140</v>
      </c>
      <c r="AT179" s="231" t="s">
        <v>135</v>
      </c>
      <c r="AU179" s="231" t="s">
        <v>84</v>
      </c>
      <c r="AY179" s="18" t="s">
        <v>133</v>
      </c>
      <c r="BE179" s="232">
        <f>IF(N179="základní",J179,0)</f>
        <v>0</v>
      </c>
      <c r="BF179" s="232">
        <f>IF(N179="snížená",J179,0)</f>
        <v>0</v>
      </c>
      <c r="BG179" s="232">
        <f>IF(N179="zákl. přenesená",J179,0)</f>
        <v>0</v>
      </c>
      <c r="BH179" s="232">
        <f>IF(N179="sníž. přenesená",J179,0)</f>
        <v>0</v>
      </c>
      <c r="BI179" s="232">
        <f>IF(N179="nulová",J179,0)</f>
        <v>0</v>
      </c>
      <c r="BJ179" s="18" t="s">
        <v>140</v>
      </c>
      <c r="BK179" s="232">
        <f>ROUND(I179*H179,2)</f>
        <v>0</v>
      </c>
      <c r="BL179" s="18" t="s">
        <v>140</v>
      </c>
      <c r="BM179" s="231" t="s">
        <v>280</v>
      </c>
    </row>
    <row r="180" spans="1:47" s="2" customFormat="1" ht="12">
      <c r="A180" s="39"/>
      <c r="B180" s="40"/>
      <c r="C180" s="41"/>
      <c r="D180" s="233" t="s">
        <v>142</v>
      </c>
      <c r="E180" s="41"/>
      <c r="F180" s="234" t="s">
        <v>281</v>
      </c>
      <c r="G180" s="41"/>
      <c r="H180" s="41"/>
      <c r="I180" s="138"/>
      <c r="J180" s="41"/>
      <c r="K180" s="41"/>
      <c r="L180" s="45"/>
      <c r="M180" s="235"/>
      <c r="N180" s="236"/>
      <c r="O180" s="86"/>
      <c r="P180" s="86"/>
      <c r="Q180" s="86"/>
      <c r="R180" s="86"/>
      <c r="S180" s="86"/>
      <c r="T180" s="87"/>
      <c r="U180" s="39"/>
      <c r="V180" s="39"/>
      <c r="W180" s="39"/>
      <c r="X180" s="39"/>
      <c r="Y180" s="39"/>
      <c r="Z180" s="39"/>
      <c r="AA180" s="39"/>
      <c r="AB180" s="39"/>
      <c r="AC180" s="39"/>
      <c r="AD180" s="39"/>
      <c r="AE180" s="39"/>
      <c r="AT180" s="18" t="s">
        <v>142</v>
      </c>
      <c r="AU180" s="18" t="s">
        <v>84</v>
      </c>
    </row>
    <row r="181" spans="1:47" s="2" customFormat="1" ht="12">
      <c r="A181" s="39"/>
      <c r="B181" s="40"/>
      <c r="C181" s="41"/>
      <c r="D181" s="233" t="s">
        <v>144</v>
      </c>
      <c r="E181" s="41"/>
      <c r="F181" s="237" t="s">
        <v>282</v>
      </c>
      <c r="G181" s="41"/>
      <c r="H181" s="41"/>
      <c r="I181" s="138"/>
      <c r="J181" s="41"/>
      <c r="K181" s="41"/>
      <c r="L181" s="45"/>
      <c r="M181" s="235"/>
      <c r="N181" s="236"/>
      <c r="O181" s="86"/>
      <c r="P181" s="86"/>
      <c r="Q181" s="86"/>
      <c r="R181" s="86"/>
      <c r="S181" s="86"/>
      <c r="T181" s="87"/>
      <c r="U181" s="39"/>
      <c r="V181" s="39"/>
      <c r="W181" s="39"/>
      <c r="X181" s="39"/>
      <c r="Y181" s="39"/>
      <c r="Z181" s="39"/>
      <c r="AA181" s="39"/>
      <c r="AB181" s="39"/>
      <c r="AC181" s="39"/>
      <c r="AD181" s="39"/>
      <c r="AE181" s="39"/>
      <c r="AT181" s="18" t="s">
        <v>144</v>
      </c>
      <c r="AU181" s="18" t="s">
        <v>84</v>
      </c>
    </row>
    <row r="182" spans="1:51" s="13" customFormat="1" ht="12">
      <c r="A182" s="13"/>
      <c r="B182" s="238"/>
      <c r="C182" s="239"/>
      <c r="D182" s="233" t="s">
        <v>146</v>
      </c>
      <c r="E182" s="240" t="s">
        <v>28</v>
      </c>
      <c r="F182" s="241" t="s">
        <v>362</v>
      </c>
      <c r="G182" s="239"/>
      <c r="H182" s="240" t="s">
        <v>28</v>
      </c>
      <c r="I182" s="242"/>
      <c r="J182" s="239"/>
      <c r="K182" s="239"/>
      <c r="L182" s="243"/>
      <c r="M182" s="244"/>
      <c r="N182" s="245"/>
      <c r="O182" s="245"/>
      <c r="P182" s="245"/>
      <c r="Q182" s="245"/>
      <c r="R182" s="245"/>
      <c r="S182" s="245"/>
      <c r="T182" s="246"/>
      <c r="U182" s="13"/>
      <c r="V182" s="13"/>
      <c r="W182" s="13"/>
      <c r="X182" s="13"/>
      <c r="Y182" s="13"/>
      <c r="Z182" s="13"/>
      <c r="AA182" s="13"/>
      <c r="AB182" s="13"/>
      <c r="AC182" s="13"/>
      <c r="AD182" s="13"/>
      <c r="AE182" s="13"/>
      <c r="AT182" s="247" t="s">
        <v>146</v>
      </c>
      <c r="AU182" s="247" t="s">
        <v>84</v>
      </c>
      <c r="AV182" s="13" t="s">
        <v>82</v>
      </c>
      <c r="AW182" s="13" t="s">
        <v>35</v>
      </c>
      <c r="AX182" s="13" t="s">
        <v>74</v>
      </c>
      <c r="AY182" s="247" t="s">
        <v>133</v>
      </c>
    </row>
    <row r="183" spans="1:51" s="14" customFormat="1" ht="12">
      <c r="A183" s="14"/>
      <c r="B183" s="248"/>
      <c r="C183" s="249"/>
      <c r="D183" s="233" t="s">
        <v>146</v>
      </c>
      <c r="E183" s="250" t="s">
        <v>28</v>
      </c>
      <c r="F183" s="251" t="s">
        <v>363</v>
      </c>
      <c r="G183" s="249"/>
      <c r="H183" s="252">
        <v>810</v>
      </c>
      <c r="I183" s="253"/>
      <c r="J183" s="249"/>
      <c r="K183" s="249"/>
      <c r="L183" s="254"/>
      <c r="M183" s="255"/>
      <c r="N183" s="256"/>
      <c r="O183" s="256"/>
      <c r="P183" s="256"/>
      <c r="Q183" s="256"/>
      <c r="R183" s="256"/>
      <c r="S183" s="256"/>
      <c r="T183" s="257"/>
      <c r="U183" s="14"/>
      <c r="V183" s="14"/>
      <c r="W183" s="14"/>
      <c r="X183" s="14"/>
      <c r="Y183" s="14"/>
      <c r="Z183" s="14"/>
      <c r="AA183" s="14"/>
      <c r="AB183" s="14"/>
      <c r="AC183" s="14"/>
      <c r="AD183" s="14"/>
      <c r="AE183" s="14"/>
      <c r="AT183" s="258" t="s">
        <v>146</v>
      </c>
      <c r="AU183" s="258" t="s">
        <v>84</v>
      </c>
      <c r="AV183" s="14" t="s">
        <v>84</v>
      </c>
      <c r="AW183" s="14" t="s">
        <v>35</v>
      </c>
      <c r="AX183" s="14" t="s">
        <v>82</v>
      </c>
      <c r="AY183" s="258" t="s">
        <v>133</v>
      </c>
    </row>
    <row r="184" spans="1:63" s="12" customFormat="1" ht="22.8" customHeight="1">
      <c r="A184" s="12"/>
      <c r="B184" s="204"/>
      <c r="C184" s="205"/>
      <c r="D184" s="206" t="s">
        <v>73</v>
      </c>
      <c r="E184" s="218" t="s">
        <v>285</v>
      </c>
      <c r="F184" s="218" t="s">
        <v>286</v>
      </c>
      <c r="G184" s="205"/>
      <c r="H184" s="205"/>
      <c r="I184" s="208"/>
      <c r="J184" s="219">
        <f>BK184</f>
        <v>0</v>
      </c>
      <c r="K184" s="205"/>
      <c r="L184" s="210"/>
      <c r="M184" s="211"/>
      <c r="N184" s="212"/>
      <c r="O184" s="212"/>
      <c r="P184" s="213">
        <f>SUM(P185:P188)</f>
        <v>0</v>
      </c>
      <c r="Q184" s="212"/>
      <c r="R184" s="213">
        <f>SUM(R185:R188)</f>
        <v>0</v>
      </c>
      <c r="S184" s="212"/>
      <c r="T184" s="214">
        <f>SUM(T185:T188)</f>
        <v>0</v>
      </c>
      <c r="U184" s="12"/>
      <c r="V184" s="12"/>
      <c r="W184" s="12"/>
      <c r="X184" s="12"/>
      <c r="Y184" s="12"/>
      <c r="Z184" s="12"/>
      <c r="AA184" s="12"/>
      <c r="AB184" s="12"/>
      <c r="AC184" s="12"/>
      <c r="AD184" s="12"/>
      <c r="AE184" s="12"/>
      <c r="AR184" s="215" t="s">
        <v>82</v>
      </c>
      <c r="AT184" s="216" t="s">
        <v>73</v>
      </c>
      <c r="AU184" s="216" t="s">
        <v>82</v>
      </c>
      <c r="AY184" s="215" t="s">
        <v>133</v>
      </c>
      <c r="BK184" s="217">
        <f>SUM(BK185:BK188)</f>
        <v>0</v>
      </c>
    </row>
    <row r="185" spans="1:65" s="2" customFormat="1" ht="16.5" customHeight="1">
      <c r="A185" s="39"/>
      <c r="B185" s="40"/>
      <c r="C185" s="220" t="s">
        <v>253</v>
      </c>
      <c r="D185" s="220" t="s">
        <v>135</v>
      </c>
      <c r="E185" s="221" t="s">
        <v>288</v>
      </c>
      <c r="F185" s="222" t="s">
        <v>289</v>
      </c>
      <c r="G185" s="223" t="s">
        <v>238</v>
      </c>
      <c r="H185" s="224">
        <v>0.16</v>
      </c>
      <c r="I185" s="225"/>
      <c r="J185" s="226">
        <f>ROUND(I185*H185,2)</f>
        <v>0</v>
      </c>
      <c r="K185" s="222" t="s">
        <v>28</v>
      </c>
      <c r="L185" s="45"/>
      <c r="M185" s="227" t="s">
        <v>28</v>
      </c>
      <c r="N185" s="228" t="s">
        <v>47</v>
      </c>
      <c r="O185" s="86"/>
      <c r="P185" s="229">
        <f>O185*H185</f>
        <v>0</v>
      </c>
      <c r="Q185" s="229">
        <v>0</v>
      </c>
      <c r="R185" s="229">
        <f>Q185*H185</f>
        <v>0</v>
      </c>
      <c r="S185" s="229">
        <v>0</v>
      </c>
      <c r="T185" s="230">
        <f>S185*H185</f>
        <v>0</v>
      </c>
      <c r="U185" s="39"/>
      <c r="V185" s="39"/>
      <c r="W185" s="39"/>
      <c r="X185" s="39"/>
      <c r="Y185" s="39"/>
      <c r="Z185" s="39"/>
      <c r="AA185" s="39"/>
      <c r="AB185" s="39"/>
      <c r="AC185" s="39"/>
      <c r="AD185" s="39"/>
      <c r="AE185" s="39"/>
      <c r="AR185" s="231" t="s">
        <v>140</v>
      </c>
      <c r="AT185" s="231" t="s">
        <v>135</v>
      </c>
      <c r="AU185" s="231" t="s">
        <v>84</v>
      </c>
      <c r="AY185" s="18" t="s">
        <v>133</v>
      </c>
      <c r="BE185" s="232">
        <f>IF(N185="základní",J185,0)</f>
        <v>0</v>
      </c>
      <c r="BF185" s="232">
        <f>IF(N185="snížená",J185,0)</f>
        <v>0</v>
      </c>
      <c r="BG185" s="232">
        <f>IF(N185="zákl. přenesená",J185,0)</f>
        <v>0</v>
      </c>
      <c r="BH185" s="232">
        <f>IF(N185="sníž. přenesená",J185,0)</f>
        <v>0</v>
      </c>
      <c r="BI185" s="232">
        <f>IF(N185="nulová",J185,0)</f>
        <v>0</v>
      </c>
      <c r="BJ185" s="18" t="s">
        <v>140</v>
      </c>
      <c r="BK185" s="232">
        <f>ROUND(I185*H185,2)</f>
        <v>0</v>
      </c>
      <c r="BL185" s="18" t="s">
        <v>140</v>
      </c>
      <c r="BM185" s="231" t="s">
        <v>364</v>
      </c>
    </row>
    <row r="186" spans="1:47" s="2" customFormat="1" ht="12">
      <c r="A186" s="39"/>
      <c r="B186" s="40"/>
      <c r="C186" s="41"/>
      <c r="D186" s="233" t="s">
        <v>142</v>
      </c>
      <c r="E186" s="41"/>
      <c r="F186" s="234" t="s">
        <v>291</v>
      </c>
      <c r="G186" s="41"/>
      <c r="H186" s="41"/>
      <c r="I186" s="138"/>
      <c r="J186" s="41"/>
      <c r="K186" s="41"/>
      <c r="L186" s="45"/>
      <c r="M186" s="235"/>
      <c r="N186" s="236"/>
      <c r="O186" s="86"/>
      <c r="P186" s="86"/>
      <c r="Q186" s="86"/>
      <c r="R186" s="86"/>
      <c r="S186" s="86"/>
      <c r="T186" s="87"/>
      <c r="U186" s="39"/>
      <c r="V186" s="39"/>
      <c r="W186" s="39"/>
      <c r="X186" s="39"/>
      <c r="Y186" s="39"/>
      <c r="Z186" s="39"/>
      <c r="AA186" s="39"/>
      <c r="AB186" s="39"/>
      <c r="AC186" s="39"/>
      <c r="AD186" s="39"/>
      <c r="AE186" s="39"/>
      <c r="AT186" s="18" t="s">
        <v>142</v>
      </c>
      <c r="AU186" s="18" t="s">
        <v>84</v>
      </c>
    </row>
    <row r="187" spans="1:51" s="13" customFormat="1" ht="12">
      <c r="A187" s="13"/>
      <c r="B187" s="238"/>
      <c r="C187" s="239"/>
      <c r="D187" s="233" t="s">
        <v>146</v>
      </c>
      <c r="E187" s="240" t="s">
        <v>28</v>
      </c>
      <c r="F187" s="241" t="s">
        <v>365</v>
      </c>
      <c r="G187" s="239"/>
      <c r="H187" s="240" t="s">
        <v>28</v>
      </c>
      <c r="I187" s="242"/>
      <c r="J187" s="239"/>
      <c r="K187" s="239"/>
      <c r="L187" s="243"/>
      <c r="M187" s="244"/>
      <c r="N187" s="245"/>
      <c r="O187" s="245"/>
      <c r="P187" s="245"/>
      <c r="Q187" s="245"/>
      <c r="R187" s="245"/>
      <c r="S187" s="245"/>
      <c r="T187" s="246"/>
      <c r="U187" s="13"/>
      <c r="V187" s="13"/>
      <c r="W187" s="13"/>
      <c r="X187" s="13"/>
      <c r="Y187" s="13"/>
      <c r="Z187" s="13"/>
      <c r="AA187" s="13"/>
      <c r="AB187" s="13"/>
      <c r="AC187" s="13"/>
      <c r="AD187" s="13"/>
      <c r="AE187" s="13"/>
      <c r="AT187" s="247" t="s">
        <v>146</v>
      </c>
      <c r="AU187" s="247" t="s">
        <v>84</v>
      </c>
      <c r="AV187" s="13" t="s">
        <v>82</v>
      </c>
      <c r="AW187" s="13" t="s">
        <v>35</v>
      </c>
      <c r="AX187" s="13" t="s">
        <v>74</v>
      </c>
      <c r="AY187" s="247" t="s">
        <v>133</v>
      </c>
    </row>
    <row r="188" spans="1:51" s="14" customFormat="1" ht="12">
      <c r="A188" s="14"/>
      <c r="B188" s="248"/>
      <c r="C188" s="249"/>
      <c r="D188" s="233" t="s">
        <v>146</v>
      </c>
      <c r="E188" s="250" t="s">
        <v>28</v>
      </c>
      <c r="F188" s="251" t="s">
        <v>366</v>
      </c>
      <c r="G188" s="249"/>
      <c r="H188" s="252">
        <v>0.16</v>
      </c>
      <c r="I188" s="253"/>
      <c r="J188" s="249"/>
      <c r="K188" s="249"/>
      <c r="L188" s="254"/>
      <c r="M188" s="255"/>
      <c r="N188" s="256"/>
      <c r="O188" s="256"/>
      <c r="P188" s="256"/>
      <c r="Q188" s="256"/>
      <c r="R188" s="256"/>
      <c r="S188" s="256"/>
      <c r="T188" s="257"/>
      <c r="U188" s="14"/>
      <c r="V188" s="14"/>
      <c r="W188" s="14"/>
      <c r="X188" s="14"/>
      <c r="Y188" s="14"/>
      <c r="Z188" s="14"/>
      <c r="AA188" s="14"/>
      <c r="AB188" s="14"/>
      <c r="AC188" s="14"/>
      <c r="AD188" s="14"/>
      <c r="AE188" s="14"/>
      <c r="AT188" s="258" t="s">
        <v>146</v>
      </c>
      <c r="AU188" s="258" t="s">
        <v>84</v>
      </c>
      <c r="AV188" s="14" t="s">
        <v>84</v>
      </c>
      <c r="AW188" s="14" t="s">
        <v>35</v>
      </c>
      <c r="AX188" s="14" t="s">
        <v>82</v>
      </c>
      <c r="AY188" s="258" t="s">
        <v>133</v>
      </c>
    </row>
    <row r="189" spans="1:63" s="12" customFormat="1" ht="22.8" customHeight="1">
      <c r="A189" s="12"/>
      <c r="B189" s="204"/>
      <c r="C189" s="205"/>
      <c r="D189" s="206" t="s">
        <v>73</v>
      </c>
      <c r="E189" s="218" t="s">
        <v>294</v>
      </c>
      <c r="F189" s="218" t="s">
        <v>295</v>
      </c>
      <c r="G189" s="205"/>
      <c r="H189" s="205"/>
      <c r="I189" s="208"/>
      <c r="J189" s="219">
        <f>BK189</f>
        <v>0</v>
      </c>
      <c r="K189" s="205"/>
      <c r="L189" s="210"/>
      <c r="M189" s="211"/>
      <c r="N189" s="212"/>
      <c r="O189" s="212"/>
      <c r="P189" s="213">
        <f>SUM(P190:P192)</f>
        <v>0</v>
      </c>
      <c r="Q189" s="212"/>
      <c r="R189" s="213">
        <f>SUM(R190:R192)</f>
        <v>0</v>
      </c>
      <c r="S189" s="212"/>
      <c r="T189" s="214">
        <f>SUM(T190:T192)</f>
        <v>0</v>
      </c>
      <c r="U189" s="12"/>
      <c r="V189" s="12"/>
      <c r="W189" s="12"/>
      <c r="X189" s="12"/>
      <c r="Y189" s="12"/>
      <c r="Z189" s="12"/>
      <c r="AA189" s="12"/>
      <c r="AB189" s="12"/>
      <c r="AC189" s="12"/>
      <c r="AD189" s="12"/>
      <c r="AE189" s="12"/>
      <c r="AR189" s="215" t="s">
        <v>82</v>
      </c>
      <c r="AT189" s="216" t="s">
        <v>73</v>
      </c>
      <c r="AU189" s="216" t="s">
        <v>82</v>
      </c>
      <c r="AY189" s="215" t="s">
        <v>133</v>
      </c>
      <c r="BK189" s="217">
        <f>SUM(BK190:BK192)</f>
        <v>0</v>
      </c>
    </row>
    <row r="190" spans="1:65" s="2" customFormat="1" ht="16.5" customHeight="1">
      <c r="A190" s="39"/>
      <c r="B190" s="40"/>
      <c r="C190" s="220" t="s">
        <v>287</v>
      </c>
      <c r="D190" s="220" t="s">
        <v>135</v>
      </c>
      <c r="E190" s="221" t="s">
        <v>297</v>
      </c>
      <c r="F190" s="222" t="s">
        <v>298</v>
      </c>
      <c r="G190" s="223" t="s">
        <v>238</v>
      </c>
      <c r="H190" s="224">
        <v>0.004</v>
      </c>
      <c r="I190" s="225"/>
      <c r="J190" s="226">
        <f>ROUND(I190*H190,2)</f>
        <v>0</v>
      </c>
      <c r="K190" s="222" t="s">
        <v>139</v>
      </c>
      <c r="L190" s="45"/>
      <c r="M190" s="227" t="s">
        <v>28</v>
      </c>
      <c r="N190" s="228" t="s">
        <v>47</v>
      </c>
      <c r="O190" s="86"/>
      <c r="P190" s="229">
        <f>O190*H190</f>
        <v>0</v>
      </c>
      <c r="Q190" s="229">
        <v>0</v>
      </c>
      <c r="R190" s="229">
        <f>Q190*H190</f>
        <v>0</v>
      </c>
      <c r="S190" s="229">
        <v>0</v>
      </c>
      <c r="T190" s="230">
        <f>S190*H190</f>
        <v>0</v>
      </c>
      <c r="U190" s="39"/>
      <c r="V190" s="39"/>
      <c r="W190" s="39"/>
      <c r="X190" s="39"/>
      <c r="Y190" s="39"/>
      <c r="Z190" s="39"/>
      <c r="AA190" s="39"/>
      <c r="AB190" s="39"/>
      <c r="AC190" s="39"/>
      <c r="AD190" s="39"/>
      <c r="AE190" s="39"/>
      <c r="AR190" s="231" t="s">
        <v>140</v>
      </c>
      <c r="AT190" s="231" t="s">
        <v>135</v>
      </c>
      <c r="AU190" s="231" t="s">
        <v>84</v>
      </c>
      <c r="AY190" s="18" t="s">
        <v>133</v>
      </c>
      <c r="BE190" s="232">
        <f>IF(N190="základní",J190,0)</f>
        <v>0</v>
      </c>
      <c r="BF190" s="232">
        <f>IF(N190="snížená",J190,0)</f>
        <v>0</v>
      </c>
      <c r="BG190" s="232">
        <f>IF(N190="zákl. přenesená",J190,0)</f>
        <v>0</v>
      </c>
      <c r="BH190" s="232">
        <f>IF(N190="sníž. přenesená",J190,0)</f>
        <v>0</v>
      </c>
      <c r="BI190" s="232">
        <f>IF(N190="nulová",J190,0)</f>
        <v>0</v>
      </c>
      <c r="BJ190" s="18" t="s">
        <v>140</v>
      </c>
      <c r="BK190" s="232">
        <f>ROUND(I190*H190,2)</f>
        <v>0</v>
      </c>
      <c r="BL190" s="18" t="s">
        <v>140</v>
      </c>
      <c r="BM190" s="231" t="s">
        <v>299</v>
      </c>
    </row>
    <row r="191" spans="1:47" s="2" customFormat="1" ht="12">
      <c r="A191" s="39"/>
      <c r="B191" s="40"/>
      <c r="C191" s="41"/>
      <c r="D191" s="233" t="s">
        <v>142</v>
      </c>
      <c r="E191" s="41"/>
      <c r="F191" s="234" t="s">
        <v>300</v>
      </c>
      <c r="G191" s="41"/>
      <c r="H191" s="41"/>
      <c r="I191" s="138"/>
      <c r="J191" s="41"/>
      <c r="K191" s="41"/>
      <c r="L191" s="45"/>
      <c r="M191" s="235"/>
      <c r="N191" s="236"/>
      <c r="O191" s="86"/>
      <c r="P191" s="86"/>
      <c r="Q191" s="86"/>
      <c r="R191" s="86"/>
      <c r="S191" s="86"/>
      <c r="T191" s="87"/>
      <c r="U191" s="39"/>
      <c r="V191" s="39"/>
      <c r="W191" s="39"/>
      <c r="X191" s="39"/>
      <c r="Y191" s="39"/>
      <c r="Z191" s="39"/>
      <c r="AA191" s="39"/>
      <c r="AB191" s="39"/>
      <c r="AC191" s="39"/>
      <c r="AD191" s="39"/>
      <c r="AE191" s="39"/>
      <c r="AT191" s="18" t="s">
        <v>142</v>
      </c>
      <c r="AU191" s="18" t="s">
        <v>84</v>
      </c>
    </row>
    <row r="192" spans="1:47" s="2" customFormat="1" ht="12">
      <c r="A192" s="39"/>
      <c r="B192" s="40"/>
      <c r="C192" s="41"/>
      <c r="D192" s="233" t="s">
        <v>144</v>
      </c>
      <c r="E192" s="41"/>
      <c r="F192" s="237" t="s">
        <v>301</v>
      </c>
      <c r="G192" s="41"/>
      <c r="H192" s="41"/>
      <c r="I192" s="138"/>
      <c r="J192" s="41"/>
      <c r="K192" s="41"/>
      <c r="L192" s="45"/>
      <c r="M192" s="280"/>
      <c r="N192" s="281"/>
      <c r="O192" s="282"/>
      <c r="P192" s="282"/>
      <c r="Q192" s="282"/>
      <c r="R192" s="282"/>
      <c r="S192" s="282"/>
      <c r="T192" s="283"/>
      <c r="U192" s="39"/>
      <c r="V192" s="39"/>
      <c r="W192" s="39"/>
      <c r="X192" s="39"/>
      <c r="Y192" s="39"/>
      <c r="Z192" s="39"/>
      <c r="AA192" s="39"/>
      <c r="AB192" s="39"/>
      <c r="AC192" s="39"/>
      <c r="AD192" s="39"/>
      <c r="AE192" s="39"/>
      <c r="AT192" s="18" t="s">
        <v>144</v>
      </c>
      <c r="AU192" s="18" t="s">
        <v>84</v>
      </c>
    </row>
    <row r="193" spans="1:31" s="2" customFormat="1" ht="6.95" customHeight="1">
      <c r="A193" s="39"/>
      <c r="B193" s="61"/>
      <c r="C193" s="62"/>
      <c r="D193" s="62"/>
      <c r="E193" s="62"/>
      <c r="F193" s="62"/>
      <c r="G193" s="62"/>
      <c r="H193" s="62"/>
      <c r="I193" s="168"/>
      <c r="J193" s="62"/>
      <c r="K193" s="62"/>
      <c r="L193" s="45"/>
      <c r="M193" s="39"/>
      <c r="O193" s="39"/>
      <c r="P193" s="39"/>
      <c r="Q193" s="39"/>
      <c r="R193" s="39"/>
      <c r="S193" s="39"/>
      <c r="T193" s="39"/>
      <c r="U193" s="39"/>
      <c r="V193" s="39"/>
      <c r="W193" s="39"/>
      <c r="X193" s="39"/>
      <c r="Y193" s="39"/>
      <c r="Z193" s="39"/>
      <c r="AA193" s="39"/>
      <c r="AB193" s="39"/>
      <c r="AC193" s="39"/>
      <c r="AD193" s="39"/>
      <c r="AE193" s="39"/>
    </row>
  </sheetData>
  <sheetProtection password="CC35" sheet="1" objects="1" scenarios="1" formatColumns="0" formatRows="0" autoFilter="0"/>
  <autoFilter ref="C84:K192"/>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9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93</v>
      </c>
    </row>
    <row r="3" spans="2:46" s="1" customFormat="1" ht="6.95" customHeight="1">
      <c r="B3" s="131"/>
      <c r="C3" s="132"/>
      <c r="D3" s="132"/>
      <c r="E3" s="132"/>
      <c r="F3" s="132"/>
      <c r="G3" s="132"/>
      <c r="H3" s="132"/>
      <c r="I3" s="133"/>
      <c r="J3" s="132"/>
      <c r="K3" s="132"/>
      <c r="L3" s="21"/>
      <c r="AT3" s="18" t="s">
        <v>84</v>
      </c>
    </row>
    <row r="4" spans="2:46" s="1" customFormat="1" ht="24.95" customHeight="1">
      <c r="B4" s="21"/>
      <c r="D4" s="134" t="s">
        <v>103</v>
      </c>
      <c r="I4" s="130"/>
      <c r="L4" s="21"/>
      <c r="M4" s="135" t="s">
        <v>10</v>
      </c>
      <c r="AT4" s="18" t="s">
        <v>35</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Chrudimka, Hlinsko, odstranění sedimentů v intravilánu, ř. km 86,376 - 89,700</v>
      </c>
      <c r="F7" s="136"/>
      <c r="G7" s="136"/>
      <c r="H7" s="136"/>
      <c r="I7" s="130"/>
      <c r="L7" s="21"/>
    </row>
    <row r="8" spans="1:31" s="2" customFormat="1" ht="12" customHeight="1">
      <c r="A8" s="39"/>
      <c r="B8" s="45"/>
      <c r="C8" s="39"/>
      <c r="D8" s="136" t="s">
        <v>104</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367</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21</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22</v>
      </c>
      <c r="E12" s="39"/>
      <c r="F12" s="141" t="s">
        <v>23</v>
      </c>
      <c r="G12" s="39"/>
      <c r="H12" s="39"/>
      <c r="I12" s="142" t="s">
        <v>24</v>
      </c>
      <c r="J12" s="143" t="str">
        <f>'Rekapitulace stavby'!AN8</f>
        <v>25. 11. 2019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26</v>
      </c>
      <c r="E14" s="39"/>
      <c r="F14" s="39"/>
      <c r="G14" s="39"/>
      <c r="H14" s="39"/>
      <c r="I14" s="142" t="s">
        <v>27</v>
      </c>
      <c r="J14" s="141" t="s">
        <v>28</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29</v>
      </c>
      <c r="F15" s="39"/>
      <c r="G15" s="39"/>
      <c r="H15" s="39"/>
      <c r="I15" s="142" t="s">
        <v>30</v>
      </c>
      <c r="J15" s="141" t="s">
        <v>28</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31</v>
      </c>
      <c r="E17" s="39"/>
      <c r="F17" s="39"/>
      <c r="G17" s="39"/>
      <c r="H17" s="39"/>
      <c r="I17" s="142" t="s">
        <v>27</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30</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33</v>
      </c>
      <c r="E20" s="39"/>
      <c r="F20" s="39"/>
      <c r="G20" s="39"/>
      <c r="H20" s="39"/>
      <c r="I20" s="142" t="s">
        <v>27</v>
      </c>
      <c r="J20" s="141" t="s">
        <v>28</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34</v>
      </c>
      <c r="F21" s="39"/>
      <c r="G21" s="39"/>
      <c r="H21" s="39"/>
      <c r="I21" s="142" t="s">
        <v>30</v>
      </c>
      <c r="J21" s="141" t="s">
        <v>28</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36</v>
      </c>
      <c r="E23" s="39"/>
      <c r="F23" s="39"/>
      <c r="G23" s="39"/>
      <c r="H23" s="39"/>
      <c r="I23" s="142" t="s">
        <v>27</v>
      </c>
      <c r="J23" s="141" t="s">
        <v>28</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37</v>
      </c>
      <c r="F24" s="39"/>
      <c r="G24" s="39"/>
      <c r="H24" s="39"/>
      <c r="I24" s="142" t="s">
        <v>30</v>
      </c>
      <c r="J24" s="141" t="s">
        <v>28</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38</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25.5" customHeight="1">
      <c r="A27" s="144"/>
      <c r="B27" s="145"/>
      <c r="C27" s="144"/>
      <c r="D27" s="144"/>
      <c r="E27" s="146" t="s">
        <v>106</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40</v>
      </c>
      <c r="E30" s="39"/>
      <c r="F30" s="39"/>
      <c r="G30" s="39"/>
      <c r="H30" s="39"/>
      <c r="I30" s="138"/>
      <c r="J30" s="152">
        <f>ROUND(J85,2)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42</v>
      </c>
      <c r="G32" s="39"/>
      <c r="H32" s="39"/>
      <c r="I32" s="154" t="s">
        <v>41</v>
      </c>
      <c r="J32" s="153" t="s">
        <v>43</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44</v>
      </c>
      <c r="E33" s="136" t="s">
        <v>45</v>
      </c>
      <c r="F33" s="156">
        <f>ROUND((SUM(BE85:BE192)),2)</f>
        <v>0</v>
      </c>
      <c r="G33" s="39"/>
      <c r="H33" s="39"/>
      <c r="I33" s="157">
        <v>0.21</v>
      </c>
      <c r="J33" s="156">
        <f>ROUND(((SUM(BE85:BE192))*I33),2)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46</v>
      </c>
      <c r="F34" s="156">
        <f>ROUND((SUM(BF85:BF192)),2)</f>
        <v>0</v>
      </c>
      <c r="G34" s="39"/>
      <c r="H34" s="39"/>
      <c r="I34" s="157">
        <v>0.15</v>
      </c>
      <c r="J34" s="156">
        <f>ROUND(((SUM(BF85:BF192))*I34),2)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44</v>
      </c>
      <c r="E35" s="136" t="s">
        <v>47</v>
      </c>
      <c r="F35" s="156">
        <f>ROUND((SUM(BG85:BG192)),2)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48</v>
      </c>
      <c r="F36" s="156">
        <f>ROUND((SUM(BH85:BH192)),2)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49</v>
      </c>
      <c r="F37" s="156">
        <f>ROUND((SUM(BI85:BI192)),2)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50</v>
      </c>
      <c r="E39" s="160"/>
      <c r="F39" s="160"/>
      <c r="G39" s="161" t="s">
        <v>51</v>
      </c>
      <c r="H39" s="162" t="s">
        <v>52</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Chrudimka, Hlinsko, odstranění sedimentů v intravilánu, ř. km 86,376 - 89,700</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4. - SO 04 Těžení nánosů</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Hlinsko</v>
      </c>
      <c r="G52" s="41"/>
      <c r="H52" s="41"/>
      <c r="I52" s="142" t="s">
        <v>24</v>
      </c>
      <c r="J52" s="74" t="str">
        <f>IF(J12="","",J12)</f>
        <v>25. 11. 2019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43.05" customHeight="1">
      <c r="A54" s="39"/>
      <c r="B54" s="40"/>
      <c r="C54" s="33" t="s">
        <v>26</v>
      </c>
      <c r="D54" s="41"/>
      <c r="E54" s="41"/>
      <c r="F54" s="28" t="str">
        <f>E15</f>
        <v>Povodí Labe, státní podnik, závod Pardubice</v>
      </c>
      <c r="G54" s="41"/>
      <c r="H54" s="41"/>
      <c r="I54" s="142" t="s">
        <v>33</v>
      </c>
      <c r="J54" s="37" t="str">
        <f>E21</f>
        <v>Povodí Labe, státní podnik, OIČ, Hradec Králové</v>
      </c>
      <c r="K54" s="41"/>
      <c r="L54" s="139"/>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142" t="s">
        <v>36</v>
      </c>
      <c r="J55" s="37" t="str">
        <f>E24</f>
        <v>Ing. Eva Morkesová</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72</v>
      </c>
      <c r="D59" s="41"/>
      <c r="E59" s="41"/>
      <c r="F59" s="41"/>
      <c r="G59" s="41"/>
      <c r="H59" s="41"/>
      <c r="I59" s="138"/>
      <c r="J59" s="104">
        <f>J85</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111</v>
      </c>
      <c r="E60" s="181"/>
      <c r="F60" s="181"/>
      <c r="G60" s="181"/>
      <c r="H60" s="181"/>
      <c r="I60" s="182"/>
      <c r="J60" s="183">
        <f>J86</f>
        <v>0</v>
      </c>
      <c r="K60" s="179"/>
      <c r="L60" s="184"/>
      <c r="S60" s="9"/>
      <c r="T60" s="9"/>
      <c r="U60" s="9"/>
      <c r="V60" s="9"/>
      <c r="W60" s="9"/>
      <c r="X60" s="9"/>
      <c r="Y60" s="9"/>
      <c r="Z60" s="9"/>
      <c r="AA60" s="9"/>
      <c r="AB60" s="9"/>
      <c r="AC60" s="9"/>
      <c r="AD60" s="9"/>
      <c r="AE60" s="9"/>
    </row>
    <row r="61" spans="1:31" s="10" customFormat="1" ht="19.9" customHeight="1">
      <c r="A61" s="10"/>
      <c r="B61" s="185"/>
      <c r="C61" s="186"/>
      <c r="D61" s="187" t="s">
        <v>112</v>
      </c>
      <c r="E61" s="188"/>
      <c r="F61" s="188"/>
      <c r="G61" s="188"/>
      <c r="H61" s="188"/>
      <c r="I61" s="189"/>
      <c r="J61" s="190">
        <f>J87</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368</v>
      </c>
      <c r="E62" s="188"/>
      <c r="F62" s="188"/>
      <c r="G62" s="188"/>
      <c r="H62" s="188"/>
      <c r="I62" s="189"/>
      <c r="J62" s="190">
        <f>J172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115</v>
      </c>
      <c r="E63" s="188"/>
      <c r="F63" s="188"/>
      <c r="G63" s="188"/>
      <c r="H63" s="188"/>
      <c r="I63" s="189"/>
      <c r="J63" s="190">
        <f>J178</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116</v>
      </c>
      <c r="E64" s="188"/>
      <c r="F64" s="188"/>
      <c r="G64" s="188"/>
      <c r="H64" s="188"/>
      <c r="I64" s="189"/>
      <c r="J64" s="190">
        <f>J184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117</v>
      </c>
      <c r="E65" s="188"/>
      <c r="F65" s="188"/>
      <c r="G65" s="188"/>
      <c r="H65" s="188"/>
      <c r="I65" s="189"/>
      <c r="J65" s="190">
        <f>J189</f>
        <v>0</v>
      </c>
      <c r="K65" s="186"/>
      <c r="L65" s="191"/>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8"/>
      <c r="J66" s="41"/>
      <c r="K66" s="41"/>
      <c r="L66" s="139"/>
      <c r="S66" s="39"/>
      <c r="T66" s="39"/>
      <c r="U66" s="39"/>
      <c r="V66" s="39"/>
      <c r="W66" s="39"/>
      <c r="X66" s="39"/>
      <c r="Y66" s="39"/>
      <c r="Z66" s="39"/>
      <c r="AA66" s="39"/>
      <c r="AB66" s="39"/>
      <c r="AC66" s="39"/>
      <c r="AD66" s="39"/>
      <c r="AE66" s="39"/>
    </row>
    <row r="67" spans="1:31" s="2" customFormat="1" ht="6.95" customHeight="1">
      <c r="A67" s="39"/>
      <c r="B67" s="61"/>
      <c r="C67" s="62"/>
      <c r="D67" s="62"/>
      <c r="E67" s="62"/>
      <c r="F67" s="62"/>
      <c r="G67" s="62"/>
      <c r="H67" s="62"/>
      <c r="I67" s="168"/>
      <c r="J67" s="62"/>
      <c r="K67" s="62"/>
      <c r="L67" s="139"/>
      <c r="S67" s="39"/>
      <c r="T67" s="39"/>
      <c r="U67" s="39"/>
      <c r="V67" s="39"/>
      <c r="W67" s="39"/>
      <c r="X67" s="39"/>
      <c r="Y67" s="39"/>
      <c r="Z67" s="39"/>
      <c r="AA67" s="39"/>
      <c r="AB67" s="39"/>
      <c r="AC67" s="39"/>
      <c r="AD67" s="39"/>
      <c r="AE67" s="39"/>
    </row>
    <row r="71" spans="1:31" s="2" customFormat="1" ht="6.95" customHeight="1">
      <c r="A71" s="39"/>
      <c r="B71" s="63"/>
      <c r="C71" s="64"/>
      <c r="D71" s="64"/>
      <c r="E71" s="64"/>
      <c r="F71" s="64"/>
      <c r="G71" s="64"/>
      <c r="H71" s="64"/>
      <c r="I71" s="171"/>
      <c r="J71" s="64"/>
      <c r="K71" s="64"/>
      <c r="L71" s="139"/>
      <c r="S71" s="39"/>
      <c r="T71" s="39"/>
      <c r="U71" s="39"/>
      <c r="V71" s="39"/>
      <c r="W71" s="39"/>
      <c r="X71" s="39"/>
      <c r="Y71" s="39"/>
      <c r="Z71" s="39"/>
      <c r="AA71" s="39"/>
      <c r="AB71" s="39"/>
      <c r="AC71" s="39"/>
      <c r="AD71" s="39"/>
      <c r="AE71" s="39"/>
    </row>
    <row r="72" spans="1:31" s="2" customFormat="1" ht="24.95" customHeight="1">
      <c r="A72" s="39"/>
      <c r="B72" s="40"/>
      <c r="C72" s="24" t="s">
        <v>118</v>
      </c>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16.5" customHeight="1">
      <c r="A75" s="39"/>
      <c r="B75" s="40"/>
      <c r="C75" s="41"/>
      <c r="D75" s="41"/>
      <c r="E75" s="172" t="str">
        <f>E7</f>
        <v>Chrudimka, Hlinsko, odstranění sedimentů v intravilánu, ř. km 86,376 - 89,700</v>
      </c>
      <c r="F75" s="33"/>
      <c r="G75" s="33"/>
      <c r="H75" s="33"/>
      <c r="I75" s="138"/>
      <c r="J75" s="41"/>
      <c r="K75" s="41"/>
      <c r="L75" s="139"/>
      <c r="S75" s="39"/>
      <c r="T75" s="39"/>
      <c r="U75" s="39"/>
      <c r="V75" s="39"/>
      <c r="W75" s="39"/>
      <c r="X75" s="39"/>
      <c r="Y75" s="39"/>
      <c r="Z75" s="39"/>
      <c r="AA75" s="39"/>
      <c r="AB75" s="39"/>
      <c r="AC75" s="39"/>
      <c r="AD75" s="39"/>
      <c r="AE75" s="39"/>
    </row>
    <row r="76" spans="1:31" s="2" customFormat="1" ht="12" customHeight="1">
      <c r="A76" s="39"/>
      <c r="B76" s="40"/>
      <c r="C76" s="33" t="s">
        <v>104</v>
      </c>
      <c r="D76" s="41"/>
      <c r="E76" s="41"/>
      <c r="F76" s="41"/>
      <c r="G76" s="41"/>
      <c r="H76" s="41"/>
      <c r="I76" s="138"/>
      <c r="J76" s="41"/>
      <c r="K76" s="41"/>
      <c r="L76" s="139"/>
      <c r="S76" s="39"/>
      <c r="T76" s="39"/>
      <c r="U76" s="39"/>
      <c r="V76" s="39"/>
      <c r="W76" s="39"/>
      <c r="X76" s="39"/>
      <c r="Y76" s="39"/>
      <c r="Z76" s="39"/>
      <c r="AA76" s="39"/>
      <c r="AB76" s="39"/>
      <c r="AC76" s="39"/>
      <c r="AD76" s="39"/>
      <c r="AE76" s="39"/>
    </row>
    <row r="77" spans="1:31" s="2" customFormat="1" ht="16.5" customHeight="1">
      <c r="A77" s="39"/>
      <c r="B77" s="40"/>
      <c r="C77" s="41"/>
      <c r="D77" s="41"/>
      <c r="E77" s="71" t="str">
        <f>E9</f>
        <v>4. - SO 04 Těžení nánosů</v>
      </c>
      <c r="F77" s="41"/>
      <c r="G77" s="41"/>
      <c r="H77" s="41"/>
      <c r="I77" s="138"/>
      <c r="J77" s="41"/>
      <c r="K77" s="41"/>
      <c r="L77" s="13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12" customHeight="1">
      <c r="A79" s="39"/>
      <c r="B79" s="40"/>
      <c r="C79" s="33" t="s">
        <v>22</v>
      </c>
      <c r="D79" s="41"/>
      <c r="E79" s="41"/>
      <c r="F79" s="28" t="str">
        <f>F12</f>
        <v>Hlinsko</v>
      </c>
      <c r="G79" s="41"/>
      <c r="H79" s="41"/>
      <c r="I79" s="142" t="s">
        <v>24</v>
      </c>
      <c r="J79" s="74" t="str">
        <f>IF(J12="","",J12)</f>
        <v>25. 11. 2019</v>
      </c>
      <c r="K79" s="41"/>
      <c r="L79" s="13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8"/>
      <c r="J80" s="41"/>
      <c r="K80" s="41"/>
      <c r="L80" s="139"/>
      <c r="S80" s="39"/>
      <c r="T80" s="39"/>
      <c r="U80" s="39"/>
      <c r="V80" s="39"/>
      <c r="W80" s="39"/>
      <c r="X80" s="39"/>
      <c r="Y80" s="39"/>
      <c r="Z80" s="39"/>
      <c r="AA80" s="39"/>
      <c r="AB80" s="39"/>
      <c r="AC80" s="39"/>
      <c r="AD80" s="39"/>
      <c r="AE80" s="39"/>
    </row>
    <row r="81" spans="1:31" s="2" customFormat="1" ht="43.05" customHeight="1">
      <c r="A81" s="39"/>
      <c r="B81" s="40"/>
      <c r="C81" s="33" t="s">
        <v>26</v>
      </c>
      <c r="D81" s="41"/>
      <c r="E81" s="41"/>
      <c r="F81" s="28" t="str">
        <f>E15</f>
        <v>Povodí Labe, státní podnik, závod Pardubice</v>
      </c>
      <c r="G81" s="41"/>
      <c r="H81" s="41"/>
      <c r="I81" s="142" t="s">
        <v>33</v>
      </c>
      <c r="J81" s="37" t="str">
        <f>E21</f>
        <v>Povodí Labe, státní podnik, OIČ, Hradec Králové</v>
      </c>
      <c r="K81" s="41"/>
      <c r="L81" s="139"/>
      <c r="S81" s="39"/>
      <c r="T81" s="39"/>
      <c r="U81" s="39"/>
      <c r="V81" s="39"/>
      <c r="W81" s="39"/>
      <c r="X81" s="39"/>
      <c r="Y81" s="39"/>
      <c r="Z81" s="39"/>
      <c r="AA81" s="39"/>
      <c r="AB81" s="39"/>
      <c r="AC81" s="39"/>
      <c r="AD81" s="39"/>
      <c r="AE81" s="39"/>
    </row>
    <row r="82" spans="1:31" s="2" customFormat="1" ht="15.15" customHeight="1">
      <c r="A82" s="39"/>
      <c r="B82" s="40"/>
      <c r="C82" s="33" t="s">
        <v>31</v>
      </c>
      <c r="D82" s="41"/>
      <c r="E82" s="41"/>
      <c r="F82" s="28" t="str">
        <f>IF(E18="","",E18)</f>
        <v>Vyplň údaj</v>
      </c>
      <c r="G82" s="41"/>
      <c r="H82" s="41"/>
      <c r="I82" s="142" t="s">
        <v>36</v>
      </c>
      <c r="J82" s="37" t="str">
        <f>E24</f>
        <v>Ing. Eva Morkesová</v>
      </c>
      <c r="K82" s="41"/>
      <c r="L82" s="139"/>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8"/>
      <c r="J83" s="41"/>
      <c r="K83" s="41"/>
      <c r="L83" s="139"/>
      <c r="S83" s="39"/>
      <c r="T83" s="39"/>
      <c r="U83" s="39"/>
      <c r="V83" s="39"/>
      <c r="W83" s="39"/>
      <c r="X83" s="39"/>
      <c r="Y83" s="39"/>
      <c r="Z83" s="39"/>
      <c r="AA83" s="39"/>
      <c r="AB83" s="39"/>
      <c r="AC83" s="39"/>
      <c r="AD83" s="39"/>
      <c r="AE83" s="39"/>
    </row>
    <row r="84" spans="1:31" s="11" customFormat="1" ht="29.25" customHeight="1">
      <c r="A84" s="192"/>
      <c r="B84" s="193"/>
      <c r="C84" s="194" t="s">
        <v>119</v>
      </c>
      <c r="D84" s="195" t="s">
        <v>59</v>
      </c>
      <c r="E84" s="195" t="s">
        <v>55</v>
      </c>
      <c r="F84" s="195" t="s">
        <v>56</v>
      </c>
      <c r="G84" s="195" t="s">
        <v>120</v>
      </c>
      <c r="H84" s="195" t="s">
        <v>121</v>
      </c>
      <c r="I84" s="196" t="s">
        <v>122</v>
      </c>
      <c r="J84" s="195" t="s">
        <v>109</v>
      </c>
      <c r="K84" s="197" t="s">
        <v>123</v>
      </c>
      <c r="L84" s="198"/>
      <c r="M84" s="94" t="s">
        <v>28</v>
      </c>
      <c r="N84" s="95" t="s">
        <v>44</v>
      </c>
      <c r="O84" s="95" t="s">
        <v>124</v>
      </c>
      <c r="P84" s="95" t="s">
        <v>125</v>
      </c>
      <c r="Q84" s="95" t="s">
        <v>126</v>
      </c>
      <c r="R84" s="95" t="s">
        <v>127</v>
      </c>
      <c r="S84" s="95" t="s">
        <v>128</v>
      </c>
      <c r="T84" s="96" t="s">
        <v>129</v>
      </c>
      <c r="U84" s="192"/>
      <c r="V84" s="192"/>
      <c r="W84" s="192"/>
      <c r="X84" s="192"/>
      <c r="Y84" s="192"/>
      <c r="Z84" s="192"/>
      <c r="AA84" s="192"/>
      <c r="AB84" s="192"/>
      <c r="AC84" s="192"/>
      <c r="AD84" s="192"/>
      <c r="AE84" s="192"/>
    </row>
    <row r="85" spans="1:63" s="2" customFormat="1" ht="22.8" customHeight="1">
      <c r="A85" s="39"/>
      <c r="B85" s="40"/>
      <c r="C85" s="101" t="s">
        <v>130</v>
      </c>
      <c r="D85" s="41"/>
      <c r="E85" s="41"/>
      <c r="F85" s="41"/>
      <c r="G85" s="41"/>
      <c r="H85" s="41"/>
      <c r="I85" s="138"/>
      <c r="J85" s="199">
        <f>BK85</f>
        <v>0</v>
      </c>
      <c r="K85" s="41"/>
      <c r="L85" s="45"/>
      <c r="M85" s="97"/>
      <c r="N85" s="200"/>
      <c r="O85" s="98"/>
      <c r="P85" s="201">
        <f>P86</f>
        <v>0</v>
      </c>
      <c r="Q85" s="98"/>
      <c r="R85" s="201">
        <f>R86</f>
        <v>100.96332480000001</v>
      </c>
      <c r="S85" s="98"/>
      <c r="T85" s="202">
        <f>T86</f>
        <v>273.6</v>
      </c>
      <c r="U85" s="39"/>
      <c r="V85" s="39"/>
      <c r="W85" s="39"/>
      <c r="X85" s="39"/>
      <c r="Y85" s="39"/>
      <c r="Z85" s="39"/>
      <c r="AA85" s="39"/>
      <c r="AB85" s="39"/>
      <c r="AC85" s="39"/>
      <c r="AD85" s="39"/>
      <c r="AE85" s="39"/>
      <c r="AT85" s="18" t="s">
        <v>73</v>
      </c>
      <c r="AU85" s="18" t="s">
        <v>110</v>
      </c>
      <c r="BK85" s="203">
        <f>BK86</f>
        <v>0</v>
      </c>
    </row>
    <row r="86" spans="1:63" s="12" customFormat="1" ht="25.9" customHeight="1">
      <c r="A86" s="12"/>
      <c r="B86" s="204"/>
      <c r="C86" s="205"/>
      <c r="D86" s="206" t="s">
        <v>73</v>
      </c>
      <c r="E86" s="207" t="s">
        <v>131</v>
      </c>
      <c r="F86" s="207" t="s">
        <v>132</v>
      </c>
      <c r="G86" s="205"/>
      <c r="H86" s="205"/>
      <c r="I86" s="208"/>
      <c r="J86" s="209">
        <f>BK86</f>
        <v>0</v>
      </c>
      <c r="K86" s="205"/>
      <c r="L86" s="210"/>
      <c r="M86" s="211"/>
      <c r="N86" s="212"/>
      <c r="O86" s="212"/>
      <c r="P86" s="213">
        <f>P87+P172+P178+P184+P189</f>
        <v>0</v>
      </c>
      <c r="Q86" s="212"/>
      <c r="R86" s="213">
        <f>R87+R172+R178+R184+R189</f>
        <v>100.96332480000001</v>
      </c>
      <c r="S86" s="212"/>
      <c r="T86" s="214">
        <f>T87+T172+T178+T184+T189</f>
        <v>273.6</v>
      </c>
      <c r="U86" s="12"/>
      <c r="V86" s="12"/>
      <c r="W86" s="12"/>
      <c r="X86" s="12"/>
      <c r="Y86" s="12"/>
      <c r="Z86" s="12"/>
      <c r="AA86" s="12"/>
      <c r="AB86" s="12"/>
      <c r="AC86" s="12"/>
      <c r="AD86" s="12"/>
      <c r="AE86" s="12"/>
      <c r="AR86" s="215" t="s">
        <v>82</v>
      </c>
      <c r="AT86" s="216" t="s">
        <v>73</v>
      </c>
      <c r="AU86" s="216" t="s">
        <v>74</v>
      </c>
      <c r="AY86" s="215" t="s">
        <v>133</v>
      </c>
      <c r="BK86" s="217">
        <f>BK87+BK172+BK178+BK184+BK189</f>
        <v>0</v>
      </c>
    </row>
    <row r="87" spans="1:63" s="12" customFormat="1" ht="22.8" customHeight="1">
      <c r="A87" s="12"/>
      <c r="B87" s="204"/>
      <c r="C87" s="205"/>
      <c r="D87" s="206" t="s">
        <v>73</v>
      </c>
      <c r="E87" s="218" t="s">
        <v>82</v>
      </c>
      <c r="F87" s="218" t="s">
        <v>134</v>
      </c>
      <c r="G87" s="205"/>
      <c r="H87" s="205"/>
      <c r="I87" s="208"/>
      <c r="J87" s="219">
        <f>BK87</f>
        <v>0</v>
      </c>
      <c r="K87" s="205"/>
      <c r="L87" s="210"/>
      <c r="M87" s="211"/>
      <c r="N87" s="212"/>
      <c r="O87" s="212"/>
      <c r="P87" s="213">
        <f>SUM(P88:P171)</f>
        <v>0</v>
      </c>
      <c r="Q87" s="212"/>
      <c r="R87" s="213">
        <f>SUM(R88:R171)</f>
        <v>0</v>
      </c>
      <c r="S87" s="212"/>
      <c r="T87" s="214">
        <f>SUM(T88:T171)</f>
        <v>0</v>
      </c>
      <c r="U87" s="12"/>
      <c r="V87" s="12"/>
      <c r="W87" s="12"/>
      <c r="X87" s="12"/>
      <c r="Y87" s="12"/>
      <c r="Z87" s="12"/>
      <c r="AA87" s="12"/>
      <c r="AB87" s="12"/>
      <c r="AC87" s="12"/>
      <c r="AD87" s="12"/>
      <c r="AE87" s="12"/>
      <c r="AR87" s="215" t="s">
        <v>82</v>
      </c>
      <c r="AT87" s="216" t="s">
        <v>73</v>
      </c>
      <c r="AU87" s="216" t="s">
        <v>82</v>
      </c>
      <c r="AY87" s="215" t="s">
        <v>133</v>
      </c>
      <c r="BK87" s="217">
        <f>SUM(BK88:BK171)</f>
        <v>0</v>
      </c>
    </row>
    <row r="88" spans="1:65" s="2" customFormat="1" ht="16.5" customHeight="1">
      <c r="A88" s="39"/>
      <c r="B88" s="40"/>
      <c r="C88" s="220" t="s">
        <v>82</v>
      </c>
      <c r="D88" s="220" t="s">
        <v>135</v>
      </c>
      <c r="E88" s="221" t="s">
        <v>136</v>
      </c>
      <c r="F88" s="222" t="s">
        <v>137</v>
      </c>
      <c r="G88" s="223" t="s">
        <v>138</v>
      </c>
      <c r="H88" s="224">
        <v>0.144</v>
      </c>
      <c r="I88" s="225"/>
      <c r="J88" s="226">
        <f>ROUND(I88*H88,2)</f>
        <v>0</v>
      </c>
      <c r="K88" s="222" t="s">
        <v>139</v>
      </c>
      <c r="L88" s="45"/>
      <c r="M88" s="227" t="s">
        <v>28</v>
      </c>
      <c r="N88" s="228" t="s">
        <v>47</v>
      </c>
      <c r="O88" s="86"/>
      <c r="P88" s="229">
        <f>O88*H88</f>
        <v>0</v>
      </c>
      <c r="Q88" s="229">
        <v>0</v>
      </c>
      <c r="R88" s="229">
        <f>Q88*H88</f>
        <v>0</v>
      </c>
      <c r="S88" s="229">
        <v>0</v>
      </c>
      <c r="T88" s="230">
        <f>S88*H88</f>
        <v>0</v>
      </c>
      <c r="U88" s="39"/>
      <c r="V88" s="39"/>
      <c r="W88" s="39"/>
      <c r="X88" s="39"/>
      <c r="Y88" s="39"/>
      <c r="Z88" s="39"/>
      <c r="AA88" s="39"/>
      <c r="AB88" s="39"/>
      <c r="AC88" s="39"/>
      <c r="AD88" s="39"/>
      <c r="AE88" s="39"/>
      <c r="AR88" s="231" t="s">
        <v>140</v>
      </c>
      <c r="AT88" s="231" t="s">
        <v>135</v>
      </c>
      <c r="AU88" s="231" t="s">
        <v>84</v>
      </c>
      <c r="AY88" s="18" t="s">
        <v>133</v>
      </c>
      <c r="BE88" s="232">
        <f>IF(N88="základní",J88,0)</f>
        <v>0</v>
      </c>
      <c r="BF88" s="232">
        <f>IF(N88="snížená",J88,0)</f>
        <v>0</v>
      </c>
      <c r="BG88" s="232">
        <f>IF(N88="zákl. přenesená",J88,0)</f>
        <v>0</v>
      </c>
      <c r="BH88" s="232">
        <f>IF(N88="sníž. přenesená",J88,0)</f>
        <v>0</v>
      </c>
      <c r="BI88" s="232">
        <f>IF(N88="nulová",J88,0)</f>
        <v>0</v>
      </c>
      <c r="BJ88" s="18" t="s">
        <v>140</v>
      </c>
      <c r="BK88" s="232">
        <f>ROUND(I88*H88,2)</f>
        <v>0</v>
      </c>
      <c r="BL88" s="18" t="s">
        <v>140</v>
      </c>
      <c r="BM88" s="231" t="s">
        <v>141</v>
      </c>
    </row>
    <row r="89" spans="1:47" s="2" customFormat="1" ht="12">
      <c r="A89" s="39"/>
      <c r="B89" s="40"/>
      <c r="C89" s="41"/>
      <c r="D89" s="233" t="s">
        <v>142</v>
      </c>
      <c r="E89" s="41"/>
      <c r="F89" s="234" t="s">
        <v>143</v>
      </c>
      <c r="G89" s="41"/>
      <c r="H89" s="41"/>
      <c r="I89" s="138"/>
      <c r="J89" s="41"/>
      <c r="K89" s="41"/>
      <c r="L89" s="45"/>
      <c r="M89" s="235"/>
      <c r="N89" s="236"/>
      <c r="O89" s="86"/>
      <c r="P89" s="86"/>
      <c r="Q89" s="86"/>
      <c r="R89" s="86"/>
      <c r="S89" s="86"/>
      <c r="T89" s="87"/>
      <c r="U89" s="39"/>
      <c r="V89" s="39"/>
      <c r="W89" s="39"/>
      <c r="X89" s="39"/>
      <c r="Y89" s="39"/>
      <c r="Z89" s="39"/>
      <c r="AA89" s="39"/>
      <c r="AB89" s="39"/>
      <c r="AC89" s="39"/>
      <c r="AD89" s="39"/>
      <c r="AE89" s="39"/>
      <c r="AT89" s="18" t="s">
        <v>142</v>
      </c>
      <c r="AU89" s="18" t="s">
        <v>84</v>
      </c>
    </row>
    <row r="90" spans="1:47" s="2" customFormat="1" ht="12">
      <c r="A90" s="39"/>
      <c r="B90" s="40"/>
      <c r="C90" s="41"/>
      <c r="D90" s="233" t="s">
        <v>144</v>
      </c>
      <c r="E90" s="41"/>
      <c r="F90" s="237" t="s">
        <v>145</v>
      </c>
      <c r="G90" s="41"/>
      <c r="H90" s="41"/>
      <c r="I90" s="138"/>
      <c r="J90" s="41"/>
      <c r="K90" s="41"/>
      <c r="L90" s="45"/>
      <c r="M90" s="235"/>
      <c r="N90" s="236"/>
      <c r="O90" s="86"/>
      <c r="P90" s="86"/>
      <c r="Q90" s="86"/>
      <c r="R90" s="86"/>
      <c r="S90" s="86"/>
      <c r="T90" s="87"/>
      <c r="U90" s="39"/>
      <c r="V90" s="39"/>
      <c r="W90" s="39"/>
      <c r="X90" s="39"/>
      <c r="Y90" s="39"/>
      <c r="Z90" s="39"/>
      <c r="AA90" s="39"/>
      <c r="AB90" s="39"/>
      <c r="AC90" s="39"/>
      <c r="AD90" s="39"/>
      <c r="AE90" s="39"/>
      <c r="AT90" s="18" t="s">
        <v>144</v>
      </c>
      <c r="AU90" s="18" t="s">
        <v>84</v>
      </c>
    </row>
    <row r="91" spans="1:51" s="13" customFormat="1" ht="12">
      <c r="A91" s="13"/>
      <c r="B91" s="238"/>
      <c r="C91" s="239"/>
      <c r="D91" s="233" t="s">
        <v>146</v>
      </c>
      <c r="E91" s="240" t="s">
        <v>28</v>
      </c>
      <c r="F91" s="241" t="s">
        <v>330</v>
      </c>
      <c r="G91" s="239"/>
      <c r="H91" s="240" t="s">
        <v>28</v>
      </c>
      <c r="I91" s="242"/>
      <c r="J91" s="239"/>
      <c r="K91" s="239"/>
      <c r="L91" s="243"/>
      <c r="M91" s="244"/>
      <c r="N91" s="245"/>
      <c r="O91" s="245"/>
      <c r="P91" s="245"/>
      <c r="Q91" s="245"/>
      <c r="R91" s="245"/>
      <c r="S91" s="245"/>
      <c r="T91" s="246"/>
      <c r="U91" s="13"/>
      <c r="V91" s="13"/>
      <c r="W91" s="13"/>
      <c r="X91" s="13"/>
      <c r="Y91" s="13"/>
      <c r="Z91" s="13"/>
      <c r="AA91" s="13"/>
      <c r="AB91" s="13"/>
      <c r="AC91" s="13"/>
      <c r="AD91" s="13"/>
      <c r="AE91" s="13"/>
      <c r="AT91" s="247" t="s">
        <v>146</v>
      </c>
      <c r="AU91" s="247" t="s">
        <v>84</v>
      </c>
      <c r="AV91" s="13" t="s">
        <v>82</v>
      </c>
      <c r="AW91" s="13" t="s">
        <v>35</v>
      </c>
      <c r="AX91" s="13" t="s">
        <v>74</v>
      </c>
      <c r="AY91" s="247" t="s">
        <v>133</v>
      </c>
    </row>
    <row r="92" spans="1:51" s="14" customFormat="1" ht="12">
      <c r="A92" s="14"/>
      <c r="B92" s="248"/>
      <c r="C92" s="249"/>
      <c r="D92" s="233" t="s">
        <v>146</v>
      </c>
      <c r="E92" s="250" t="s">
        <v>28</v>
      </c>
      <c r="F92" s="251" t="s">
        <v>369</v>
      </c>
      <c r="G92" s="249"/>
      <c r="H92" s="252">
        <v>0.144</v>
      </c>
      <c r="I92" s="253"/>
      <c r="J92" s="249"/>
      <c r="K92" s="249"/>
      <c r="L92" s="254"/>
      <c r="M92" s="255"/>
      <c r="N92" s="256"/>
      <c r="O92" s="256"/>
      <c r="P92" s="256"/>
      <c r="Q92" s="256"/>
      <c r="R92" s="256"/>
      <c r="S92" s="256"/>
      <c r="T92" s="257"/>
      <c r="U92" s="14"/>
      <c r="V92" s="14"/>
      <c r="W92" s="14"/>
      <c r="X92" s="14"/>
      <c r="Y92" s="14"/>
      <c r="Z92" s="14"/>
      <c r="AA92" s="14"/>
      <c r="AB92" s="14"/>
      <c r="AC92" s="14"/>
      <c r="AD92" s="14"/>
      <c r="AE92" s="14"/>
      <c r="AT92" s="258" t="s">
        <v>146</v>
      </c>
      <c r="AU92" s="258" t="s">
        <v>84</v>
      </c>
      <c r="AV92" s="14" t="s">
        <v>84</v>
      </c>
      <c r="AW92" s="14" t="s">
        <v>35</v>
      </c>
      <c r="AX92" s="14" t="s">
        <v>82</v>
      </c>
      <c r="AY92" s="258" t="s">
        <v>133</v>
      </c>
    </row>
    <row r="93" spans="1:65" s="2" customFormat="1" ht="16.5" customHeight="1">
      <c r="A93" s="39"/>
      <c r="B93" s="40"/>
      <c r="C93" s="220" t="s">
        <v>84</v>
      </c>
      <c r="D93" s="220" t="s">
        <v>135</v>
      </c>
      <c r="E93" s="221" t="s">
        <v>370</v>
      </c>
      <c r="F93" s="222" t="s">
        <v>371</v>
      </c>
      <c r="G93" s="223" t="s">
        <v>151</v>
      </c>
      <c r="H93" s="224">
        <v>94.62</v>
      </c>
      <c r="I93" s="225"/>
      <c r="J93" s="226">
        <f>ROUND(I93*H93,2)</f>
        <v>0</v>
      </c>
      <c r="K93" s="222" t="s">
        <v>139</v>
      </c>
      <c r="L93" s="45"/>
      <c r="M93" s="227" t="s">
        <v>28</v>
      </c>
      <c r="N93" s="228" t="s">
        <v>47</v>
      </c>
      <c r="O93" s="86"/>
      <c r="P93" s="229">
        <f>O93*H93</f>
        <v>0</v>
      </c>
      <c r="Q93" s="229">
        <v>0</v>
      </c>
      <c r="R93" s="229">
        <f>Q93*H93</f>
        <v>0</v>
      </c>
      <c r="S93" s="229">
        <v>0</v>
      </c>
      <c r="T93" s="230">
        <f>S93*H93</f>
        <v>0</v>
      </c>
      <c r="U93" s="39"/>
      <c r="V93" s="39"/>
      <c r="W93" s="39"/>
      <c r="X93" s="39"/>
      <c r="Y93" s="39"/>
      <c r="Z93" s="39"/>
      <c r="AA93" s="39"/>
      <c r="AB93" s="39"/>
      <c r="AC93" s="39"/>
      <c r="AD93" s="39"/>
      <c r="AE93" s="39"/>
      <c r="AR93" s="231" t="s">
        <v>140</v>
      </c>
      <c r="AT93" s="231" t="s">
        <v>135</v>
      </c>
      <c r="AU93" s="231" t="s">
        <v>84</v>
      </c>
      <c r="AY93" s="18" t="s">
        <v>133</v>
      </c>
      <c r="BE93" s="232">
        <f>IF(N93="základní",J93,0)</f>
        <v>0</v>
      </c>
      <c r="BF93" s="232">
        <f>IF(N93="snížená",J93,0)</f>
        <v>0</v>
      </c>
      <c r="BG93" s="232">
        <f>IF(N93="zákl. přenesená",J93,0)</f>
        <v>0</v>
      </c>
      <c r="BH93" s="232">
        <f>IF(N93="sníž. přenesená",J93,0)</f>
        <v>0</v>
      </c>
      <c r="BI93" s="232">
        <f>IF(N93="nulová",J93,0)</f>
        <v>0</v>
      </c>
      <c r="BJ93" s="18" t="s">
        <v>140</v>
      </c>
      <c r="BK93" s="232">
        <f>ROUND(I93*H93,2)</f>
        <v>0</v>
      </c>
      <c r="BL93" s="18" t="s">
        <v>140</v>
      </c>
      <c r="BM93" s="231" t="s">
        <v>372</v>
      </c>
    </row>
    <row r="94" spans="1:47" s="2" customFormat="1" ht="12">
      <c r="A94" s="39"/>
      <c r="B94" s="40"/>
      <c r="C94" s="41"/>
      <c r="D94" s="233" t="s">
        <v>142</v>
      </c>
      <c r="E94" s="41"/>
      <c r="F94" s="234" t="s">
        <v>373</v>
      </c>
      <c r="G94" s="41"/>
      <c r="H94" s="41"/>
      <c r="I94" s="138"/>
      <c r="J94" s="41"/>
      <c r="K94" s="41"/>
      <c r="L94" s="45"/>
      <c r="M94" s="235"/>
      <c r="N94" s="236"/>
      <c r="O94" s="86"/>
      <c r="P94" s="86"/>
      <c r="Q94" s="86"/>
      <c r="R94" s="86"/>
      <c r="S94" s="86"/>
      <c r="T94" s="87"/>
      <c r="U94" s="39"/>
      <c r="V94" s="39"/>
      <c r="W94" s="39"/>
      <c r="X94" s="39"/>
      <c r="Y94" s="39"/>
      <c r="Z94" s="39"/>
      <c r="AA94" s="39"/>
      <c r="AB94" s="39"/>
      <c r="AC94" s="39"/>
      <c r="AD94" s="39"/>
      <c r="AE94" s="39"/>
      <c r="AT94" s="18" t="s">
        <v>142</v>
      </c>
      <c r="AU94" s="18" t="s">
        <v>84</v>
      </c>
    </row>
    <row r="95" spans="1:47" s="2" customFormat="1" ht="12">
      <c r="A95" s="39"/>
      <c r="B95" s="40"/>
      <c r="C95" s="41"/>
      <c r="D95" s="233" t="s">
        <v>144</v>
      </c>
      <c r="E95" s="41"/>
      <c r="F95" s="237" t="s">
        <v>374</v>
      </c>
      <c r="G95" s="41"/>
      <c r="H95" s="41"/>
      <c r="I95" s="138"/>
      <c r="J95" s="41"/>
      <c r="K95" s="41"/>
      <c r="L95" s="45"/>
      <c r="M95" s="235"/>
      <c r="N95" s="236"/>
      <c r="O95" s="86"/>
      <c r="P95" s="86"/>
      <c r="Q95" s="86"/>
      <c r="R95" s="86"/>
      <c r="S95" s="86"/>
      <c r="T95" s="87"/>
      <c r="U95" s="39"/>
      <c r="V95" s="39"/>
      <c r="W95" s="39"/>
      <c r="X95" s="39"/>
      <c r="Y95" s="39"/>
      <c r="Z95" s="39"/>
      <c r="AA95" s="39"/>
      <c r="AB95" s="39"/>
      <c r="AC95" s="39"/>
      <c r="AD95" s="39"/>
      <c r="AE95" s="39"/>
      <c r="AT95" s="18" t="s">
        <v>144</v>
      </c>
      <c r="AU95" s="18" t="s">
        <v>84</v>
      </c>
    </row>
    <row r="96" spans="1:51" s="13" customFormat="1" ht="12">
      <c r="A96" s="13"/>
      <c r="B96" s="238"/>
      <c r="C96" s="239"/>
      <c r="D96" s="233" t="s">
        <v>146</v>
      </c>
      <c r="E96" s="240" t="s">
        <v>28</v>
      </c>
      <c r="F96" s="241" t="s">
        <v>375</v>
      </c>
      <c r="G96" s="239"/>
      <c r="H96" s="240" t="s">
        <v>28</v>
      </c>
      <c r="I96" s="242"/>
      <c r="J96" s="239"/>
      <c r="K96" s="239"/>
      <c r="L96" s="243"/>
      <c r="M96" s="244"/>
      <c r="N96" s="245"/>
      <c r="O96" s="245"/>
      <c r="P96" s="245"/>
      <c r="Q96" s="245"/>
      <c r="R96" s="245"/>
      <c r="S96" s="245"/>
      <c r="T96" s="246"/>
      <c r="U96" s="13"/>
      <c r="V96" s="13"/>
      <c r="W96" s="13"/>
      <c r="X96" s="13"/>
      <c r="Y96" s="13"/>
      <c r="Z96" s="13"/>
      <c r="AA96" s="13"/>
      <c r="AB96" s="13"/>
      <c r="AC96" s="13"/>
      <c r="AD96" s="13"/>
      <c r="AE96" s="13"/>
      <c r="AT96" s="247" t="s">
        <v>146</v>
      </c>
      <c r="AU96" s="247" t="s">
        <v>84</v>
      </c>
      <c r="AV96" s="13" t="s">
        <v>82</v>
      </c>
      <c r="AW96" s="13" t="s">
        <v>35</v>
      </c>
      <c r="AX96" s="13" t="s">
        <v>74</v>
      </c>
      <c r="AY96" s="247" t="s">
        <v>133</v>
      </c>
    </row>
    <row r="97" spans="1:51" s="14" customFormat="1" ht="12">
      <c r="A97" s="14"/>
      <c r="B97" s="248"/>
      <c r="C97" s="249"/>
      <c r="D97" s="233" t="s">
        <v>146</v>
      </c>
      <c r="E97" s="250" t="s">
        <v>28</v>
      </c>
      <c r="F97" s="251" t="s">
        <v>376</v>
      </c>
      <c r="G97" s="249"/>
      <c r="H97" s="252">
        <v>94.62</v>
      </c>
      <c r="I97" s="253"/>
      <c r="J97" s="249"/>
      <c r="K97" s="249"/>
      <c r="L97" s="254"/>
      <c r="M97" s="255"/>
      <c r="N97" s="256"/>
      <c r="O97" s="256"/>
      <c r="P97" s="256"/>
      <c r="Q97" s="256"/>
      <c r="R97" s="256"/>
      <c r="S97" s="256"/>
      <c r="T97" s="257"/>
      <c r="U97" s="14"/>
      <c r="V97" s="14"/>
      <c r="W97" s="14"/>
      <c r="X97" s="14"/>
      <c r="Y97" s="14"/>
      <c r="Z97" s="14"/>
      <c r="AA97" s="14"/>
      <c r="AB97" s="14"/>
      <c r="AC97" s="14"/>
      <c r="AD97" s="14"/>
      <c r="AE97" s="14"/>
      <c r="AT97" s="258" t="s">
        <v>146</v>
      </c>
      <c r="AU97" s="258" t="s">
        <v>84</v>
      </c>
      <c r="AV97" s="14" t="s">
        <v>84</v>
      </c>
      <c r="AW97" s="14" t="s">
        <v>35</v>
      </c>
      <c r="AX97" s="14" t="s">
        <v>82</v>
      </c>
      <c r="AY97" s="258" t="s">
        <v>133</v>
      </c>
    </row>
    <row r="98" spans="1:65" s="2" customFormat="1" ht="16.5" customHeight="1">
      <c r="A98" s="39"/>
      <c r="B98" s="40"/>
      <c r="C98" s="220" t="s">
        <v>155</v>
      </c>
      <c r="D98" s="220" t="s">
        <v>135</v>
      </c>
      <c r="E98" s="221" t="s">
        <v>149</v>
      </c>
      <c r="F98" s="222" t="s">
        <v>150</v>
      </c>
      <c r="G98" s="223" t="s">
        <v>151</v>
      </c>
      <c r="H98" s="224">
        <v>5.2</v>
      </c>
      <c r="I98" s="225"/>
      <c r="J98" s="226">
        <f>ROUND(I98*H98,2)</f>
        <v>0</v>
      </c>
      <c r="K98" s="222" t="s">
        <v>28</v>
      </c>
      <c r="L98" s="45"/>
      <c r="M98" s="227" t="s">
        <v>28</v>
      </c>
      <c r="N98" s="228" t="s">
        <v>47</v>
      </c>
      <c r="O98" s="86"/>
      <c r="P98" s="229">
        <f>O98*H98</f>
        <v>0</v>
      </c>
      <c r="Q98" s="229">
        <v>0</v>
      </c>
      <c r="R98" s="229">
        <f>Q98*H98</f>
        <v>0</v>
      </c>
      <c r="S98" s="229">
        <v>0</v>
      </c>
      <c r="T98" s="230">
        <f>S98*H98</f>
        <v>0</v>
      </c>
      <c r="U98" s="39"/>
      <c r="V98" s="39"/>
      <c r="W98" s="39"/>
      <c r="X98" s="39"/>
      <c r="Y98" s="39"/>
      <c r="Z98" s="39"/>
      <c r="AA98" s="39"/>
      <c r="AB98" s="39"/>
      <c r="AC98" s="39"/>
      <c r="AD98" s="39"/>
      <c r="AE98" s="39"/>
      <c r="AR98" s="231" t="s">
        <v>140</v>
      </c>
      <c r="AT98" s="231" t="s">
        <v>135</v>
      </c>
      <c r="AU98" s="231" t="s">
        <v>84</v>
      </c>
      <c r="AY98" s="18" t="s">
        <v>133</v>
      </c>
      <c r="BE98" s="232">
        <f>IF(N98="základní",J98,0)</f>
        <v>0</v>
      </c>
      <c r="BF98" s="232">
        <f>IF(N98="snížená",J98,0)</f>
        <v>0</v>
      </c>
      <c r="BG98" s="232">
        <f>IF(N98="zákl. přenesená",J98,0)</f>
        <v>0</v>
      </c>
      <c r="BH98" s="232">
        <f>IF(N98="sníž. přenesená",J98,0)</f>
        <v>0</v>
      </c>
      <c r="BI98" s="232">
        <f>IF(N98="nulová",J98,0)</f>
        <v>0</v>
      </c>
      <c r="BJ98" s="18" t="s">
        <v>140</v>
      </c>
      <c r="BK98" s="232">
        <f>ROUND(I98*H98,2)</f>
        <v>0</v>
      </c>
      <c r="BL98" s="18" t="s">
        <v>140</v>
      </c>
      <c r="BM98" s="231" t="s">
        <v>152</v>
      </c>
    </row>
    <row r="99" spans="1:47" s="2" customFormat="1" ht="12">
      <c r="A99" s="39"/>
      <c r="B99" s="40"/>
      <c r="C99" s="41"/>
      <c r="D99" s="233" t="s">
        <v>142</v>
      </c>
      <c r="E99" s="41"/>
      <c r="F99" s="234" t="s">
        <v>150</v>
      </c>
      <c r="G99" s="41"/>
      <c r="H99" s="41"/>
      <c r="I99" s="138"/>
      <c r="J99" s="41"/>
      <c r="K99" s="41"/>
      <c r="L99" s="45"/>
      <c r="M99" s="235"/>
      <c r="N99" s="236"/>
      <c r="O99" s="86"/>
      <c r="P99" s="86"/>
      <c r="Q99" s="86"/>
      <c r="R99" s="86"/>
      <c r="S99" s="86"/>
      <c r="T99" s="87"/>
      <c r="U99" s="39"/>
      <c r="V99" s="39"/>
      <c r="W99" s="39"/>
      <c r="X99" s="39"/>
      <c r="Y99" s="39"/>
      <c r="Z99" s="39"/>
      <c r="AA99" s="39"/>
      <c r="AB99" s="39"/>
      <c r="AC99" s="39"/>
      <c r="AD99" s="39"/>
      <c r="AE99" s="39"/>
      <c r="AT99" s="18" t="s">
        <v>142</v>
      </c>
      <c r="AU99" s="18" t="s">
        <v>84</v>
      </c>
    </row>
    <row r="100" spans="1:51" s="13" customFormat="1" ht="12">
      <c r="A100" s="13"/>
      <c r="B100" s="238"/>
      <c r="C100" s="239"/>
      <c r="D100" s="233" t="s">
        <v>146</v>
      </c>
      <c r="E100" s="240" t="s">
        <v>28</v>
      </c>
      <c r="F100" s="241" t="s">
        <v>332</v>
      </c>
      <c r="G100" s="239"/>
      <c r="H100" s="240" t="s">
        <v>28</v>
      </c>
      <c r="I100" s="242"/>
      <c r="J100" s="239"/>
      <c r="K100" s="239"/>
      <c r="L100" s="243"/>
      <c r="M100" s="244"/>
      <c r="N100" s="245"/>
      <c r="O100" s="245"/>
      <c r="P100" s="245"/>
      <c r="Q100" s="245"/>
      <c r="R100" s="245"/>
      <c r="S100" s="245"/>
      <c r="T100" s="246"/>
      <c r="U100" s="13"/>
      <c r="V100" s="13"/>
      <c r="W100" s="13"/>
      <c r="X100" s="13"/>
      <c r="Y100" s="13"/>
      <c r="Z100" s="13"/>
      <c r="AA100" s="13"/>
      <c r="AB100" s="13"/>
      <c r="AC100" s="13"/>
      <c r="AD100" s="13"/>
      <c r="AE100" s="13"/>
      <c r="AT100" s="247" t="s">
        <v>146</v>
      </c>
      <c r="AU100" s="247" t="s">
        <v>84</v>
      </c>
      <c r="AV100" s="13" t="s">
        <v>82</v>
      </c>
      <c r="AW100" s="13" t="s">
        <v>35</v>
      </c>
      <c r="AX100" s="13" t="s">
        <v>74</v>
      </c>
      <c r="AY100" s="247" t="s">
        <v>133</v>
      </c>
    </row>
    <row r="101" spans="1:51" s="14" customFormat="1" ht="12">
      <c r="A101" s="14"/>
      <c r="B101" s="248"/>
      <c r="C101" s="249"/>
      <c r="D101" s="233" t="s">
        <v>146</v>
      </c>
      <c r="E101" s="250" t="s">
        <v>28</v>
      </c>
      <c r="F101" s="251" t="s">
        <v>377</v>
      </c>
      <c r="G101" s="249"/>
      <c r="H101" s="252">
        <v>5.2</v>
      </c>
      <c r="I101" s="253"/>
      <c r="J101" s="249"/>
      <c r="K101" s="249"/>
      <c r="L101" s="254"/>
      <c r="M101" s="255"/>
      <c r="N101" s="256"/>
      <c r="O101" s="256"/>
      <c r="P101" s="256"/>
      <c r="Q101" s="256"/>
      <c r="R101" s="256"/>
      <c r="S101" s="256"/>
      <c r="T101" s="257"/>
      <c r="U101" s="14"/>
      <c r="V101" s="14"/>
      <c r="W101" s="14"/>
      <c r="X101" s="14"/>
      <c r="Y101" s="14"/>
      <c r="Z101" s="14"/>
      <c r="AA101" s="14"/>
      <c r="AB101" s="14"/>
      <c r="AC101" s="14"/>
      <c r="AD101" s="14"/>
      <c r="AE101" s="14"/>
      <c r="AT101" s="258" t="s">
        <v>146</v>
      </c>
      <c r="AU101" s="258" t="s">
        <v>84</v>
      </c>
      <c r="AV101" s="14" t="s">
        <v>84</v>
      </c>
      <c r="AW101" s="14" t="s">
        <v>35</v>
      </c>
      <c r="AX101" s="14" t="s">
        <v>82</v>
      </c>
      <c r="AY101" s="258" t="s">
        <v>133</v>
      </c>
    </row>
    <row r="102" spans="1:65" s="2" customFormat="1" ht="16.5" customHeight="1">
      <c r="A102" s="39"/>
      <c r="B102" s="40"/>
      <c r="C102" s="220" t="s">
        <v>140</v>
      </c>
      <c r="D102" s="220" t="s">
        <v>135</v>
      </c>
      <c r="E102" s="221" t="s">
        <v>156</v>
      </c>
      <c r="F102" s="222" t="s">
        <v>157</v>
      </c>
      <c r="G102" s="223" t="s">
        <v>151</v>
      </c>
      <c r="H102" s="224">
        <v>185.3</v>
      </c>
      <c r="I102" s="225"/>
      <c r="J102" s="226">
        <f>ROUND(I102*H102,2)</f>
        <v>0</v>
      </c>
      <c r="K102" s="222" t="s">
        <v>139</v>
      </c>
      <c r="L102" s="45"/>
      <c r="M102" s="227" t="s">
        <v>28</v>
      </c>
      <c r="N102" s="228" t="s">
        <v>47</v>
      </c>
      <c r="O102" s="86"/>
      <c r="P102" s="229">
        <f>O102*H102</f>
        <v>0</v>
      </c>
      <c r="Q102" s="229">
        <v>0</v>
      </c>
      <c r="R102" s="229">
        <f>Q102*H102</f>
        <v>0</v>
      </c>
      <c r="S102" s="229">
        <v>0</v>
      </c>
      <c r="T102" s="230">
        <f>S102*H102</f>
        <v>0</v>
      </c>
      <c r="U102" s="39"/>
      <c r="V102" s="39"/>
      <c r="W102" s="39"/>
      <c r="X102" s="39"/>
      <c r="Y102" s="39"/>
      <c r="Z102" s="39"/>
      <c r="AA102" s="39"/>
      <c r="AB102" s="39"/>
      <c r="AC102" s="39"/>
      <c r="AD102" s="39"/>
      <c r="AE102" s="39"/>
      <c r="AR102" s="231" t="s">
        <v>140</v>
      </c>
      <c r="AT102" s="231" t="s">
        <v>135</v>
      </c>
      <c r="AU102" s="231" t="s">
        <v>84</v>
      </c>
      <c r="AY102" s="18" t="s">
        <v>133</v>
      </c>
      <c r="BE102" s="232">
        <f>IF(N102="základní",J102,0)</f>
        <v>0</v>
      </c>
      <c r="BF102" s="232">
        <f>IF(N102="snížená",J102,0)</f>
        <v>0</v>
      </c>
      <c r="BG102" s="232">
        <f>IF(N102="zákl. přenesená",J102,0)</f>
        <v>0</v>
      </c>
      <c r="BH102" s="232">
        <f>IF(N102="sníž. přenesená",J102,0)</f>
        <v>0</v>
      </c>
      <c r="BI102" s="232">
        <f>IF(N102="nulová",J102,0)</f>
        <v>0</v>
      </c>
      <c r="BJ102" s="18" t="s">
        <v>140</v>
      </c>
      <c r="BK102" s="232">
        <f>ROUND(I102*H102,2)</f>
        <v>0</v>
      </c>
      <c r="BL102" s="18" t="s">
        <v>140</v>
      </c>
      <c r="BM102" s="231" t="s">
        <v>158</v>
      </c>
    </row>
    <row r="103" spans="1:47" s="2" customFormat="1" ht="12">
      <c r="A103" s="39"/>
      <c r="B103" s="40"/>
      <c r="C103" s="41"/>
      <c r="D103" s="233" t="s">
        <v>142</v>
      </c>
      <c r="E103" s="41"/>
      <c r="F103" s="234" t="s">
        <v>159</v>
      </c>
      <c r="G103" s="41"/>
      <c r="H103" s="41"/>
      <c r="I103" s="138"/>
      <c r="J103" s="41"/>
      <c r="K103" s="41"/>
      <c r="L103" s="45"/>
      <c r="M103" s="235"/>
      <c r="N103" s="236"/>
      <c r="O103" s="86"/>
      <c r="P103" s="86"/>
      <c r="Q103" s="86"/>
      <c r="R103" s="86"/>
      <c r="S103" s="86"/>
      <c r="T103" s="87"/>
      <c r="U103" s="39"/>
      <c r="V103" s="39"/>
      <c r="W103" s="39"/>
      <c r="X103" s="39"/>
      <c r="Y103" s="39"/>
      <c r="Z103" s="39"/>
      <c r="AA103" s="39"/>
      <c r="AB103" s="39"/>
      <c r="AC103" s="39"/>
      <c r="AD103" s="39"/>
      <c r="AE103" s="39"/>
      <c r="AT103" s="18" t="s">
        <v>142</v>
      </c>
      <c r="AU103" s="18" t="s">
        <v>84</v>
      </c>
    </row>
    <row r="104" spans="1:47" s="2" customFormat="1" ht="12">
      <c r="A104" s="39"/>
      <c r="B104" s="40"/>
      <c r="C104" s="41"/>
      <c r="D104" s="233" t="s">
        <v>144</v>
      </c>
      <c r="E104" s="41"/>
      <c r="F104" s="237" t="s">
        <v>160</v>
      </c>
      <c r="G104" s="41"/>
      <c r="H104" s="41"/>
      <c r="I104" s="138"/>
      <c r="J104" s="41"/>
      <c r="K104" s="41"/>
      <c r="L104" s="45"/>
      <c r="M104" s="235"/>
      <c r="N104" s="236"/>
      <c r="O104" s="86"/>
      <c r="P104" s="86"/>
      <c r="Q104" s="86"/>
      <c r="R104" s="86"/>
      <c r="S104" s="86"/>
      <c r="T104" s="87"/>
      <c r="U104" s="39"/>
      <c r="V104" s="39"/>
      <c r="W104" s="39"/>
      <c r="X104" s="39"/>
      <c r="Y104" s="39"/>
      <c r="Z104" s="39"/>
      <c r="AA104" s="39"/>
      <c r="AB104" s="39"/>
      <c r="AC104" s="39"/>
      <c r="AD104" s="39"/>
      <c r="AE104" s="39"/>
      <c r="AT104" s="18" t="s">
        <v>144</v>
      </c>
      <c r="AU104" s="18" t="s">
        <v>84</v>
      </c>
    </row>
    <row r="105" spans="1:51" s="13" customFormat="1" ht="12">
      <c r="A105" s="13"/>
      <c r="B105" s="238"/>
      <c r="C105" s="239"/>
      <c r="D105" s="233" t="s">
        <v>146</v>
      </c>
      <c r="E105" s="240" t="s">
        <v>28</v>
      </c>
      <c r="F105" s="241" t="s">
        <v>334</v>
      </c>
      <c r="G105" s="239"/>
      <c r="H105" s="240" t="s">
        <v>28</v>
      </c>
      <c r="I105" s="242"/>
      <c r="J105" s="239"/>
      <c r="K105" s="239"/>
      <c r="L105" s="243"/>
      <c r="M105" s="244"/>
      <c r="N105" s="245"/>
      <c r="O105" s="245"/>
      <c r="P105" s="245"/>
      <c r="Q105" s="245"/>
      <c r="R105" s="245"/>
      <c r="S105" s="245"/>
      <c r="T105" s="246"/>
      <c r="U105" s="13"/>
      <c r="V105" s="13"/>
      <c r="W105" s="13"/>
      <c r="X105" s="13"/>
      <c r="Y105" s="13"/>
      <c r="Z105" s="13"/>
      <c r="AA105" s="13"/>
      <c r="AB105" s="13"/>
      <c r="AC105" s="13"/>
      <c r="AD105" s="13"/>
      <c r="AE105" s="13"/>
      <c r="AT105" s="247" t="s">
        <v>146</v>
      </c>
      <c r="AU105" s="247" t="s">
        <v>84</v>
      </c>
      <c r="AV105" s="13" t="s">
        <v>82</v>
      </c>
      <c r="AW105" s="13" t="s">
        <v>35</v>
      </c>
      <c r="AX105" s="13" t="s">
        <v>74</v>
      </c>
      <c r="AY105" s="247" t="s">
        <v>133</v>
      </c>
    </row>
    <row r="106" spans="1:51" s="14" customFormat="1" ht="12">
      <c r="A106" s="14"/>
      <c r="B106" s="248"/>
      <c r="C106" s="249"/>
      <c r="D106" s="233" t="s">
        <v>146</v>
      </c>
      <c r="E106" s="250" t="s">
        <v>28</v>
      </c>
      <c r="F106" s="251" t="s">
        <v>378</v>
      </c>
      <c r="G106" s="249"/>
      <c r="H106" s="252">
        <v>185.3</v>
      </c>
      <c r="I106" s="253"/>
      <c r="J106" s="249"/>
      <c r="K106" s="249"/>
      <c r="L106" s="254"/>
      <c r="M106" s="255"/>
      <c r="N106" s="256"/>
      <c r="O106" s="256"/>
      <c r="P106" s="256"/>
      <c r="Q106" s="256"/>
      <c r="R106" s="256"/>
      <c r="S106" s="256"/>
      <c r="T106" s="257"/>
      <c r="U106" s="14"/>
      <c r="V106" s="14"/>
      <c r="W106" s="14"/>
      <c r="X106" s="14"/>
      <c r="Y106" s="14"/>
      <c r="Z106" s="14"/>
      <c r="AA106" s="14"/>
      <c r="AB106" s="14"/>
      <c r="AC106" s="14"/>
      <c r="AD106" s="14"/>
      <c r="AE106" s="14"/>
      <c r="AT106" s="258" t="s">
        <v>146</v>
      </c>
      <c r="AU106" s="258" t="s">
        <v>84</v>
      </c>
      <c r="AV106" s="14" t="s">
        <v>84</v>
      </c>
      <c r="AW106" s="14" t="s">
        <v>35</v>
      </c>
      <c r="AX106" s="14" t="s">
        <v>82</v>
      </c>
      <c r="AY106" s="258" t="s">
        <v>133</v>
      </c>
    </row>
    <row r="107" spans="1:65" s="2" customFormat="1" ht="16.5" customHeight="1">
      <c r="A107" s="39"/>
      <c r="B107" s="40"/>
      <c r="C107" s="220" t="s">
        <v>170</v>
      </c>
      <c r="D107" s="220" t="s">
        <v>135</v>
      </c>
      <c r="E107" s="221" t="s">
        <v>163</v>
      </c>
      <c r="F107" s="222" t="s">
        <v>164</v>
      </c>
      <c r="G107" s="223" t="s">
        <v>151</v>
      </c>
      <c r="H107" s="224">
        <v>361.26</v>
      </c>
      <c r="I107" s="225"/>
      <c r="J107" s="226">
        <f>ROUND(I107*H107,2)</f>
        <v>0</v>
      </c>
      <c r="K107" s="222" t="s">
        <v>139</v>
      </c>
      <c r="L107" s="45"/>
      <c r="M107" s="227" t="s">
        <v>28</v>
      </c>
      <c r="N107" s="228" t="s">
        <v>47</v>
      </c>
      <c r="O107" s="86"/>
      <c r="P107" s="229">
        <f>O107*H107</f>
        <v>0</v>
      </c>
      <c r="Q107" s="229">
        <v>0</v>
      </c>
      <c r="R107" s="229">
        <f>Q107*H107</f>
        <v>0</v>
      </c>
      <c r="S107" s="229">
        <v>0</v>
      </c>
      <c r="T107" s="230">
        <f>S107*H107</f>
        <v>0</v>
      </c>
      <c r="U107" s="39"/>
      <c r="V107" s="39"/>
      <c r="W107" s="39"/>
      <c r="X107" s="39"/>
      <c r="Y107" s="39"/>
      <c r="Z107" s="39"/>
      <c r="AA107" s="39"/>
      <c r="AB107" s="39"/>
      <c r="AC107" s="39"/>
      <c r="AD107" s="39"/>
      <c r="AE107" s="39"/>
      <c r="AR107" s="231" t="s">
        <v>140</v>
      </c>
      <c r="AT107" s="231" t="s">
        <v>135</v>
      </c>
      <c r="AU107" s="231" t="s">
        <v>84</v>
      </c>
      <c r="AY107" s="18" t="s">
        <v>133</v>
      </c>
      <c r="BE107" s="232">
        <f>IF(N107="základní",J107,0)</f>
        <v>0</v>
      </c>
      <c r="BF107" s="232">
        <f>IF(N107="snížená",J107,0)</f>
        <v>0</v>
      </c>
      <c r="BG107" s="232">
        <f>IF(N107="zákl. přenesená",J107,0)</f>
        <v>0</v>
      </c>
      <c r="BH107" s="232">
        <f>IF(N107="sníž. přenesená",J107,0)</f>
        <v>0</v>
      </c>
      <c r="BI107" s="232">
        <f>IF(N107="nulová",J107,0)</f>
        <v>0</v>
      </c>
      <c r="BJ107" s="18" t="s">
        <v>140</v>
      </c>
      <c r="BK107" s="232">
        <f>ROUND(I107*H107,2)</f>
        <v>0</v>
      </c>
      <c r="BL107" s="18" t="s">
        <v>140</v>
      </c>
      <c r="BM107" s="231" t="s">
        <v>165</v>
      </c>
    </row>
    <row r="108" spans="1:47" s="2" customFormat="1" ht="12">
      <c r="A108" s="39"/>
      <c r="B108" s="40"/>
      <c r="C108" s="41"/>
      <c r="D108" s="233" t="s">
        <v>142</v>
      </c>
      <c r="E108" s="41"/>
      <c r="F108" s="234" t="s">
        <v>166</v>
      </c>
      <c r="G108" s="41"/>
      <c r="H108" s="41"/>
      <c r="I108" s="138"/>
      <c r="J108" s="41"/>
      <c r="K108" s="41"/>
      <c r="L108" s="45"/>
      <c r="M108" s="235"/>
      <c r="N108" s="236"/>
      <c r="O108" s="86"/>
      <c r="P108" s="86"/>
      <c r="Q108" s="86"/>
      <c r="R108" s="86"/>
      <c r="S108" s="86"/>
      <c r="T108" s="87"/>
      <c r="U108" s="39"/>
      <c r="V108" s="39"/>
      <c r="W108" s="39"/>
      <c r="X108" s="39"/>
      <c r="Y108" s="39"/>
      <c r="Z108" s="39"/>
      <c r="AA108" s="39"/>
      <c r="AB108" s="39"/>
      <c r="AC108" s="39"/>
      <c r="AD108" s="39"/>
      <c r="AE108" s="39"/>
      <c r="AT108" s="18" t="s">
        <v>142</v>
      </c>
      <c r="AU108" s="18" t="s">
        <v>84</v>
      </c>
    </row>
    <row r="109" spans="1:47" s="2" customFormat="1" ht="12">
      <c r="A109" s="39"/>
      <c r="B109" s="40"/>
      <c r="C109" s="41"/>
      <c r="D109" s="233" t="s">
        <v>144</v>
      </c>
      <c r="E109" s="41"/>
      <c r="F109" s="237" t="s">
        <v>167</v>
      </c>
      <c r="G109" s="41"/>
      <c r="H109" s="41"/>
      <c r="I109" s="138"/>
      <c r="J109" s="41"/>
      <c r="K109" s="41"/>
      <c r="L109" s="45"/>
      <c r="M109" s="235"/>
      <c r="N109" s="236"/>
      <c r="O109" s="86"/>
      <c r="P109" s="86"/>
      <c r="Q109" s="86"/>
      <c r="R109" s="86"/>
      <c r="S109" s="86"/>
      <c r="T109" s="87"/>
      <c r="U109" s="39"/>
      <c r="V109" s="39"/>
      <c r="W109" s="39"/>
      <c r="X109" s="39"/>
      <c r="Y109" s="39"/>
      <c r="Z109" s="39"/>
      <c r="AA109" s="39"/>
      <c r="AB109" s="39"/>
      <c r="AC109" s="39"/>
      <c r="AD109" s="39"/>
      <c r="AE109" s="39"/>
      <c r="AT109" s="18" t="s">
        <v>144</v>
      </c>
      <c r="AU109" s="18" t="s">
        <v>84</v>
      </c>
    </row>
    <row r="110" spans="1:51" s="13" customFormat="1" ht="12">
      <c r="A110" s="13"/>
      <c r="B110" s="238"/>
      <c r="C110" s="239"/>
      <c r="D110" s="233" t="s">
        <v>146</v>
      </c>
      <c r="E110" s="240" t="s">
        <v>28</v>
      </c>
      <c r="F110" s="241" t="s">
        <v>336</v>
      </c>
      <c r="G110" s="239"/>
      <c r="H110" s="240" t="s">
        <v>28</v>
      </c>
      <c r="I110" s="242"/>
      <c r="J110" s="239"/>
      <c r="K110" s="239"/>
      <c r="L110" s="243"/>
      <c r="M110" s="244"/>
      <c r="N110" s="245"/>
      <c r="O110" s="245"/>
      <c r="P110" s="245"/>
      <c r="Q110" s="245"/>
      <c r="R110" s="245"/>
      <c r="S110" s="245"/>
      <c r="T110" s="246"/>
      <c r="U110" s="13"/>
      <c r="V110" s="13"/>
      <c r="W110" s="13"/>
      <c r="X110" s="13"/>
      <c r="Y110" s="13"/>
      <c r="Z110" s="13"/>
      <c r="AA110" s="13"/>
      <c r="AB110" s="13"/>
      <c r="AC110" s="13"/>
      <c r="AD110" s="13"/>
      <c r="AE110" s="13"/>
      <c r="AT110" s="247" t="s">
        <v>146</v>
      </c>
      <c r="AU110" s="247" t="s">
        <v>84</v>
      </c>
      <c r="AV110" s="13" t="s">
        <v>82</v>
      </c>
      <c r="AW110" s="13" t="s">
        <v>35</v>
      </c>
      <c r="AX110" s="13" t="s">
        <v>74</v>
      </c>
      <c r="AY110" s="247" t="s">
        <v>133</v>
      </c>
    </row>
    <row r="111" spans="1:51" s="14" customFormat="1" ht="12">
      <c r="A111" s="14"/>
      <c r="B111" s="248"/>
      <c r="C111" s="249"/>
      <c r="D111" s="233" t="s">
        <v>146</v>
      </c>
      <c r="E111" s="250" t="s">
        <v>28</v>
      </c>
      <c r="F111" s="251" t="s">
        <v>379</v>
      </c>
      <c r="G111" s="249"/>
      <c r="H111" s="252">
        <v>361.26</v>
      </c>
      <c r="I111" s="253"/>
      <c r="J111" s="249"/>
      <c r="K111" s="249"/>
      <c r="L111" s="254"/>
      <c r="M111" s="255"/>
      <c r="N111" s="256"/>
      <c r="O111" s="256"/>
      <c r="P111" s="256"/>
      <c r="Q111" s="256"/>
      <c r="R111" s="256"/>
      <c r="S111" s="256"/>
      <c r="T111" s="257"/>
      <c r="U111" s="14"/>
      <c r="V111" s="14"/>
      <c r="W111" s="14"/>
      <c r="X111" s="14"/>
      <c r="Y111" s="14"/>
      <c r="Z111" s="14"/>
      <c r="AA111" s="14"/>
      <c r="AB111" s="14"/>
      <c r="AC111" s="14"/>
      <c r="AD111" s="14"/>
      <c r="AE111" s="14"/>
      <c r="AT111" s="258" t="s">
        <v>146</v>
      </c>
      <c r="AU111" s="258" t="s">
        <v>84</v>
      </c>
      <c r="AV111" s="14" t="s">
        <v>84</v>
      </c>
      <c r="AW111" s="14" t="s">
        <v>35</v>
      </c>
      <c r="AX111" s="14" t="s">
        <v>82</v>
      </c>
      <c r="AY111" s="258" t="s">
        <v>133</v>
      </c>
    </row>
    <row r="112" spans="1:65" s="2" customFormat="1" ht="16.5" customHeight="1">
      <c r="A112" s="39"/>
      <c r="B112" s="40"/>
      <c r="C112" s="220" t="s">
        <v>176</v>
      </c>
      <c r="D112" s="220" t="s">
        <v>135</v>
      </c>
      <c r="E112" s="221" t="s">
        <v>171</v>
      </c>
      <c r="F112" s="222" t="s">
        <v>172</v>
      </c>
      <c r="G112" s="223" t="s">
        <v>151</v>
      </c>
      <c r="H112" s="224">
        <v>108.378</v>
      </c>
      <c r="I112" s="225"/>
      <c r="J112" s="226">
        <f>ROUND(I112*H112,2)</f>
        <v>0</v>
      </c>
      <c r="K112" s="222" t="s">
        <v>139</v>
      </c>
      <c r="L112" s="45"/>
      <c r="M112" s="227" t="s">
        <v>28</v>
      </c>
      <c r="N112" s="228" t="s">
        <v>47</v>
      </c>
      <c r="O112" s="86"/>
      <c r="P112" s="229">
        <f>O112*H112</f>
        <v>0</v>
      </c>
      <c r="Q112" s="229">
        <v>0</v>
      </c>
      <c r="R112" s="229">
        <f>Q112*H112</f>
        <v>0</v>
      </c>
      <c r="S112" s="229">
        <v>0</v>
      </c>
      <c r="T112" s="230">
        <f>S112*H112</f>
        <v>0</v>
      </c>
      <c r="U112" s="39"/>
      <c r="V112" s="39"/>
      <c r="W112" s="39"/>
      <c r="X112" s="39"/>
      <c r="Y112" s="39"/>
      <c r="Z112" s="39"/>
      <c r="AA112" s="39"/>
      <c r="AB112" s="39"/>
      <c r="AC112" s="39"/>
      <c r="AD112" s="39"/>
      <c r="AE112" s="39"/>
      <c r="AR112" s="231" t="s">
        <v>140</v>
      </c>
      <c r="AT112" s="231" t="s">
        <v>135</v>
      </c>
      <c r="AU112" s="231" t="s">
        <v>84</v>
      </c>
      <c r="AY112" s="18" t="s">
        <v>133</v>
      </c>
      <c r="BE112" s="232">
        <f>IF(N112="základní",J112,0)</f>
        <v>0</v>
      </c>
      <c r="BF112" s="232">
        <f>IF(N112="snížená",J112,0)</f>
        <v>0</v>
      </c>
      <c r="BG112" s="232">
        <f>IF(N112="zákl. přenesená",J112,0)</f>
        <v>0</v>
      </c>
      <c r="BH112" s="232">
        <f>IF(N112="sníž. přenesená",J112,0)</f>
        <v>0</v>
      </c>
      <c r="BI112" s="232">
        <f>IF(N112="nulová",J112,0)</f>
        <v>0</v>
      </c>
      <c r="BJ112" s="18" t="s">
        <v>140</v>
      </c>
      <c r="BK112" s="232">
        <f>ROUND(I112*H112,2)</f>
        <v>0</v>
      </c>
      <c r="BL112" s="18" t="s">
        <v>140</v>
      </c>
      <c r="BM112" s="231" t="s">
        <v>173</v>
      </c>
    </row>
    <row r="113" spans="1:47" s="2" customFormat="1" ht="12">
      <c r="A113" s="39"/>
      <c r="B113" s="40"/>
      <c r="C113" s="41"/>
      <c r="D113" s="233" t="s">
        <v>142</v>
      </c>
      <c r="E113" s="41"/>
      <c r="F113" s="234" t="s">
        <v>174</v>
      </c>
      <c r="G113" s="41"/>
      <c r="H113" s="41"/>
      <c r="I113" s="138"/>
      <c r="J113" s="41"/>
      <c r="K113" s="41"/>
      <c r="L113" s="45"/>
      <c r="M113" s="235"/>
      <c r="N113" s="236"/>
      <c r="O113" s="86"/>
      <c r="P113" s="86"/>
      <c r="Q113" s="86"/>
      <c r="R113" s="86"/>
      <c r="S113" s="86"/>
      <c r="T113" s="87"/>
      <c r="U113" s="39"/>
      <c r="V113" s="39"/>
      <c r="W113" s="39"/>
      <c r="X113" s="39"/>
      <c r="Y113" s="39"/>
      <c r="Z113" s="39"/>
      <c r="AA113" s="39"/>
      <c r="AB113" s="39"/>
      <c r="AC113" s="39"/>
      <c r="AD113" s="39"/>
      <c r="AE113" s="39"/>
      <c r="AT113" s="18" t="s">
        <v>142</v>
      </c>
      <c r="AU113" s="18" t="s">
        <v>84</v>
      </c>
    </row>
    <row r="114" spans="1:47" s="2" customFormat="1" ht="12">
      <c r="A114" s="39"/>
      <c r="B114" s="40"/>
      <c r="C114" s="41"/>
      <c r="D114" s="233" t="s">
        <v>144</v>
      </c>
      <c r="E114" s="41"/>
      <c r="F114" s="237" t="s">
        <v>167</v>
      </c>
      <c r="G114" s="41"/>
      <c r="H114" s="41"/>
      <c r="I114" s="138"/>
      <c r="J114" s="41"/>
      <c r="K114" s="41"/>
      <c r="L114" s="45"/>
      <c r="M114" s="235"/>
      <c r="N114" s="236"/>
      <c r="O114" s="86"/>
      <c r="P114" s="86"/>
      <c r="Q114" s="86"/>
      <c r="R114" s="86"/>
      <c r="S114" s="86"/>
      <c r="T114" s="87"/>
      <c r="U114" s="39"/>
      <c r="V114" s="39"/>
      <c r="W114" s="39"/>
      <c r="X114" s="39"/>
      <c r="Y114" s="39"/>
      <c r="Z114" s="39"/>
      <c r="AA114" s="39"/>
      <c r="AB114" s="39"/>
      <c r="AC114" s="39"/>
      <c r="AD114" s="39"/>
      <c r="AE114" s="39"/>
      <c r="AT114" s="18" t="s">
        <v>144</v>
      </c>
      <c r="AU114" s="18" t="s">
        <v>84</v>
      </c>
    </row>
    <row r="115" spans="1:51" s="14" customFormat="1" ht="12">
      <c r="A115" s="14"/>
      <c r="B115" s="248"/>
      <c r="C115" s="249"/>
      <c r="D115" s="233" t="s">
        <v>146</v>
      </c>
      <c r="E115" s="249"/>
      <c r="F115" s="251" t="s">
        <v>380</v>
      </c>
      <c r="G115" s="249"/>
      <c r="H115" s="252">
        <v>108.378</v>
      </c>
      <c r="I115" s="253"/>
      <c r="J115" s="249"/>
      <c r="K115" s="249"/>
      <c r="L115" s="254"/>
      <c r="M115" s="255"/>
      <c r="N115" s="256"/>
      <c r="O115" s="256"/>
      <c r="P115" s="256"/>
      <c r="Q115" s="256"/>
      <c r="R115" s="256"/>
      <c r="S115" s="256"/>
      <c r="T115" s="257"/>
      <c r="U115" s="14"/>
      <c r="V115" s="14"/>
      <c r="W115" s="14"/>
      <c r="X115" s="14"/>
      <c r="Y115" s="14"/>
      <c r="Z115" s="14"/>
      <c r="AA115" s="14"/>
      <c r="AB115" s="14"/>
      <c r="AC115" s="14"/>
      <c r="AD115" s="14"/>
      <c r="AE115" s="14"/>
      <c r="AT115" s="258" t="s">
        <v>146</v>
      </c>
      <c r="AU115" s="258" t="s">
        <v>84</v>
      </c>
      <c r="AV115" s="14" t="s">
        <v>84</v>
      </c>
      <c r="AW115" s="14" t="s">
        <v>4</v>
      </c>
      <c r="AX115" s="14" t="s">
        <v>82</v>
      </c>
      <c r="AY115" s="258" t="s">
        <v>133</v>
      </c>
    </row>
    <row r="116" spans="1:65" s="2" customFormat="1" ht="16.5" customHeight="1">
      <c r="A116" s="39"/>
      <c r="B116" s="40"/>
      <c r="C116" s="220" t="s">
        <v>186</v>
      </c>
      <c r="D116" s="220" t="s">
        <v>135</v>
      </c>
      <c r="E116" s="221" t="s">
        <v>177</v>
      </c>
      <c r="F116" s="222" t="s">
        <v>178</v>
      </c>
      <c r="G116" s="223" t="s">
        <v>151</v>
      </c>
      <c r="H116" s="224">
        <v>209.936</v>
      </c>
      <c r="I116" s="225"/>
      <c r="J116" s="226">
        <f>ROUND(I116*H116,2)</f>
        <v>0</v>
      </c>
      <c r="K116" s="222" t="s">
        <v>139</v>
      </c>
      <c r="L116" s="45"/>
      <c r="M116" s="227" t="s">
        <v>28</v>
      </c>
      <c r="N116" s="228" t="s">
        <v>47</v>
      </c>
      <c r="O116" s="86"/>
      <c r="P116" s="229">
        <f>O116*H116</f>
        <v>0</v>
      </c>
      <c r="Q116" s="229">
        <v>0</v>
      </c>
      <c r="R116" s="229">
        <f>Q116*H116</f>
        <v>0</v>
      </c>
      <c r="S116" s="229">
        <v>0</v>
      </c>
      <c r="T116" s="230">
        <f>S116*H116</f>
        <v>0</v>
      </c>
      <c r="U116" s="39"/>
      <c r="V116" s="39"/>
      <c r="W116" s="39"/>
      <c r="X116" s="39"/>
      <c r="Y116" s="39"/>
      <c r="Z116" s="39"/>
      <c r="AA116" s="39"/>
      <c r="AB116" s="39"/>
      <c r="AC116" s="39"/>
      <c r="AD116" s="39"/>
      <c r="AE116" s="39"/>
      <c r="AR116" s="231" t="s">
        <v>140</v>
      </c>
      <c r="AT116" s="231" t="s">
        <v>135</v>
      </c>
      <c r="AU116" s="231" t="s">
        <v>84</v>
      </c>
      <c r="AY116" s="18" t="s">
        <v>133</v>
      </c>
      <c r="BE116" s="232">
        <f>IF(N116="základní",J116,0)</f>
        <v>0</v>
      </c>
      <c r="BF116" s="232">
        <f>IF(N116="snížená",J116,0)</f>
        <v>0</v>
      </c>
      <c r="BG116" s="232">
        <f>IF(N116="zákl. přenesená",J116,0)</f>
        <v>0</v>
      </c>
      <c r="BH116" s="232">
        <f>IF(N116="sníž. přenesená",J116,0)</f>
        <v>0</v>
      </c>
      <c r="BI116" s="232">
        <f>IF(N116="nulová",J116,0)</f>
        <v>0</v>
      </c>
      <c r="BJ116" s="18" t="s">
        <v>140</v>
      </c>
      <c r="BK116" s="232">
        <f>ROUND(I116*H116,2)</f>
        <v>0</v>
      </c>
      <c r="BL116" s="18" t="s">
        <v>140</v>
      </c>
      <c r="BM116" s="231" t="s">
        <v>308</v>
      </c>
    </row>
    <row r="117" spans="1:47" s="2" customFormat="1" ht="12">
      <c r="A117" s="39"/>
      <c r="B117" s="40"/>
      <c r="C117" s="41"/>
      <c r="D117" s="233" t="s">
        <v>142</v>
      </c>
      <c r="E117" s="41"/>
      <c r="F117" s="234" t="s">
        <v>180</v>
      </c>
      <c r="G117" s="41"/>
      <c r="H117" s="41"/>
      <c r="I117" s="138"/>
      <c r="J117" s="41"/>
      <c r="K117" s="41"/>
      <c r="L117" s="45"/>
      <c r="M117" s="235"/>
      <c r="N117" s="236"/>
      <c r="O117" s="86"/>
      <c r="P117" s="86"/>
      <c r="Q117" s="86"/>
      <c r="R117" s="86"/>
      <c r="S117" s="86"/>
      <c r="T117" s="87"/>
      <c r="U117" s="39"/>
      <c r="V117" s="39"/>
      <c r="W117" s="39"/>
      <c r="X117" s="39"/>
      <c r="Y117" s="39"/>
      <c r="Z117" s="39"/>
      <c r="AA117" s="39"/>
      <c r="AB117" s="39"/>
      <c r="AC117" s="39"/>
      <c r="AD117" s="39"/>
      <c r="AE117" s="39"/>
      <c r="AT117" s="18" t="s">
        <v>142</v>
      </c>
      <c r="AU117" s="18" t="s">
        <v>84</v>
      </c>
    </row>
    <row r="118" spans="1:47" s="2" customFormat="1" ht="12">
      <c r="A118" s="39"/>
      <c r="B118" s="40"/>
      <c r="C118" s="41"/>
      <c r="D118" s="233" t="s">
        <v>144</v>
      </c>
      <c r="E118" s="41"/>
      <c r="F118" s="237" t="s">
        <v>181</v>
      </c>
      <c r="G118" s="41"/>
      <c r="H118" s="41"/>
      <c r="I118" s="138"/>
      <c r="J118" s="41"/>
      <c r="K118" s="41"/>
      <c r="L118" s="45"/>
      <c r="M118" s="235"/>
      <c r="N118" s="236"/>
      <c r="O118" s="86"/>
      <c r="P118" s="86"/>
      <c r="Q118" s="86"/>
      <c r="R118" s="86"/>
      <c r="S118" s="86"/>
      <c r="T118" s="87"/>
      <c r="U118" s="39"/>
      <c r="V118" s="39"/>
      <c r="W118" s="39"/>
      <c r="X118" s="39"/>
      <c r="Y118" s="39"/>
      <c r="Z118" s="39"/>
      <c r="AA118" s="39"/>
      <c r="AB118" s="39"/>
      <c r="AC118" s="39"/>
      <c r="AD118" s="39"/>
      <c r="AE118" s="39"/>
      <c r="AT118" s="18" t="s">
        <v>144</v>
      </c>
      <c r="AU118" s="18" t="s">
        <v>84</v>
      </c>
    </row>
    <row r="119" spans="1:51" s="13" customFormat="1" ht="12">
      <c r="A119" s="13"/>
      <c r="B119" s="238"/>
      <c r="C119" s="239"/>
      <c r="D119" s="233" t="s">
        <v>146</v>
      </c>
      <c r="E119" s="240" t="s">
        <v>28</v>
      </c>
      <c r="F119" s="241" t="s">
        <v>336</v>
      </c>
      <c r="G119" s="239"/>
      <c r="H119" s="240" t="s">
        <v>28</v>
      </c>
      <c r="I119" s="242"/>
      <c r="J119" s="239"/>
      <c r="K119" s="239"/>
      <c r="L119" s="243"/>
      <c r="M119" s="244"/>
      <c r="N119" s="245"/>
      <c r="O119" s="245"/>
      <c r="P119" s="245"/>
      <c r="Q119" s="245"/>
      <c r="R119" s="245"/>
      <c r="S119" s="245"/>
      <c r="T119" s="246"/>
      <c r="U119" s="13"/>
      <c r="V119" s="13"/>
      <c r="W119" s="13"/>
      <c r="X119" s="13"/>
      <c r="Y119" s="13"/>
      <c r="Z119" s="13"/>
      <c r="AA119" s="13"/>
      <c r="AB119" s="13"/>
      <c r="AC119" s="13"/>
      <c r="AD119" s="13"/>
      <c r="AE119" s="13"/>
      <c r="AT119" s="247" t="s">
        <v>146</v>
      </c>
      <c r="AU119" s="247" t="s">
        <v>84</v>
      </c>
      <c r="AV119" s="13" t="s">
        <v>82</v>
      </c>
      <c r="AW119" s="13" t="s">
        <v>35</v>
      </c>
      <c r="AX119" s="13" t="s">
        <v>74</v>
      </c>
      <c r="AY119" s="247" t="s">
        <v>133</v>
      </c>
    </row>
    <row r="120" spans="1:51" s="14" customFormat="1" ht="12">
      <c r="A120" s="14"/>
      <c r="B120" s="248"/>
      <c r="C120" s="249"/>
      <c r="D120" s="233" t="s">
        <v>146</v>
      </c>
      <c r="E120" s="250" t="s">
        <v>28</v>
      </c>
      <c r="F120" s="251" t="s">
        <v>381</v>
      </c>
      <c r="G120" s="249"/>
      <c r="H120" s="252">
        <v>162.31</v>
      </c>
      <c r="I120" s="253"/>
      <c r="J120" s="249"/>
      <c r="K120" s="249"/>
      <c r="L120" s="254"/>
      <c r="M120" s="255"/>
      <c r="N120" s="256"/>
      <c r="O120" s="256"/>
      <c r="P120" s="256"/>
      <c r="Q120" s="256"/>
      <c r="R120" s="256"/>
      <c r="S120" s="256"/>
      <c r="T120" s="257"/>
      <c r="U120" s="14"/>
      <c r="V120" s="14"/>
      <c r="W120" s="14"/>
      <c r="X120" s="14"/>
      <c r="Y120" s="14"/>
      <c r="Z120" s="14"/>
      <c r="AA120" s="14"/>
      <c r="AB120" s="14"/>
      <c r="AC120" s="14"/>
      <c r="AD120" s="14"/>
      <c r="AE120" s="14"/>
      <c r="AT120" s="258" t="s">
        <v>146</v>
      </c>
      <c r="AU120" s="258" t="s">
        <v>84</v>
      </c>
      <c r="AV120" s="14" t="s">
        <v>84</v>
      </c>
      <c r="AW120" s="14" t="s">
        <v>35</v>
      </c>
      <c r="AX120" s="14" t="s">
        <v>74</v>
      </c>
      <c r="AY120" s="258" t="s">
        <v>133</v>
      </c>
    </row>
    <row r="121" spans="1:51" s="13" customFormat="1" ht="12">
      <c r="A121" s="13"/>
      <c r="B121" s="238"/>
      <c r="C121" s="239"/>
      <c r="D121" s="233" t="s">
        <v>146</v>
      </c>
      <c r="E121" s="240" t="s">
        <v>28</v>
      </c>
      <c r="F121" s="241" t="s">
        <v>382</v>
      </c>
      <c r="G121" s="239"/>
      <c r="H121" s="240" t="s">
        <v>28</v>
      </c>
      <c r="I121" s="242"/>
      <c r="J121" s="239"/>
      <c r="K121" s="239"/>
      <c r="L121" s="243"/>
      <c r="M121" s="244"/>
      <c r="N121" s="245"/>
      <c r="O121" s="245"/>
      <c r="P121" s="245"/>
      <c r="Q121" s="245"/>
      <c r="R121" s="245"/>
      <c r="S121" s="245"/>
      <c r="T121" s="246"/>
      <c r="U121" s="13"/>
      <c r="V121" s="13"/>
      <c r="W121" s="13"/>
      <c r="X121" s="13"/>
      <c r="Y121" s="13"/>
      <c r="Z121" s="13"/>
      <c r="AA121" s="13"/>
      <c r="AB121" s="13"/>
      <c r="AC121" s="13"/>
      <c r="AD121" s="13"/>
      <c r="AE121" s="13"/>
      <c r="AT121" s="247" t="s">
        <v>146</v>
      </c>
      <c r="AU121" s="247" t="s">
        <v>84</v>
      </c>
      <c r="AV121" s="13" t="s">
        <v>82</v>
      </c>
      <c r="AW121" s="13" t="s">
        <v>35</v>
      </c>
      <c r="AX121" s="13" t="s">
        <v>74</v>
      </c>
      <c r="AY121" s="247" t="s">
        <v>133</v>
      </c>
    </row>
    <row r="122" spans="1:51" s="14" customFormat="1" ht="12">
      <c r="A122" s="14"/>
      <c r="B122" s="248"/>
      <c r="C122" s="249"/>
      <c r="D122" s="233" t="s">
        <v>146</v>
      </c>
      <c r="E122" s="250" t="s">
        <v>28</v>
      </c>
      <c r="F122" s="251" t="s">
        <v>383</v>
      </c>
      <c r="G122" s="249"/>
      <c r="H122" s="252">
        <v>47.626</v>
      </c>
      <c r="I122" s="253"/>
      <c r="J122" s="249"/>
      <c r="K122" s="249"/>
      <c r="L122" s="254"/>
      <c r="M122" s="255"/>
      <c r="N122" s="256"/>
      <c r="O122" s="256"/>
      <c r="P122" s="256"/>
      <c r="Q122" s="256"/>
      <c r="R122" s="256"/>
      <c r="S122" s="256"/>
      <c r="T122" s="257"/>
      <c r="U122" s="14"/>
      <c r="V122" s="14"/>
      <c r="W122" s="14"/>
      <c r="X122" s="14"/>
      <c r="Y122" s="14"/>
      <c r="Z122" s="14"/>
      <c r="AA122" s="14"/>
      <c r="AB122" s="14"/>
      <c r="AC122" s="14"/>
      <c r="AD122" s="14"/>
      <c r="AE122" s="14"/>
      <c r="AT122" s="258" t="s">
        <v>146</v>
      </c>
      <c r="AU122" s="258" t="s">
        <v>84</v>
      </c>
      <c r="AV122" s="14" t="s">
        <v>84</v>
      </c>
      <c r="AW122" s="14" t="s">
        <v>35</v>
      </c>
      <c r="AX122" s="14" t="s">
        <v>74</v>
      </c>
      <c r="AY122" s="258" t="s">
        <v>133</v>
      </c>
    </row>
    <row r="123" spans="1:51" s="15" customFormat="1" ht="12">
      <c r="A123" s="15"/>
      <c r="B123" s="259"/>
      <c r="C123" s="260"/>
      <c r="D123" s="233" t="s">
        <v>146</v>
      </c>
      <c r="E123" s="261" t="s">
        <v>28</v>
      </c>
      <c r="F123" s="262" t="s">
        <v>185</v>
      </c>
      <c r="G123" s="260"/>
      <c r="H123" s="263">
        <v>209.936</v>
      </c>
      <c r="I123" s="264"/>
      <c r="J123" s="260"/>
      <c r="K123" s="260"/>
      <c r="L123" s="265"/>
      <c r="M123" s="266"/>
      <c r="N123" s="267"/>
      <c r="O123" s="267"/>
      <c r="P123" s="267"/>
      <c r="Q123" s="267"/>
      <c r="R123" s="267"/>
      <c r="S123" s="267"/>
      <c r="T123" s="268"/>
      <c r="U123" s="15"/>
      <c r="V123" s="15"/>
      <c r="W123" s="15"/>
      <c r="X123" s="15"/>
      <c r="Y123" s="15"/>
      <c r="Z123" s="15"/>
      <c r="AA123" s="15"/>
      <c r="AB123" s="15"/>
      <c r="AC123" s="15"/>
      <c r="AD123" s="15"/>
      <c r="AE123" s="15"/>
      <c r="AT123" s="269" t="s">
        <v>146</v>
      </c>
      <c r="AU123" s="269" t="s">
        <v>84</v>
      </c>
      <c r="AV123" s="15" t="s">
        <v>140</v>
      </c>
      <c r="AW123" s="15" t="s">
        <v>35</v>
      </c>
      <c r="AX123" s="15" t="s">
        <v>82</v>
      </c>
      <c r="AY123" s="269" t="s">
        <v>133</v>
      </c>
    </row>
    <row r="124" spans="1:65" s="2" customFormat="1" ht="16.5" customHeight="1">
      <c r="A124" s="39"/>
      <c r="B124" s="40"/>
      <c r="C124" s="220" t="s">
        <v>194</v>
      </c>
      <c r="D124" s="220" t="s">
        <v>135</v>
      </c>
      <c r="E124" s="221" t="s">
        <v>187</v>
      </c>
      <c r="F124" s="222" t="s">
        <v>188</v>
      </c>
      <c r="G124" s="223" t="s">
        <v>151</v>
      </c>
      <c r="H124" s="224">
        <v>523.57</v>
      </c>
      <c r="I124" s="225"/>
      <c r="J124" s="226">
        <f>ROUND(I124*H124,2)</f>
        <v>0</v>
      </c>
      <c r="K124" s="222" t="s">
        <v>139</v>
      </c>
      <c r="L124" s="45"/>
      <c r="M124" s="227" t="s">
        <v>28</v>
      </c>
      <c r="N124" s="228" t="s">
        <v>47</v>
      </c>
      <c r="O124" s="86"/>
      <c r="P124" s="229">
        <f>O124*H124</f>
        <v>0</v>
      </c>
      <c r="Q124" s="229">
        <v>0</v>
      </c>
      <c r="R124" s="229">
        <f>Q124*H124</f>
        <v>0</v>
      </c>
      <c r="S124" s="229">
        <v>0</v>
      </c>
      <c r="T124" s="230">
        <f>S124*H124</f>
        <v>0</v>
      </c>
      <c r="U124" s="39"/>
      <c r="V124" s="39"/>
      <c r="W124" s="39"/>
      <c r="X124" s="39"/>
      <c r="Y124" s="39"/>
      <c r="Z124" s="39"/>
      <c r="AA124" s="39"/>
      <c r="AB124" s="39"/>
      <c r="AC124" s="39"/>
      <c r="AD124" s="39"/>
      <c r="AE124" s="39"/>
      <c r="AR124" s="231" t="s">
        <v>140</v>
      </c>
      <c r="AT124" s="231" t="s">
        <v>135</v>
      </c>
      <c r="AU124" s="231" t="s">
        <v>84</v>
      </c>
      <c r="AY124" s="18" t="s">
        <v>133</v>
      </c>
      <c r="BE124" s="232">
        <f>IF(N124="základní",J124,0)</f>
        <v>0</v>
      </c>
      <c r="BF124" s="232">
        <f>IF(N124="snížená",J124,0)</f>
        <v>0</v>
      </c>
      <c r="BG124" s="232">
        <f>IF(N124="zákl. přenesená",J124,0)</f>
        <v>0</v>
      </c>
      <c r="BH124" s="232">
        <f>IF(N124="sníž. přenesená",J124,0)</f>
        <v>0</v>
      </c>
      <c r="BI124" s="232">
        <f>IF(N124="nulová",J124,0)</f>
        <v>0</v>
      </c>
      <c r="BJ124" s="18" t="s">
        <v>140</v>
      </c>
      <c r="BK124" s="232">
        <f>ROUND(I124*H124,2)</f>
        <v>0</v>
      </c>
      <c r="BL124" s="18" t="s">
        <v>140</v>
      </c>
      <c r="BM124" s="231" t="s">
        <v>189</v>
      </c>
    </row>
    <row r="125" spans="1:47" s="2" customFormat="1" ht="12">
      <c r="A125" s="39"/>
      <c r="B125" s="40"/>
      <c r="C125" s="41"/>
      <c r="D125" s="233" t="s">
        <v>142</v>
      </c>
      <c r="E125" s="41"/>
      <c r="F125" s="234" t="s">
        <v>190</v>
      </c>
      <c r="G125" s="41"/>
      <c r="H125" s="41"/>
      <c r="I125" s="138"/>
      <c r="J125" s="41"/>
      <c r="K125" s="41"/>
      <c r="L125" s="45"/>
      <c r="M125" s="235"/>
      <c r="N125" s="236"/>
      <c r="O125" s="86"/>
      <c r="P125" s="86"/>
      <c r="Q125" s="86"/>
      <c r="R125" s="86"/>
      <c r="S125" s="86"/>
      <c r="T125" s="87"/>
      <c r="U125" s="39"/>
      <c r="V125" s="39"/>
      <c r="W125" s="39"/>
      <c r="X125" s="39"/>
      <c r="Y125" s="39"/>
      <c r="Z125" s="39"/>
      <c r="AA125" s="39"/>
      <c r="AB125" s="39"/>
      <c r="AC125" s="39"/>
      <c r="AD125" s="39"/>
      <c r="AE125" s="39"/>
      <c r="AT125" s="18" t="s">
        <v>142</v>
      </c>
      <c r="AU125" s="18" t="s">
        <v>84</v>
      </c>
    </row>
    <row r="126" spans="1:47" s="2" customFormat="1" ht="12">
      <c r="A126" s="39"/>
      <c r="B126" s="40"/>
      <c r="C126" s="41"/>
      <c r="D126" s="233" t="s">
        <v>144</v>
      </c>
      <c r="E126" s="41"/>
      <c r="F126" s="237" t="s">
        <v>191</v>
      </c>
      <c r="G126" s="41"/>
      <c r="H126" s="41"/>
      <c r="I126" s="138"/>
      <c r="J126" s="41"/>
      <c r="K126" s="41"/>
      <c r="L126" s="45"/>
      <c r="M126" s="235"/>
      <c r="N126" s="236"/>
      <c r="O126" s="86"/>
      <c r="P126" s="86"/>
      <c r="Q126" s="86"/>
      <c r="R126" s="86"/>
      <c r="S126" s="86"/>
      <c r="T126" s="87"/>
      <c r="U126" s="39"/>
      <c r="V126" s="39"/>
      <c r="W126" s="39"/>
      <c r="X126" s="39"/>
      <c r="Y126" s="39"/>
      <c r="Z126" s="39"/>
      <c r="AA126" s="39"/>
      <c r="AB126" s="39"/>
      <c r="AC126" s="39"/>
      <c r="AD126" s="39"/>
      <c r="AE126" s="39"/>
      <c r="AT126" s="18" t="s">
        <v>144</v>
      </c>
      <c r="AU126" s="18" t="s">
        <v>84</v>
      </c>
    </row>
    <row r="127" spans="1:51" s="13" customFormat="1" ht="12">
      <c r="A127" s="13"/>
      <c r="B127" s="238"/>
      <c r="C127" s="239"/>
      <c r="D127" s="233" t="s">
        <v>146</v>
      </c>
      <c r="E127" s="240" t="s">
        <v>28</v>
      </c>
      <c r="F127" s="241" t="s">
        <v>192</v>
      </c>
      <c r="G127" s="239"/>
      <c r="H127" s="240" t="s">
        <v>28</v>
      </c>
      <c r="I127" s="242"/>
      <c r="J127" s="239"/>
      <c r="K127" s="239"/>
      <c r="L127" s="243"/>
      <c r="M127" s="244"/>
      <c r="N127" s="245"/>
      <c r="O127" s="245"/>
      <c r="P127" s="245"/>
      <c r="Q127" s="245"/>
      <c r="R127" s="245"/>
      <c r="S127" s="245"/>
      <c r="T127" s="246"/>
      <c r="U127" s="13"/>
      <c r="V127" s="13"/>
      <c r="W127" s="13"/>
      <c r="X127" s="13"/>
      <c r="Y127" s="13"/>
      <c r="Z127" s="13"/>
      <c r="AA127" s="13"/>
      <c r="AB127" s="13"/>
      <c r="AC127" s="13"/>
      <c r="AD127" s="13"/>
      <c r="AE127" s="13"/>
      <c r="AT127" s="247" t="s">
        <v>146</v>
      </c>
      <c r="AU127" s="247" t="s">
        <v>84</v>
      </c>
      <c r="AV127" s="13" t="s">
        <v>82</v>
      </c>
      <c r="AW127" s="13" t="s">
        <v>35</v>
      </c>
      <c r="AX127" s="13" t="s">
        <v>74</v>
      </c>
      <c r="AY127" s="247" t="s">
        <v>133</v>
      </c>
    </row>
    <row r="128" spans="1:51" s="14" customFormat="1" ht="12">
      <c r="A128" s="14"/>
      <c r="B128" s="248"/>
      <c r="C128" s="249"/>
      <c r="D128" s="233" t="s">
        <v>146</v>
      </c>
      <c r="E128" s="250" t="s">
        <v>28</v>
      </c>
      <c r="F128" s="251" t="s">
        <v>384</v>
      </c>
      <c r="G128" s="249"/>
      <c r="H128" s="252">
        <v>523.57</v>
      </c>
      <c r="I128" s="253"/>
      <c r="J128" s="249"/>
      <c r="K128" s="249"/>
      <c r="L128" s="254"/>
      <c r="M128" s="255"/>
      <c r="N128" s="256"/>
      <c r="O128" s="256"/>
      <c r="P128" s="256"/>
      <c r="Q128" s="256"/>
      <c r="R128" s="256"/>
      <c r="S128" s="256"/>
      <c r="T128" s="257"/>
      <c r="U128" s="14"/>
      <c r="V128" s="14"/>
      <c r="W128" s="14"/>
      <c r="X128" s="14"/>
      <c r="Y128" s="14"/>
      <c r="Z128" s="14"/>
      <c r="AA128" s="14"/>
      <c r="AB128" s="14"/>
      <c r="AC128" s="14"/>
      <c r="AD128" s="14"/>
      <c r="AE128" s="14"/>
      <c r="AT128" s="258" t="s">
        <v>146</v>
      </c>
      <c r="AU128" s="258" t="s">
        <v>84</v>
      </c>
      <c r="AV128" s="14" t="s">
        <v>84</v>
      </c>
      <c r="AW128" s="14" t="s">
        <v>35</v>
      </c>
      <c r="AX128" s="14" t="s">
        <v>82</v>
      </c>
      <c r="AY128" s="258" t="s">
        <v>133</v>
      </c>
    </row>
    <row r="129" spans="1:65" s="2" customFormat="1" ht="16.5" customHeight="1">
      <c r="A129" s="39"/>
      <c r="B129" s="40"/>
      <c r="C129" s="220" t="s">
        <v>202</v>
      </c>
      <c r="D129" s="220" t="s">
        <v>135</v>
      </c>
      <c r="E129" s="221" t="s">
        <v>195</v>
      </c>
      <c r="F129" s="222" t="s">
        <v>196</v>
      </c>
      <c r="G129" s="223" t="s">
        <v>151</v>
      </c>
      <c r="H129" s="224">
        <v>476.26</v>
      </c>
      <c r="I129" s="225"/>
      <c r="J129" s="226">
        <f>ROUND(I129*H129,2)</f>
        <v>0</v>
      </c>
      <c r="K129" s="222" t="s">
        <v>139</v>
      </c>
      <c r="L129" s="45"/>
      <c r="M129" s="227" t="s">
        <v>28</v>
      </c>
      <c r="N129" s="228" t="s">
        <v>47</v>
      </c>
      <c r="O129" s="86"/>
      <c r="P129" s="229">
        <f>O129*H129</f>
        <v>0</v>
      </c>
      <c r="Q129" s="229">
        <v>0</v>
      </c>
      <c r="R129" s="229">
        <f>Q129*H129</f>
        <v>0</v>
      </c>
      <c r="S129" s="229">
        <v>0</v>
      </c>
      <c r="T129" s="230">
        <f>S129*H129</f>
        <v>0</v>
      </c>
      <c r="U129" s="39"/>
      <c r="V129" s="39"/>
      <c r="W129" s="39"/>
      <c r="X129" s="39"/>
      <c r="Y129" s="39"/>
      <c r="Z129" s="39"/>
      <c r="AA129" s="39"/>
      <c r="AB129" s="39"/>
      <c r="AC129" s="39"/>
      <c r="AD129" s="39"/>
      <c r="AE129" s="39"/>
      <c r="AR129" s="231" t="s">
        <v>140</v>
      </c>
      <c r="AT129" s="231" t="s">
        <v>135</v>
      </c>
      <c r="AU129" s="231" t="s">
        <v>84</v>
      </c>
      <c r="AY129" s="18" t="s">
        <v>133</v>
      </c>
      <c r="BE129" s="232">
        <f>IF(N129="základní",J129,0)</f>
        <v>0</v>
      </c>
      <c r="BF129" s="232">
        <f>IF(N129="snížená",J129,0)</f>
        <v>0</v>
      </c>
      <c r="BG129" s="232">
        <f>IF(N129="zákl. přenesená",J129,0)</f>
        <v>0</v>
      </c>
      <c r="BH129" s="232">
        <f>IF(N129="sníž. přenesená",J129,0)</f>
        <v>0</v>
      </c>
      <c r="BI129" s="232">
        <f>IF(N129="nulová",J129,0)</f>
        <v>0</v>
      </c>
      <c r="BJ129" s="18" t="s">
        <v>140</v>
      </c>
      <c r="BK129" s="232">
        <f>ROUND(I129*H129,2)</f>
        <v>0</v>
      </c>
      <c r="BL129" s="18" t="s">
        <v>140</v>
      </c>
      <c r="BM129" s="231" t="s">
        <v>197</v>
      </c>
    </row>
    <row r="130" spans="1:47" s="2" customFormat="1" ht="12">
      <c r="A130" s="39"/>
      <c r="B130" s="40"/>
      <c r="C130" s="41"/>
      <c r="D130" s="233" t="s">
        <v>142</v>
      </c>
      <c r="E130" s="41"/>
      <c r="F130" s="234" t="s">
        <v>198</v>
      </c>
      <c r="G130" s="41"/>
      <c r="H130" s="41"/>
      <c r="I130" s="138"/>
      <c r="J130" s="41"/>
      <c r="K130" s="41"/>
      <c r="L130" s="45"/>
      <c r="M130" s="235"/>
      <c r="N130" s="236"/>
      <c r="O130" s="86"/>
      <c r="P130" s="86"/>
      <c r="Q130" s="86"/>
      <c r="R130" s="86"/>
      <c r="S130" s="86"/>
      <c r="T130" s="87"/>
      <c r="U130" s="39"/>
      <c r="V130" s="39"/>
      <c r="W130" s="39"/>
      <c r="X130" s="39"/>
      <c r="Y130" s="39"/>
      <c r="Z130" s="39"/>
      <c r="AA130" s="39"/>
      <c r="AB130" s="39"/>
      <c r="AC130" s="39"/>
      <c r="AD130" s="39"/>
      <c r="AE130" s="39"/>
      <c r="AT130" s="18" t="s">
        <v>142</v>
      </c>
      <c r="AU130" s="18" t="s">
        <v>84</v>
      </c>
    </row>
    <row r="131" spans="1:47" s="2" customFormat="1" ht="12">
      <c r="A131" s="39"/>
      <c r="B131" s="40"/>
      <c r="C131" s="41"/>
      <c r="D131" s="233" t="s">
        <v>144</v>
      </c>
      <c r="E131" s="41"/>
      <c r="F131" s="237" t="s">
        <v>199</v>
      </c>
      <c r="G131" s="41"/>
      <c r="H131" s="41"/>
      <c r="I131" s="138"/>
      <c r="J131" s="41"/>
      <c r="K131" s="41"/>
      <c r="L131" s="45"/>
      <c r="M131" s="235"/>
      <c r="N131" s="236"/>
      <c r="O131" s="86"/>
      <c r="P131" s="86"/>
      <c r="Q131" s="86"/>
      <c r="R131" s="86"/>
      <c r="S131" s="86"/>
      <c r="T131" s="87"/>
      <c r="U131" s="39"/>
      <c r="V131" s="39"/>
      <c r="W131" s="39"/>
      <c r="X131" s="39"/>
      <c r="Y131" s="39"/>
      <c r="Z131" s="39"/>
      <c r="AA131" s="39"/>
      <c r="AB131" s="39"/>
      <c r="AC131" s="39"/>
      <c r="AD131" s="39"/>
      <c r="AE131" s="39"/>
      <c r="AT131" s="18" t="s">
        <v>144</v>
      </c>
      <c r="AU131" s="18" t="s">
        <v>84</v>
      </c>
    </row>
    <row r="132" spans="1:51" s="13" customFormat="1" ht="12">
      <c r="A132" s="13"/>
      <c r="B132" s="238"/>
      <c r="C132" s="239"/>
      <c r="D132" s="233" t="s">
        <v>146</v>
      </c>
      <c r="E132" s="240" t="s">
        <v>28</v>
      </c>
      <c r="F132" s="241" t="s">
        <v>385</v>
      </c>
      <c r="G132" s="239"/>
      <c r="H132" s="240" t="s">
        <v>28</v>
      </c>
      <c r="I132" s="242"/>
      <c r="J132" s="239"/>
      <c r="K132" s="239"/>
      <c r="L132" s="243"/>
      <c r="M132" s="244"/>
      <c r="N132" s="245"/>
      <c r="O132" s="245"/>
      <c r="P132" s="245"/>
      <c r="Q132" s="245"/>
      <c r="R132" s="245"/>
      <c r="S132" s="245"/>
      <c r="T132" s="246"/>
      <c r="U132" s="13"/>
      <c r="V132" s="13"/>
      <c r="W132" s="13"/>
      <c r="X132" s="13"/>
      <c r="Y132" s="13"/>
      <c r="Z132" s="13"/>
      <c r="AA132" s="13"/>
      <c r="AB132" s="13"/>
      <c r="AC132" s="13"/>
      <c r="AD132" s="13"/>
      <c r="AE132" s="13"/>
      <c r="AT132" s="247" t="s">
        <v>146</v>
      </c>
      <c r="AU132" s="247" t="s">
        <v>84</v>
      </c>
      <c r="AV132" s="13" t="s">
        <v>82</v>
      </c>
      <c r="AW132" s="13" t="s">
        <v>35</v>
      </c>
      <c r="AX132" s="13" t="s">
        <v>74</v>
      </c>
      <c r="AY132" s="247" t="s">
        <v>133</v>
      </c>
    </row>
    <row r="133" spans="1:51" s="14" customFormat="1" ht="12">
      <c r="A133" s="14"/>
      <c r="B133" s="248"/>
      <c r="C133" s="249"/>
      <c r="D133" s="233" t="s">
        <v>146</v>
      </c>
      <c r="E133" s="250" t="s">
        <v>28</v>
      </c>
      <c r="F133" s="251" t="s">
        <v>386</v>
      </c>
      <c r="G133" s="249"/>
      <c r="H133" s="252">
        <v>476.26</v>
      </c>
      <c r="I133" s="253"/>
      <c r="J133" s="249"/>
      <c r="K133" s="249"/>
      <c r="L133" s="254"/>
      <c r="M133" s="255"/>
      <c r="N133" s="256"/>
      <c r="O133" s="256"/>
      <c r="P133" s="256"/>
      <c r="Q133" s="256"/>
      <c r="R133" s="256"/>
      <c r="S133" s="256"/>
      <c r="T133" s="257"/>
      <c r="U133" s="14"/>
      <c r="V133" s="14"/>
      <c r="W133" s="14"/>
      <c r="X133" s="14"/>
      <c r="Y133" s="14"/>
      <c r="Z133" s="14"/>
      <c r="AA133" s="14"/>
      <c r="AB133" s="14"/>
      <c r="AC133" s="14"/>
      <c r="AD133" s="14"/>
      <c r="AE133" s="14"/>
      <c r="AT133" s="258" t="s">
        <v>146</v>
      </c>
      <c r="AU133" s="258" t="s">
        <v>84</v>
      </c>
      <c r="AV133" s="14" t="s">
        <v>84</v>
      </c>
      <c r="AW133" s="14" t="s">
        <v>35</v>
      </c>
      <c r="AX133" s="14" t="s">
        <v>82</v>
      </c>
      <c r="AY133" s="258" t="s">
        <v>133</v>
      </c>
    </row>
    <row r="134" spans="1:65" s="2" customFormat="1" ht="16.5" customHeight="1">
      <c r="A134" s="39"/>
      <c r="B134" s="40"/>
      <c r="C134" s="220" t="s">
        <v>210</v>
      </c>
      <c r="D134" s="220" t="s">
        <v>135</v>
      </c>
      <c r="E134" s="221" t="s">
        <v>387</v>
      </c>
      <c r="F134" s="222" t="s">
        <v>388</v>
      </c>
      <c r="G134" s="223" t="s">
        <v>151</v>
      </c>
      <c r="H134" s="224">
        <v>47.31</v>
      </c>
      <c r="I134" s="225"/>
      <c r="J134" s="226">
        <f>ROUND(I134*H134,2)</f>
        <v>0</v>
      </c>
      <c r="K134" s="222" t="s">
        <v>139</v>
      </c>
      <c r="L134" s="45"/>
      <c r="M134" s="227" t="s">
        <v>28</v>
      </c>
      <c r="N134" s="228" t="s">
        <v>47</v>
      </c>
      <c r="O134" s="86"/>
      <c r="P134" s="229">
        <f>O134*H134</f>
        <v>0</v>
      </c>
      <c r="Q134" s="229">
        <v>0</v>
      </c>
      <c r="R134" s="229">
        <f>Q134*H134</f>
        <v>0</v>
      </c>
      <c r="S134" s="229">
        <v>0</v>
      </c>
      <c r="T134" s="230">
        <f>S134*H134</f>
        <v>0</v>
      </c>
      <c r="U134" s="39"/>
      <c r="V134" s="39"/>
      <c r="W134" s="39"/>
      <c r="X134" s="39"/>
      <c r="Y134" s="39"/>
      <c r="Z134" s="39"/>
      <c r="AA134" s="39"/>
      <c r="AB134" s="39"/>
      <c r="AC134" s="39"/>
      <c r="AD134" s="39"/>
      <c r="AE134" s="39"/>
      <c r="AR134" s="231" t="s">
        <v>140</v>
      </c>
      <c r="AT134" s="231" t="s">
        <v>135</v>
      </c>
      <c r="AU134" s="231" t="s">
        <v>84</v>
      </c>
      <c r="AY134" s="18" t="s">
        <v>133</v>
      </c>
      <c r="BE134" s="232">
        <f>IF(N134="základní",J134,0)</f>
        <v>0</v>
      </c>
      <c r="BF134" s="232">
        <f>IF(N134="snížená",J134,0)</f>
        <v>0</v>
      </c>
      <c r="BG134" s="232">
        <f>IF(N134="zákl. přenesená",J134,0)</f>
        <v>0</v>
      </c>
      <c r="BH134" s="232">
        <f>IF(N134="sníž. přenesená",J134,0)</f>
        <v>0</v>
      </c>
      <c r="BI134" s="232">
        <f>IF(N134="nulová",J134,0)</f>
        <v>0</v>
      </c>
      <c r="BJ134" s="18" t="s">
        <v>140</v>
      </c>
      <c r="BK134" s="232">
        <f>ROUND(I134*H134,2)</f>
        <v>0</v>
      </c>
      <c r="BL134" s="18" t="s">
        <v>140</v>
      </c>
      <c r="BM134" s="231" t="s">
        <v>389</v>
      </c>
    </row>
    <row r="135" spans="1:47" s="2" customFormat="1" ht="12">
      <c r="A135" s="39"/>
      <c r="B135" s="40"/>
      <c r="C135" s="41"/>
      <c r="D135" s="233" t="s">
        <v>142</v>
      </c>
      <c r="E135" s="41"/>
      <c r="F135" s="234" t="s">
        <v>390</v>
      </c>
      <c r="G135" s="41"/>
      <c r="H135" s="41"/>
      <c r="I135" s="138"/>
      <c r="J135" s="41"/>
      <c r="K135" s="41"/>
      <c r="L135" s="45"/>
      <c r="M135" s="235"/>
      <c r="N135" s="236"/>
      <c r="O135" s="86"/>
      <c r="P135" s="86"/>
      <c r="Q135" s="86"/>
      <c r="R135" s="86"/>
      <c r="S135" s="86"/>
      <c r="T135" s="87"/>
      <c r="U135" s="39"/>
      <c r="V135" s="39"/>
      <c r="W135" s="39"/>
      <c r="X135" s="39"/>
      <c r="Y135" s="39"/>
      <c r="Z135" s="39"/>
      <c r="AA135" s="39"/>
      <c r="AB135" s="39"/>
      <c r="AC135" s="39"/>
      <c r="AD135" s="39"/>
      <c r="AE135" s="39"/>
      <c r="AT135" s="18" t="s">
        <v>142</v>
      </c>
      <c r="AU135" s="18" t="s">
        <v>84</v>
      </c>
    </row>
    <row r="136" spans="1:47" s="2" customFormat="1" ht="12">
      <c r="A136" s="39"/>
      <c r="B136" s="40"/>
      <c r="C136" s="41"/>
      <c r="D136" s="233" t="s">
        <v>144</v>
      </c>
      <c r="E136" s="41"/>
      <c r="F136" s="237" t="s">
        <v>199</v>
      </c>
      <c r="G136" s="41"/>
      <c r="H136" s="41"/>
      <c r="I136" s="138"/>
      <c r="J136" s="41"/>
      <c r="K136" s="41"/>
      <c r="L136" s="45"/>
      <c r="M136" s="235"/>
      <c r="N136" s="236"/>
      <c r="O136" s="86"/>
      <c r="P136" s="86"/>
      <c r="Q136" s="86"/>
      <c r="R136" s="86"/>
      <c r="S136" s="86"/>
      <c r="T136" s="87"/>
      <c r="U136" s="39"/>
      <c r="V136" s="39"/>
      <c r="W136" s="39"/>
      <c r="X136" s="39"/>
      <c r="Y136" s="39"/>
      <c r="Z136" s="39"/>
      <c r="AA136" s="39"/>
      <c r="AB136" s="39"/>
      <c r="AC136" s="39"/>
      <c r="AD136" s="39"/>
      <c r="AE136" s="39"/>
      <c r="AT136" s="18" t="s">
        <v>144</v>
      </c>
      <c r="AU136" s="18" t="s">
        <v>84</v>
      </c>
    </row>
    <row r="137" spans="1:51" s="13" customFormat="1" ht="12">
      <c r="A137" s="13"/>
      <c r="B137" s="238"/>
      <c r="C137" s="239"/>
      <c r="D137" s="233" t="s">
        <v>146</v>
      </c>
      <c r="E137" s="240" t="s">
        <v>28</v>
      </c>
      <c r="F137" s="241" t="s">
        <v>391</v>
      </c>
      <c r="G137" s="239"/>
      <c r="H137" s="240" t="s">
        <v>28</v>
      </c>
      <c r="I137" s="242"/>
      <c r="J137" s="239"/>
      <c r="K137" s="239"/>
      <c r="L137" s="243"/>
      <c r="M137" s="244"/>
      <c r="N137" s="245"/>
      <c r="O137" s="245"/>
      <c r="P137" s="245"/>
      <c r="Q137" s="245"/>
      <c r="R137" s="245"/>
      <c r="S137" s="245"/>
      <c r="T137" s="246"/>
      <c r="U137" s="13"/>
      <c r="V137" s="13"/>
      <c r="W137" s="13"/>
      <c r="X137" s="13"/>
      <c r="Y137" s="13"/>
      <c r="Z137" s="13"/>
      <c r="AA137" s="13"/>
      <c r="AB137" s="13"/>
      <c r="AC137" s="13"/>
      <c r="AD137" s="13"/>
      <c r="AE137" s="13"/>
      <c r="AT137" s="247" t="s">
        <v>146</v>
      </c>
      <c r="AU137" s="247" t="s">
        <v>84</v>
      </c>
      <c r="AV137" s="13" t="s">
        <v>82</v>
      </c>
      <c r="AW137" s="13" t="s">
        <v>35</v>
      </c>
      <c r="AX137" s="13" t="s">
        <v>74</v>
      </c>
      <c r="AY137" s="247" t="s">
        <v>133</v>
      </c>
    </row>
    <row r="138" spans="1:51" s="14" customFormat="1" ht="12">
      <c r="A138" s="14"/>
      <c r="B138" s="248"/>
      <c r="C138" s="249"/>
      <c r="D138" s="233" t="s">
        <v>146</v>
      </c>
      <c r="E138" s="250" t="s">
        <v>28</v>
      </c>
      <c r="F138" s="251" t="s">
        <v>392</v>
      </c>
      <c r="G138" s="249"/>
      <c r="H138" s="252">
        <v>47.31</v>
      </c>
      <c r="I138" s="253"/>
      <c r="J138" s="249"/>
      <c r="K138" s="249"/>
      <c r="L138" s="254"/>
      <c r="M138" s="255"/>
      <c r="N138" s="256"/>
      <c r="O138" s="256"/>
      <c r="P138" s="256"/>
      <c r="Q138" s="256"/>
      <c r="R138" s="256"/>
      <c r="S138" s="256"/>
      <c r="T138" s="257"/>
      <c r="U138" s="14"/>
      <c r="V138" s="14"/>
      <c r="W138" s="14"/>
      <c r="X138" s="14"/>
      <c r="Y138" s="14"/>
      <c r="Z138" s="14"/>
      <c r="AA138" s="14"/>
      <c r="AB138" s="14"/>
      <c r="AC138" s="14"/>
      <c r="AD138" s="14"/>
      <c r="AE138" s="14"/>
      <c r="AT138" s="258" t="s">
        <v>146</v>
      </c>
      <c r="AU138" s="258" t="s">
        <v>84</v>
      </c>
      <c r="AV138" s="14" t="s">
        <v>84</v>
      </c>
      <c r="AW138" s="14" t="s">
        <v>35</v>
      </c>
      <c r="AX138" s="14" t="s">
        <v>82</v>
      </c>
      <c r="AY138" s="258" t="s">
        <v>133</v>
      </c>
    </row>
    <row r="139" spans="1:65" s="2" customFormat="1" ht="16.5" customHeight="1">
      <c r="A139" s="39"/>
      <c r="B139" s="40"/>
      <c r="C139" s="220" t="s">
        <v>219</v>
      </c>
      <c r="D139" s="220" t="s">
        <v>135</v>
      </c>
      <c r="E139" s="221" t="s">
        <v>203</v>
      </c>
      <c r="F139" s="222" t="s">
        <v>204</v>
      </c>
      <c r="G139" s="223" t="s">
        <v>151</v>
      </c>
      <c r="H139" s="224">
        <v>428.634</v>
      </c>
      <c r="I139" s="225"/>
      <c r="J139" s="226">
        <f>ROUND(I139*H139,2)</f>
        <v>0</v>
      </c>
      <c r="K139" s="222" t="s">
        <v>139</v>
      </c>
      <c r="L139" s="45"/>
      <c r="M139" s="227" t="s">
        <v>28</v>
      </c>
      <c r="N139" s="228" t="s">
        <v>47</v>
      </c>
      <c r="O139" s="86"/>
      <c r="P139" s="229">
        <f>O139*H139</f>
        <v>0</v>
      </c>
      <c r="Q139" s="229">
        <v>0</v>
      </c>
      <c r="R139" s="229">
        <f>Q139*H139</f>
        <v>0</v>
      </c>
      <c r="S139" s="229">
        <v>0</v>
      </c>
      <c r="T139" s="230">
        <f>S139*H139</f>
        <v>0</v>
      </c>
      <c r="U139" s="39"/>
      <c r="V139" s="39"/>
      <c r="W139" s="39"/>
      <c r="X139" s="39"/>
      <c r="Y139" s="39"/>
      <c r="Z139" s="39"/>
      <c r="AA139" s="39"/>
      <c r="AB139" s="39"/>
      <c r="AC139" s="39"/>
      <c r="AD139" s="39"/>
      <c r="AE139" s="39"/>
      <c r="AR139" s="231" t="s">
        <v>140</v>
      </c>
      <c r="AT139" s="231" t="s">
        <v>135</v>
      </c>
      <c r="AU139" s="231" t="s">
        <v>84</v>
      </c>
      <c r="AY139" s="18" t="s">
        <v>133</v>
      </c>
      <c r="BE139" s="232">
        <f>IF(N139="základní",J139,0)</f>
        <v>0</v>
      </c>
      <c r="BF139" s="232">
        <f>IF(N139="snížená",J139,0)</f>
        <v>0</v>
      </c>
      <c r="BG139" s="232">
        <f>IF(N139="zákl. přenesená",J139,0)</f>
        <v>0</v>
      </c>
      <c r="BH139" s="232">
        <f>IF(N139="sníž. přenesená",J139,0)</f>
        <v>0</v>
      </c>
      <c r="BI139" s="232">
        <f>IF(N139="nulová",J139,0)</f>
        <v>0</v>
      </c>
      <c r="BJ139" s="18" t="s">
        <v>140</v>
      </c>
      <c r="BK139" s="232">
        <f>ROUND(I139*H139,2)</f>
        <v>0</v>
      </c>
      <c r="BL139" s="18" t="s">
        <v>140</v>
      </c>
      <c r="BM139" s="231" t="s">
        <v>313</v>
      </c>
    </row>
    <row r="140" spans="1:47" s="2" customFormat="1" ht="12">
      <c r="A140" s="39"/>
      <c r="B140" s="40"/>
      <c r="C140" s="41"/>
      <c r="D140" s="233" t="s">
        <v>142</v>
      </c>
      <c r="E140" s="41"/>
      <c r="F140" s="234" t="s">
        <v>206</v>
      </c>
      <c r="G140" s="41"/>
      <c r="H140" s="41"/>
      <c r="I140" s="138"/>
      <c r="J140" s="41"/>
      <c r="K140" s="41"/>
      <c r="L140" s="45"/>
      <c r="M140" s="235"/>
      <c r="N140" s="236"/>
      <c r="O140" s="86"/>
      <c r="P140" s="86"/>
      <c r="Q140" s="86"/>
      <c r="R140" s="86"/>
      <c r="S140" s="86"/>
      <c r="T140" s="87"/>
      <c r="U140" s="39"/>
      <c r="V140" s="39"/>
      <c r="W140" s="39"/>
      <c r="X140" s="39"/>
      <c r="Y140" s="39"/>
      <c r="Z140" s="39"/>
      <c r="AA140" s="39"/>
      <c r="AB140" s="39"/>
      <c r="AC140" s="39"/>
      <c r="AD140" s="39"/>
      <c r="AE140" s="39"/>
      <c r="AT140" s="18" t="s">
        <v>142</v>
      </c>
      <c r="AU140" s="18" t="s">
        <v>84</v>
      </c>
    </row>
    <row r="141" spans="1:47" s="2" customFormat="1" ht="12">
      <c r="A141" s="39"/>
      <c r="B141" s="40"/>
      <c r="C141" s="41"/>
      <c r="D141" s="233" t="s">
        <v>144</v>
      </c>
      <c r="E141" s="41"/>
      <c r="F141" s="237" t="s">
        <v>207</v>
      </c>
      <c r="G141" s="41"/>
      <c r="H141" s="41"/>
      <c r="I141" s="138"/>
      <c r="J141" s="41"/>
      <c r="K141" s="41"/>
      <c r="L141" s="45"/>
      <c r="M141" s="235"/>
      <c r="N141" s="236"/>
      <c r="O141" s="86"/>
      <c r="P141" s="86"/>
      <c r="Q141" s="86"/>
      <c r="R141" s="86"/>
      <c r="S141" s="86"/>
      <c r="T141" s="87"/>
      <c r="U141" s="39"/>
      <c r="V141" s="39"/>
      <c r="W141" s="39"/>
      <c r="X141" s="39"/>
      <c r="Y141" s="39"/>
      <c r="Z141" s="39"/>
      <c r="AA141" s="39"/>
      <c r="AB141" s="39"/>
      <c r="AC141" s="39"/>
      <c r="AD141" s="39"/>
      <c r="AE141" s="39"/>
      <c r="AT141" s="18" t="s">
        <v>144</v>
      </c>
      <c r="AU141" s="18" t="s">
        <v>84</v>
      </c>
    </row>
    <row r="142" spans="1:51" s="13" customFormat="1" ht="12">
      <c r="A142" s="13"/>
      <c r="B142" s="238"/>
      <c r="C142" s="239"/>
      <c r="D142" s="233" t="s">
        <v>146</v>
      </c>
      <c r="E142" s="240" t="s">
        <v>28</v>
      </c>
      <c r="F142" s="241" t="s">
        <v>342</v>
      </c>
      <c r="G142" s="239"/>
      <c r="H142" s="240" t="s">
        <v>28</v>
      </c>
      <c r="I142" s="242"/>
      <c r="J142" s="239"/>
      <c r="K142" s="239"/>
      <c r="L142" s="243"/>
      <c r="M142" s="244"/>
      <c r="N142" s="245"/>
      <c r="O142" s="245"/>
      <c r="P142" s="245"/>
      <c r="Q142" s="245"/>
      <c r="R142" s="245"/>
      <c r="S142" s="245"/>
      <c r="T142" s="246"/>
      <c r="U142" s="13"/>
      <c r="V142" s="13"/>
      <c r="W142" s="13"/>
      <c r="X142" s="13"/>
      <c r="Y142" s="13"/>
      <c r="Z142" s="13"/>
      <c r="AA142" s="13"/>
      <c r="AB142" s="13"/>
      <c r="AC142" s="13"/>
      <c r="AD142" s="13"/>
      <c r="AE142" s="13"/>
      <c r="AT142" s="247" t="s">
        <v>146</v>
      </c>
      <c r="AU142" s="247" t="s">
        <v>84</v>
      </c>
      <c r="AV142" s="13" t="s">
        <v>82</v>
      </c>
      <c r="AW142" s="13" t="s">
        <v>35</v>
      </c>
      <c r="AX142" s="13" t="s">
        <v>74</v>
      </c>
      <c r="AY142" s="247" t="s">
        <v>133</v>
      </c>
    </row>
    <row r="143" spans="1:51" s="14" customFormat="1" ht="12">
      <c r="A143" s="14"/>
      <c r="B143" s="248"/>
      <c r="C143" s="249"/>
      <c r="D143" s="233" t="s">
        <v>146</v>
      </c>
      <c r="E143" s="250" t="s">
        <v>28</v>
      </c>
      <c r="F143" s="251" t="s">
        <v>393</v>
      </c>
      <c r="G143" s="249"/>
      <c r="H143" s="252">
        <v>428.634</v>
      </c>
      <c r="I143" s="253"/>
      <c r="J143" s="249"/>
      <c r="K143" s="249"/>
      <c r="L143" s="254"/>
      <c r="M143" s="255"/>
      <c r="N143" s="256"/>
      <c r="O143" s="256"/>
      <c r="P143" s="256"/>
      <c r="Q143" s="256"/>
      <c r="R143" s="256"/>
      <c r="S143" s="256"/>
      <c r="T143" s="257"/>
      <c r="U143" s="14"/>
      <c r="V143" s="14"/>
      <c r="W143" s="14"/>
      <c r="X143" s="14"/>
      <c r="Y143" s="14"/>
      <c r="Z143" s="14"/>
      <c r="AA143" s="14"/>
      <c r="AB143" s="14"/>
      <c r="AC143" s="14"/>
      <c r="AD143" s="14"/>
      <c r="AE143" s="14"/>
      <c r="AT143" s="258" t="s">
        <v>146</v>
      </c>
      <c r="AU143" s="258" t="s">
        <v>84</v>
      </c>
      <c r="AV143" s="14" t="s">
        <v>84</v>
      </c>
      <c r="AW143" s="14" t="s">
        <v>35</v>
      </c>
      <c r="AX143" s="14" t="s">
        <v>82</v>
      </c>
      <c r="AY143" s="258" t="s">
        <v>133</v>
      </c>
    </row>
    <row r="144" spans="1:65" s="2" customFormat="1" ht="16.5" customHeight="1">
      <c r="A144" s="39"/>
      <c r="B144" s="40"/>
      <c r="C144" s="220" t="s">
        <v>228</v>
      </c>
      <c r="D144" s="220" t="s">
        <v>135</v>
      </c>
      <c r="E144" s="221" t="s">
        <v>211</v>
      </c>
      <c r="F144" s="222" t="s">
        <v>212</v>
      </c>
      <c r="G144" s="223" t="s">
        <v>151</v>
      </c>
      <c r="H144" s="224">
        <v>476.26</v>
      </c>
      <c r="I144" s="225"/>
      <c r="J144" s="226">
        <f>ROUND(I144*H144,2)</f>
        <v>0</v>
      </c>
      <c r="K144" s="222" t="s">
        <v>139</v>
      </c>
      <c r="L144" s="45"/>
      <c r="M144" s="227" t="s">
        <v>28</v>
      </c>
      <c r="N144" s="228" t="s">
        <v>47</v>
      </c>
      <c r="O144" s="86"/>
      <c r="P144" s="229">
        <f>O144*H144</f>
        <v>0</v>
      </c>
      <c r="Q144" s="229">
        <v>0</v>
      </c>
      <c r="R144" s="229">
        <f>Q144*H144</f>
        <v>0</v>
      </c>
      <c r="S144" s="229">
        <v>0</v>
      </c>
      <c r="T144" s="230">
        <f>S144*H144</f>
        <v>0</v>
      </c>
      <c r="U144" s="39"/>
      <c r="V144" s="39"/>
      <c r="W144" s="39"/>
      <c r="X144" s="39"/>
      <c r="Y144" s="39"/>
      <c r="Z144" s="39"/>
      <c r="AA144" s="39"/>
      <c r="AB144" s="39"/>
      <c r="AC144" s="39"/>
      <c r="AD144" s="39"/>
      <c r="AE144" s="39"/>
      <c r="AR144" s="231" t="s">
        <v>140</v>
      </c>
      <c r="AT144" s="231" t="s">
        <v>135</v>
      </c>
      <c r="AU144" s="231" t="s">
        <v>84</v>
      </c>
      <c r="AY144" s="18" t="s">
        <v>133</v>
      </c>
      <c r="BE144" s="232">
        <f>IF(N144="základní",J144,0)</f>
        <v>0</v>
      </c>
      <c r="BF144" s="232">
        <f>IF(N144="snížená",J144,0)</f>
        <v>0</v>
      </c>
      <c r="BG144" s="232">
        <f>IF(N144="zákl. přenesená",J144,0)</f>
        <v>0</v>
      </c>
      <c r="BH144" s="232">
        <f>IF(N144="sníž. přenesená",J144,0)</f>
        <v>0</v>
      </c>
      <c r="BI144" s="232">
        <f>IF(N144="nulová",J144,0)</f>
        <v>0</v>
      </c>
      <c r="BJ144" s="18" t="s">
        <v>140</v>
      </c>
      <c r="BK144" s="232">
        <f>ROUND(I144*H144,2)</f>
        <v>0</v>
      </c>
      <c r="BL144" s="18" t="s">
        <v>140</v>
      </c>
      <c r="BM144" s="231" t="s">
        <v>213</v>
      </c>
    </row>
    <row r="145" spans="1:47" s="2" customFormat="1" ht="12">
      <c r="A145" s="39"/>
      <c r="B145" s="40"/>
      <c r="C145" s="41"/>
      <c r="D145" s="233" t="s">
        <v>142</v>
      </c>
      <c r="E145" s="41"/>
      <c r="F145" s="234" t="s">
        <v>214</v>
      </c>
      <c r="G145" s="41"/>
      <c r="H145" s="41"/>
      <c r="I145" s="138"/>
      <c r="J145" s="41"/>
      <c r="K145" s="41"/>
      <c r="L145" s="45"/>
      <c r="M145" s="235"/>
      <c r="N145" s="236"/>
      <c r="O145" s="86"/>
      <c r="P145" s="86"/>
      <c r="Q145" s="86"/>
      <c r="R145" s="86"/>
      <c r="S145" s="86"/>
      <c r="T145" s="87"/>
      <c r="U145" s="39"/>
      <c r="V145" s="39"/>
      <c r="W145" s="39"/>
      <c r="X145" s="39"/>
      <c r="Y145" s="39"/>
      <c r="Z145" s="39"/>
      <c r="AA145" s="39"/>
      <c r="AB145" s="39"/>
      <c r="AC145" s="39"/>
      <c r="AD145" s="39"/>
      <c r="AE145" s="39"/>
      <c r="AT145" s="18" t="s">
        <v>142</v>
      </c>
      <c r="AU145" s="18" t="s">
        <v>84</v>
      </c>
    </row>
    <row r="146" spans="1:47" s="2" customFormat="1" ht="12">
      <c r="A146" s="39"/>
      <c r="B146" s="40"/>
      <c r="C146" s="41"/>
      <c r="D146" s="233" t="s">
        <v>144</v>
      </c>
      <c r="E146" s="41"/>
      <c r="F146" s="237" t="s">
        <v>215</v>
      </c>
      <c r="G146" s="41"/>
      <c r="H146" s="41"/>
      <c r="I146" s="138"/>
      <c r="J146" s="41"/>
      <c r="K146" s="41"/>
      <c r="L146" s="45"/>
      <c r="M146" s="235"/>
      <c r="N146" s="236"/>
      <c r="O146" s="86"/>
      <c r="P146" s="86"/>
      <c r="Q146" s="86"/>
      <c r="R146" s="86"/>
      <c r="S146" s="86"/>
      <c r="T146" s="87"/>
      <c r="U146" s="39"/>
      <c r="V146" s="39"/>
      <c r="W146" s="39"/>
      <c r="X146" s="39"/>
      <c r="Y146" s="39"/>
      <c r="Z146" s="39"/>
      <c r="AA146" s="39"/>
      <c r="AB146" s="39"/>
      <c r="AC146" s="39"/>
      <c r="AD146" s="39"/>
      <c r="AE146" s="39"/>
      <c r="AT146" s="18" t="s">
        <v>144</v>
      </c>
      <c r="AU146" s="18" t="s">
        <v>84</v>
      </c>
    </row>
    <row r="147" spans="1:51" s="13" customFormat="1" ht="12">
      <c r="A147" s="13"/>
      <c r="B147" s="238"/>
      <c r="C147" s="239"/>
      <c r="D147" s="233" t="s">
        <v>146</v>
      </c>
      <c r="E147" s="240" t="s">
        <v>28</v>
      </c>
      <c r="F147" s="241" t="s">
        <v>344</v>
      </c>
      <c r="G147" s="239"/>
      <c r="H147" s="240" t="s">
        <v>28</v>
      </c>
      <c r="I147" s="242"/>
      <c r="J147" s="239"/>
      <c r="K147" s="239"/>
      <c r="L147" s="243"/>
      <c r="M147" s="244"/>
      <c r="N147" s="245"/>
      <c r="O147" s="245"/>
      <c r="P147" s="245"/>
      <c r="Q147" s="245"/>
      <c r="R147" s="245"/>
      <c r="S147" s="245"/>
      <c r="T147" s="246"/>
      <c r="U147" s="13"/>
      <c r="V147" s="13"/>
      <c r="W147" s="13"/>
      <c r="X147" s="13"/>
      <c r="Y147" s="13"/>
      <c r="Z147" s="13"/>
      <c r="AA147" s="13"/>
      <c r="AB147" s="13"/>
      <c r="AC147" s="13"/>
      <c r="AD147" s="13"/>
      <c r="AE147" s="13"/>
      <c r="AT147" s="247" t="s">
        <v>146</v>
      </c>
      <c r="AU147" s="247" t="s">
        <v>84</v>
      </c>
      <c r="AV147" s="13" t="s">
        <v>82</v>
      </c>
      <c r="AW147" s="13" t="s">
        <v>35</v>
      </c>
      <c r="AX147" s="13" t="s">
        <v>74</v>
      </c>
      <c r="AY147" s="247" t="s">
        <v>133</v>
      </c>
    </row>
    <row r="148" spans="1:51" s="13" customFormat="1" ht="12">
      <c r="A148" s="13"/>
      <c r="B148" s="238"/>
      <c r="C148" s="239"/>
      <c r="D148" s="233" t="s">
        <v>146</v>
      </c>
      <c r="E148" s="240" t="s">
        <v>28</v>
      </c>
      <c r="F148" s="241" t="s">
        <v>394</v>
      </c>
      <c r="G148" s="239"/>
      <c r="H148" s="240" t="s">
        <v>28</v>
      </c>
      <c r="I148" s="242"/>
      <c r="J148" s="239"/>
      <c r="K148" s="239"/>
      <c r="L148" s="243"/>
      <c r="M148" s="244"/>
      <c r="N148" s="245"/>
      <c r="O148" s="245"/>
      <c r="P148" s="245"/>
      <c r="Q148" s="245"/>
      <c r="R148" s="245"/>
      <c r="S148" s="245"/>
      <c r="T148" s="246"/>
      <c r="U148" s="13"/>
      <c r="V148" s="13"/>
      <c r="W148" s="13"/>
      <c r="X148" s="13"/>
      <c r="Y148" s="13"/>
      <c r="Z148" s="13"/>
      <c r="AA148" s="13"/>
      <c r="AB148" s="13"/>
      <c r="AC148" s="13"/>
      <c r="AD148" s="13"/>
      <c r="AE148" s="13"/>
      <c r="AT148" s="247" t="s">
        <v>146</v>
      </c>
      <c r="AU148" s="247" t="s">
        <v>84</v>
      </c>
      <c r="AV148" s="13" t="s">
        <v>82</v>
      </c>
      <c r="AW148" s="13" t="s">
        <v>35</v>
      </c>
      <c r="AX148" s="13" t="s">
        <v>74</v>
      </c>
      <c r="AY148" s="247" t="s">
        <v>133</v>
      </c>
    </row>
    <row r="149" spans="1:51" s="14" customFormat="1" ht="12">
      <c r="A149" s="14"/>
      <c r="B149" s="248"/>
      <c r="C149" s="249"/>
      <c r="D149" s="233" t="s">
        <v>146</v>
      </c>
      <c r="E149" s="250" t="s">
        <v>28</v>
      </c>
      <c r="F149" s="251" t="s">
        <v>395</v>
      </c>
      <c r="G149" s="249"/>
      <c r="H149" s="252">
        <v>313.95</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146</v>
      </c>
      <c r="AU149" s="258" t="s">
        <v>84</v>
      </c>
      <c r="AV149" s="14" t="s">
        <v>84</v>
      </c>
      <c r="AW149" s="14" t="s">
        <v>35</v>
      </c>
      <c r="AX149" s="14" t="s">
        <v>74</v>
      </c>
      <c r="AY149" s="258" t="s">
        <v>133</v>
      </c>
    </row>
    <row r="150" spans="1:51" s="13" customFormat="1" ht="12">
      <c r="A150" s="13"/>
      <c r="B150" s="238"/>
      <c r="C150" s="239"/>
      <c r="D150" s="233" t="s">
        <v>146</v>
      </c>
      <c r="E150" s="240" t="s">
        <v>28</v>
      </c>
      <c r="F150" s="241" t="s">
        <v>244</v>
      </c>
      <c r="G150" s="239"/>
      <c r="H150" s="240" t="s">
        <v>28</v>
      </c>
      <c r="I150" s="242"/>
      <c r="J150" s="239"/>
      <c r="K150" s="239"/>
      <c r="L150" s="243"/>
      <c r="M150" s="244"/>
      <c r="N150" s="245"/>
      <c r="O150" s="245"/>
      <c r="P150" s="245"/>
      <c r="Q150" s="245"/>
      <c r="R150" s="245"/>
      <c r="S150" s="245"/>
      <c r="T150" s="246"/>
      <c r="U150" s="13"/>
      <c r="V150" s="13"/>
      <c r="W150" s="13"/>
      <c r="X150" s="13"/>
      <c r="Y150" s="13"/>
      <c r="Z150" s="13"/>
      <c r="AA150" s="13"/>
      <c r="AB150" s="13"/>
      <c r="AC150" s="13"/>
      <c r="AD150" s="13"/>
      <c r="AE150" s="13"/>
      <c r="AT150" s="247" t="s">
        <v>146</v>
      </c>
      <c r="AU150" s="247" t="s">
        <v>84</v>
      </c>
      <c r="AV150" s="13" t="s">
        <v>82</v>
      </c>
      <c r="AW150" s="13" t="s">
        <v>35</v>
      </c>
      <c r="AX150" s="13" t="s">
        <v>74</v>
      </c>
      <c r="AY150" s="247" t="s">
        <v>133</v>
      </c>
    </row>
    <row r="151" spans="1:51" s="14" customFormat="1" ht="12">
      <c r="A151" s="14"/>
      <c r="B151" s="248"/>
      <c r="C151" s="249"/>
      <c r="D151" s="233" t="s">
        <v>146</v>
      </c>
      <c r="E151" s="250" t="s">
        <v>28</v>
      </c>
      <c r="F151" s="251" t="s">
        <v>381</v>
      </c>
      <c r="G151" s="249"/>
      <c r="H151" s="252">
        <v>162.31</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146</v>
      </c>
      <c r="AU151" s="258" t="s">
        <v>84</v>
      </c>
      <c r="AV151" s="14" t="s">
        <v>84</v>
      </c>
      <c r="AW151" s="14" t="s">
        <v>35</v>
      </c>
      <c r="AX151" s="14" t="s">
        <v>74</v>
      </c>
      <c r="AY151" s="258" t="s">
        <v>133</v>
      </c>
    </row>
    <row r="152" spans="1:51" s="15" customFormat="1" ht="12">
      <c r="A152" s="15"/>
      <c r="B152" s="259"/>
      <c r="C152" s="260"/>
      <c r="D152" s="233" t="s">
        <v>146</v>
      </c>
      <c r="E152" s="261" t="s">
        <v>28</v>
      </c>
      <c r="F152" s="262" t="s">
        <v>185</v>
      </c>
      <c r="G152" s="260"/>
      <c r="H152" s="263">
        <v>476.26</v>
      </c>
      <c r="I152" s="264"/>
      <c r="J152" s="260"/>
      <c r="K152" s="260"/>
      <c r="L152" s="265"/>
      <c r="M152" s="266"/>
      <c r="N152" s="267"/>
      <c r="O152" s="267"/>
      <c r="P152" s="267"/>
      <c r="Q152" s="267"/>
      <c r="R152" s="267"/>
      <c r="S152" s="267"/>
      <c r="T152" s="268"/>
      <c r="U152" s="15"/>
      <c r="V152" s="15"/>
      <c r="W152" s="15"/>
      <c r="X152" s="15"/>
      <c r="Y152" s="15"/>
      <c r="Z152" s="15"/>
      <c r="AA152" s="15"/>
      <c r="AB152" s="15"/>
      <c r="AC152" s="15"/>
      <c r="AD152" s="15"/>
      <c r="AE152" s="15"/>
      <c r="AT152" s="269" t="s">
        <v>146</v>
      </c>
      <c r="AU152" s="269" t="s">
        <v>84</v>
      </c>
      <c r="AV152" s="15" t="s">
        <v>140</v>
      </c>
      <c r="AW152" s="15" t="s">
        <v>35</v>
      </c>
      <c r="AX152" s="15" t="s">
        <v>82</v>
      </c>
      <c r="AY152" s="269" t="s">
        <v>133</v>
      </c>
    </row>
    <row r="153" spans="1:65" s="2" customFormat="1" ht="16.5" customHeight="1">
      <c r="A153" s="39"/>
      <c r="B153" s="40"/>
      <c r="C153" s="220" t="s">
        <v>235</v>
      </c>
      <c r="D153" s="220" t="s">
        <v>135</v>
      </c>
      <c r="E153" s="221" t="s">
        <v>229</v>
      </c>
      <c r="F153" s="222" t="s">
        <v>230</v>
      </c>
      <c r="G153" s="223" t="s">
        <v>138</v>
      </c>
      <c r="H153" s="224">
        <v>0.144</v>
      </c>
      <c r="I153" s="225"/>
      <c r="J153" s="226">
        <f>ROUND(I153*H153,2)</f>
        <v>0</v>
      </c>
      <c r="K153" s="222" t="s">
        <v>139</v>
      </c>
      <c r="L153" s="45"/>
      <c r="M153" s="227" t="s">
        <v>28</v>
      </c>
      <c r="N153" s="228" t="s">
        <v>47</v>
      </c>
      <c r="O153" s="86"/>
      <c r="P153" s="229">
        <f>O153*H153</f>
        <v>0</v>
      </c>
      <c r="Q153" s="229">
        <v>0</v>
      </c>
      <c r="R153" s="229">
        <f>Q153*H153</f>
        <v>0</v>
      </c>
      <c r="S153" s="229">
        <v>0</v>
      </c>
      <c r="T153" s="230">
        <f>S153*H153</f>
        <v>0</v>
      </c>
      <c r="U153" s="39"/>
      <c r="V153" s="39"/>
      <c r="W153" s="39"/>
      <c r="X153" s="39"/>
      <c r="Y153" s="39"/>
      <c r="Z153" s="39"/>
      <c r="AA153" s="39"/>
      <c r="AB153" s="39"/>
      <c r="AC153" s="39"/>
      <c r="AD153" s="39"/>
      <c r="AE153" s="39"/>
      <c r="AR153" s="231" t="s">
        <v>140</v>
      </c>
      <c r="AT153" s="231" t="s">
        <v>135</v>
      </c>
      <c r="AU153" s="231" t="s">
        <v>84</v>
      </c>
      <c r="AY153" s="18" t="s">
        <v>133</v>
      </c>
      <c r="BE153" s="232">
        <f>IF(N153="základní",J153,0)</f>
        <v>0</v>
      </c>
      <c r="BF153" s="232">
        <f>IF(N153="snížená",J153,0)</f>
        <v>0</v>
      </c>
      <c r="BG153" s="232">
        <f>IF(N153="zákl. přenesená",J153,0)</f>
        <v>0</v>
      </c>
      <c r="BH153" s="232">
        <f>IF(N153="sníž. přenesená",J153,0)</f>
        <v>0</v>
      </c>
      <c r="BI153" s="232">
        <f>IF(N153="nulová",J153,0)</f>
        <v>0</v>
      </c>
      <c r="BJ153" s="18" t="s">
        <v>140</v>
      </c>
      <c r="BK153" s="232">
        <f>ROUND(I153*H153,2)</f>
        <v>0</v>
      </c>
      <c r="BL153" s="18" t="s">
        <v>140</v>
      </c>
      <c r="BM153" s="231" t="s">
        <v>231</v>
      </c>
    </row>
    <row r="154" spans="1:47" s="2" customFormat="1" ht="12">
      <c r="A154" s="39"/>
      <c r="B154" s="40"/>
      <c r="C154" s="41"/>
      <c r="D154" s="233" t="s">
        <v>142</v>
      </c>
      <c r="E154" s="41"/>
      <c r="F154" s="234" t="s">
        <v>232</v>
      </c>
      <c r="G154" s="41"/>
      <c r="H154" s="41"/>
      <c r="I154" s="138"/>
      <c r="J154" s="41"/>
      <c r="K154" s="41"/>
      <c r="L154" s="45"/>
      <c r="M154" s="235"/>
      <c r="N154" s="236"/>
      <c r="O154" s="86"/>
      <c r="P154" s="86"/>
      <c r="Q154" s="86"/>
      <c r="R154" s="86"/>
      <c r="S154" s="86"/>
      <c r="T154" s="87"/>
      <c r="U154" s="39"/>
      <c r="V154" s="39"/>
      <c r="W154" s="39"/>
      <c r="X154" s="39"/>
      <c r="Y154" s="39"/>
      <c r="Z154" s="39"/>
      <c r="AA154" s="39"/>
      <c r="AB154" s="39"/>
      <c r="AC154" s="39"/>
      <c r="AD154" s="39"/>
      <c r="AE154" s="39"/>
      <c r="AT154" s="18" t="s">
        <v>142</v>
      </c>
      <c r="AU154" s="18" t="s">
        <v>84</v>
      </c>
    </row>
    <row r="155" spans="1:47" s="2" customFormat="1" ht="12">
      <c r="A155" s="39"/>
      <c r="B155" s="40"/>
      <c r="C155" s="41"/>
      <c r="D155" s="233" t="s">
        <v>144</v>
      </c>
      <c r="E155" s="41"/>
      <c r="F155" s="237" t="s">
        <v>233</v>
      </c>
      <c r="G155" s="41"/>
      <c r="H155" s="41"/>
      <c r="I155" s="138"/>
      <c r="J155" s="41"/>
      <c r="K155" s="41"/>
      <c r="L155" s="45"/>
      <c r="M155" s="235"/>
      <c r="N155" s="236"/>
      <c r="O155" s="86"/>
      <c r="P155" s="86"/>
      <c r="Q155" s="86"/>
      <c r="R155" s="86"/>
      <c r="S155" s="86"/>
      <c r="T155" s="87"/>
      <c r="U155" s="39"/>
      <c r="V155" s="39"/>
      <c r="W155" s="39"/>
      <c r="X155" s="39"/>
      <c r="Y155" s="39"/>
      <c r="Z155" s="39"/>
      <c r="AA155" s="39"/>
      <c r="AB155" s="39"/>
      <c r="AC155" s="39"/>
      <c r="AD155" s="39"/>
      <c r="AE155" s="39"/>
      <c r="AT155" s="18" t="s">
        <v>144</v>
      </c>
      <c r="AU155" s="18" t="s">
        <v>84</v>
      </c>
    </row>
    <row r="156" spans="1:51" s="13" customFormat="1" ht="12">
      <c r="A156" s="13"/>
      <c r="B156" s="238"/>
      <c r="C156" s="239"/>
      <c r="D156" s="233" t="s">
        <v>146</v>
      </c>
      <c r="E156" s="240" t="s">
        <v>28</v>
      </c>
      <c r="F156" s="241" t="s">
        <v>396</v>
      </c>
      <c r="G156" s="239"/>
      <c r="H156" s="240" t="s">
        <v>28</v>
      </c>
      <c r="I156" s="242"/>
      <c r="J156" s="239"/>
      <c r="K156" s="239"/>
      <c r="L156" s="243"/>
      <c r="M156" s="244"/>
      <c r="N156" s="245"/>
      <c r="O156" s="245"/>
      <c r="P156" s="245"/>
      <c r="Q156" s="245"/>
      <c r="R156" s="245"/>
      <c r="S156" s="245"/>
      <c r="T156" s="246"/>
      <c r="U156" s="13"/>
      <c r="V156" s="13"/>
      <c r="W156" s="13"/>
      <c r="X156" s="13"/>
      <c r="Y156" s="13"/>
      <c r="Z156" s="13"/>
      <c r="AA156" s="13"/>
      <c r="AB156" s="13"/>
      <c r="AC156" s="13"/>
      <c r="AD156" s="13"/>
      <c r="AE156" s="13"/>
      <c r="AT156" s="247" t="s">
        <v>146</v>
      </c>
      <c r="AU156" s="247" t="s">
        <v>84</v>
      </c>
      <c r="AV156" s="13" t="s">
        <v>82</v>
      </c>
      <c r="AW156" s="13" t="s">
        <v>35</v>
      </c>
      <c r="AX156" s="13" t="s">
        <v>74</v>
      </c>
      <c r="AY156" s="247" t="s">
        <v>133</v>
      </c>
    </row>
    <row r="157" spans="1:51" s="14" customFormat="1" ht="12">
      <c r="A157" s="14"/>
      <c r="B157" s="248"/>
      <c r="C157" s="249"/>
      <c r="D157" s="233" t="s">
        <v>146</v>
      </c>
      <c r="E157" s="250" t="s">
        <v>28</v>
      </c>
      <c r="F157" s="251" t="s">
        <v>369</v>
      </c>
      <c r="G157" s="249"/>
      <c r="H157" s="252">
        <v>0.144</v>
      </c>
      <c r="I157" s="253"/>
      <c r="J157" s="249"/>
      <c r="K157" s="249"/>
      <c r="L157" s="254"/>
      <c r="M157" s="255"/>
      <c r="N157" s="256"/>
      <c r="O157" s="256"/>
      <c r="P157" s="256"/>
      <c r="Q157" s="256"/>
      <c r="R157" s="256"/>
      <c r="S157" s="256"/>
      <c r="T157" s="257"/>
      <c r="U157" s="14"/>
      <c r="V157" s="14"/>
      <c r="W157" s="14"/>
      <c r="X157" s="14"/>
      <c r="Y157" s="14"/>
      <c r="Z157" s="14"/>
      <c r="AA157" s="14"/>
      <c r="AB157" s="14"/>
      <c r="AC157" s="14"/>
      <c r="AD157" s="14"/>
      <c r="AE157" s="14"/>
      <c r="AT157" s="258" t="s">
        <v>146</v>
      </c>
      <c r="AU157" s="258" t="s">
        <v>84</v>
      </c>
      <c r="AV157" s="14" t="s">
        <v>84</v>
      </c>
      <c r="AW157" s="14" t="s">
        <v>35</v>
      </c>
      <c r="AX157" s="14" t="s">
        <v>82</v>
      </c>
      <c r="AY157" s="258" t="s">
        <v>133</v>
      </c>
    </row>
    <row r="158" spans="1:65" s="2" customFormat="1" ht="16.5" customHeight="1">
      <c r="A158" s="39"/>
      <c r="B158" s="40"/>
      <c r="C158" s="220" t="s">
        <v>246</v>
      </c>
      <c r="D158" s="220" t="s">
        <v>135</v>
      </c>
      <c r="E158" s="221" t="s">
        <v>236</v>
      </c>
      <c r="F158" s="222" t="s">
        <v>237</v>
      </c>
      <c r="G158" s="223" t="s">
        <v>238</v>
      </c>
      <c r="H158" s="224">
        <v>857.268</v>
      </c>
      <c r="I158" s="225"/>
      <c r="J158" s="226">
        <f>ROUND(I158*H158,2)</f>
        <v>0</v>
      </c>
      <c r="K158" s="222" t="s">
        <v>28</v>
      </c>
      <c r="L158" s="45"/>
      <c r="M158" s="227" t="s">
        <v>28</v>
      </c>
      <c r="N158" s="228" t="s">
        <v>47</v>
      </c>
      <c r="O158" s="86"/>
      <c r="P158" s="229">
        <f>O158*H158</f>
        <v>0</v>
      </c>
      <c r="Q158" s="229">
        <v>0</v>
      </c>
      <c r="R158" s="229">
        <f>Q158*H158</f>
        <v>0</v>
      </c>
      <c r="S158" s="229">
        <v>0</v>
      </c>
      <c r="T158" s="230">
        <f>S158*H158</f>
        <v>0</v>
      </c>
      <c r="U158" s="39"/>
      <c r="V158" s="39"/>
      <c r="W158" s="39"/>
      <c r="X158" s="39"/>
      <c r="Y158" s="39"/>
      <c r="Z158" s="39"/>
      <c r="AA158" s="39"/>
      <c r="AB158" s="39"/>
      <c r="AC158" s="39"/>
      <c r="AD158" s="39"/>
      <c r="AE158" s="39"/>
      <c r="AR158" s="231" t="s">
        <v>140</v>
      </c>
      <c r="AT158" s="231" t="s">
        <v>135</v>
      </c>
      <c r="AU158" s="231" t="s">
        <v>84</v>
      </c>
      <c r="AY158" s="18" t="s">
        <v>133</v>
      </c>
      <c r="BE158" s="232">
        <f>IF(N158="základní",J158,0)</f>
        <v>0</v>
      </c>
      <c r="BF158" s="232">
        <f>IF(N158="snížená",J158,0)</f>
        <v>0</v>
      </c>
      <c r="BG158" s="232">
        <f>IF(N158="zákl. přenesená",J158,0)</f>
        <v>0</v>
      </c>
      <c r="BH158" s="232">
        <f>IF(N158="sníž. přenesená",J158,0)</f>
        <v>0</v>
      </c>
      <c r="BI158" s="232">
        <f>IF(N158="nulová",J158,0)</f>
        <v>0</v>
      </c>
      <c r="BJ158" s="18" t="s">
        <v>140</v>
      </c>
      <c r="BK158" s="232">
        <f>ROUND(I158*H158,2)</f>
        <v>0</v>
      </c>
      <c r="BL158" s="18" t="s">
        <v>140</v>
      </c>
      <c r="BM158" s="231" t="s">
        <v>397</v>
      </c>
    </row>
    <row r="159" spans="1:47" s="2" customFormat="1" ht="12">
      <c r="A159" s="39"/>
      <c r="B159" s="40"/>
      <c r="C159" s="41"/>
      <c r="D159" s="233" t="s">
        <v>142</v>
      </c>
      <c r="E159" s="41"/>
      <c r="F159" s="234" t="s">
        <v>240</v>
      </c>
      <c r="G159" s="41"/>
      <c r="H159" s="41"/>
      <c r="I159" s="138"/>
      <c r="J159" s="41"/>
      <c r="K159" s="41"/>
      <c r="L159" s="45"/>
      <c r="M159" s="235"/>
      <c r="N159" s="236"/>
      <c r="O159" s="86"/>
      <c r="P159" s="86"/>
      <c r="Q159" s="86"/>
      <c r="R159" s="86"/>
      <c r="S159" s="86"/>
      <c r="T159" s="87"/>
      <c r="U159" s="39"/>
      <c r="V159" s="39"/>
      <c r="W159" s="39"/>
      <c r="X159" s="39"/>
      <c r="Y159" s="39"/>
      <c r="Z159" s="39"/>
      <c r="AA159" s="39"/>
      <c r="AB159" s="39"/>
      <c r="AC159" s="39"/>
      <c r="AD159" s="39"/>
      <c r="AE159" s="39"/>
      <c r="AT159" s="18" t="s">
        <v>142</v>
      </c>
      <c r="AU159" s="18" t="s">
        <v>84</v>
      </c>
    </row>
    <row r="160" spans="1:47" s="2" customFormat="1" ht="12">
      <c r="A160" s="39"/>
      <c r="B160" s="40"/>
      <c r="C160" s="41"/>
      <c r="D160" s="233" t="s">
        <v>144</v>
      </c>
      <c r="E160" s="41"/>
      <c r="F160" s="237" t="s">
        <v>241</v>
      </c>
      <c r="G160" s="41"/>
      <c r="H160" s="41"/>
      <c r="I160" s="138"/>
      <c r="J160" s="41"/>
      <c r="K160" s="41"/>
      <c r="L160" s="45"/>
      <c r="M160" s="235"/>
      <c r="N160" s="236"/>
      <c r="O160" s="86"/>
      <c r="P160" s="86"/>
      <c r="Q160" s="86"/>
      <c r="R160" s="86"/>
      <c r="S160" s="86"/>
      <c r="T160" s="87"/>
      <c r="U160" s="39"/>
      <c r="V160" s="39"/>
      <c r="W160" s="39"/>
      <c r="X160" s="39"/>
      <c r="Y160" s="39"/>
      <c r="Z160" s="39"/>
      <c r="AA160" s="39"/>
      <c r="AB160" s="39"/>
      <c r="AC160" s="39"/>
      <c r="AD160" s="39"/>
      <c r="AE160" s="39"/>
      <c r="AT160" s="18" t="s">
        <v>144</v>
      </c>
      <c r="AU160" s="18" t="s">
        <v>84</v>
      </c>
    </row>
    <row r="161" spans="1:51" s="13" customFormat="1" ht="12">
      <c r="A161" s="13"/>
      <c r="B161" s="238"/>
      <c r="C161" s="239"/>
      <c r="D161" s="233" t="s">
        <v>146</v>
      </c>
      <c r="E161" s="240" t="s">
        <v>28</v>
      </c>
      <c r="F161" s="241" t="s">
        <v>353</v>
      </c>
      <c r="G161" s="239"/>
      <c r="H161" s="240" t="s">
        <v>28</v>
      </c>
      <c r="I161" s="242"/>
      <c r="J161" s="239"/>
      <c r="K161" s="239"/>
      <c r="L161" s="243"/>
      <c r="M161" s="244"/>
      <c r="N161" s="245"/>
      <c r="O161" s="245"/>
      <c r="P161" s="245"/>
      <c r="Q161" s="245"/>
      <c r="R161" s="245"/>
      <c r="S161" s="245"/>
      <c r="T161" s="246"/>
      <c r="U161" s="13"/>
      <c r="V161" s="13"/>
      <c r="W161" s="13"/>
      <c r="X161" s="13"/>
      <c r="Y161" s="13"/>
      <c r="Z161" s="13"/>
      <c r="AA161" s="13"/>
      <c r="AB161" s="13"/>
      <c r="AC161" s="13"/>
      <c r="AD161" s="13"/>
      <c r="AE161" s="13"/>
      <c r="AT161" s="247" t="s">
        <v>146</v>
      </c>
      <c r="AU161" s="247" t="s">
        <v>84</v>
      </c>
      <c r="AV161" s="13" t="s">
        <v>82</v>
      </c>
      <c r="AW161" s="13" t="s">
        <v>35</v>
      </c>
      <c r="AX161" s="13" t="s">
        <v>74</v>
      </c>
      <c r="AY161" s="247" t="s">
        <v>133</v>
      </c>
    </row>
    <row r="162" spans="1:51" s="13" customFormat="1" ht="12">
      <c r="A162" s="13"/>
      <c r="B162" s="238"/>
      <c r="C162" s="239"/>
      <c r="D162" s="233" t="s">
        <v>146</v>
      </c>
      <c r="E162" s="240" t="s">
        <v>28</v>
      </c>
      <c r="F162" s="241" t="s">
        <v>394</v>
      </c>
      <c r="G162" s="239"/>
      <c r="H162" s="240" t="s">
        <v>28</v>
      </c>
      <c r="I162" s="242"/>
      <c r="J162" s="239"/>
      <c r="K162" s="239"/>
      <c r="L162" s="243"/>
      <c r="M162" s="244"/>
      <c r="N162" s="245"/>
      <c r="O162" s="245"/>
      <c r="P162" s="245"/>
      <c r="Q162" s="245"/>
      <c r="R162" s="245"/>
      <c r="S162" s="245"/>
      <c r="T162" s="246"/>
      <c r="U162" s="13"/>
      <c r="V162" s="13"/>
      <c r="W162" s="13"/>
      <c r="X162" s="13"/>
      <c r="Y162" s="13"/>
      <c r="Z162" s="13"/>
      <c r="AA162" s="13"/>
      <c r="AB162" s="13"/>
      <c r="AC162" s="13"/>
      <c r="AD162" s="13"/>
      <c r="AE162" s="13"/>
      <c r="AT162" s="247" t="s">
        <v>146</v>
      </c>
      <c r="AU162" s="247" t="s">
        <v>84</v>
      </c>
      <c r="AV162" s="13" t="s">
        <v>82</v>
      </c>
      <c r="AW162" s="13" t="s">
        <v>35</v>
      </c>
      <c r="AX162" s="13" t="s">
        <v>74</v>
      </c>
      <c r="AY162" s="247" t="s">
        <v>133</v>
      </c>
    </row>
    <row r="163" spans="1:51" s="14" customFormat="1" ht="12">
      <c r="A163" s="14"/>
      <c r="B163" s="248"/>
      <c r="C163" s="249"/>
      <c r="D163" s="233" t="s">
        <v>146</v>
      </c>
      <c r="E163" s="250" t="s">
        <v>28</v>
      </c>
      <c r="F163" s="251" t="s">
        <v>398</v>
      </c>
      <c r="G163" s="249"/>
      <c r="H163" s="252">
        <v>565.11</v>
      </c>
      <c r="I163" s="253"/>
      <c r="J163" s="249"/>
      <c r="K163" s="249"/>
      <c r="L163" s="254"/>
      <c r="M163" s="255"/>
      <c r="N163" s="256"/>
      <c r="O163" s="256"/>
      <c r="P163" s="256"/>
      <c r="Q163" s="256"/>
      <c r="R163" s="256"/>
      <c r="S163" s="256"/>
      <c r="T163" s="257"/>
      <c r="U163" s="14"/>
      <c r="V163" s="14"/>
      <c r="W163" s="14"/>
      <c r="X163" s="14"/>
      <c r="Y163" s="14"/>
      <c r="Z163" s="14"/>
      <c r="AA163" s="14"/>
      <c r="AB163" s="14"/>
      <c r="AC163" s="14"/>
      <c r="AD163" s="14"/>
      <c r="AE163" s="14"/>
      <c r="AT163" s="258" t="s">
        <v>146</v>
      </c>
      <c r="AU163" s="258" t="s">
        <v>84</v>
      </c>
      <c r="AV163" s="14" t="s">
        <v>84</v>
      </c>
      <c r="AW163" s="14" t="s">
        <v>35</v>
      </c>
      <c r="AX163" s="14" t="s">
        <v>74</v>
      </c>
      <c r="AY163" s="258" t="s">
        <v>133</v>
      </c>
    </row>
    <row r="164" spans="1:51" s="13" customFormat="1" ht="12">
      <c r="A164" s="13"/>
      <c r="B164" s="238"/>
      <c r="C164" s="239"/>
      <c r="D164" s="233" t="s">
        <v>146</v>
      </c>
      <c r="E164" s="240" t="s">
        <v>28</v>
      </c>
      <c r="F164" s="241" t="s">
        <v>244</v>
      </c>
      <c r="G164" s="239"/>
      <c r="H164" s="240" t="s">
        <v>28</v>
      </c>
      <c r="I164" s="242"/>
      <c r="J164" s="239"/>
      <c r="K164" s="239"/>
      <c r="L164" s="243"/>
      <c r="M164" s="244"/>
      <c r="N164" s="245"/>
      <c r="O164" s="245"/>
      <c r="P164" s="245"/>
      <c r="Q164" s="245"/>
      <c r="R164" s="245"/>
      <c r="S164" s="245"/>
      <c r="T164" s="246"/>
      <c r="U164" s="13"/>
      <c r="V164" s="13"/>
      <c r="W164" s="13"/>
      <c r="X164" s="13"/>
      <c r="Y164" s="13"/>
      <c r="Z164" s="13"/>
      <c r="AA164" s="13"/>
      <c r="AB164" s="13"/>
      <c r="AC164" s="13"/>
      <c r="AD164" s="13"/>
      <c r="AE164" s="13"/>
      <c r="AT164" s="247" t="s">
        <v>146</v>
      </c>
      <c r="AU164" s="247" t="s">
        <v>84</v>
      </c>
      <c r="AV164" s="13" t="s">
        <v>82</v>
      </c>
      <c r="AW164" s="13" t="s">
        <v>35</v>
      </c>
      <c r="AX164" s="13" t="s">
        <v>74</v>
      </c>
      <c r="AY164" s="247" t="s">
        <v>133</v>
      </c>
    </row>
    <row r="165" spans="1:51" s="14" customFormat="1" ht="12">
      <c r="A165" s="14"/>
      <c r="B165" s="248"/>
      <c r="C165" s="249"/>
      <c r="D165" s="233" t="s">
        <v>146</v>
      </c>
      <c r="E165" s="250" t="s">
        <v>28</v>
      </c>
      <c r="F165" s="251" t="s">
        <v>399</v>
      </c>
      <c r="G165" s="249"/>
      <c r="H165" s="252">
        <v>292.158</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146</v>
      </c>
      <c r="AU165" s="258" t="s">
        <v>84</v>
      </c>
      <c r="AV165" s="14" t="s">
        <v>84</v>
      </c>
      <c r="AW165" s="14" t="s">
        <v>35</v>
      </c>
      <c r="AX165" s="14" t="s">
        <v>74</v>
      </c>
      <c r="AY165" s="258" t="s">
        <v>133</v>
      </c>
    </row>
    <row r="166" spans="1:51" s="15" customFormat="1" ht="12">
      <c r="A166" s="15"/>
      <c r="B166" s="259"/>
      <c r="C166" s="260"/>
      <c r="D166" s="233" t="s">
        <v>146</v>
      </c>
      <c r="E166" s="261" t="s">
        <v>28</v>
      </c>
      <c r="F166" s="262" t="s">
        <v>185</v>
      </c>
      <c r="G166" s="260"/>
      <c r="H166" s="263">
        <v>857.268</v>
      </c>
      <c r="I166" s="264"/>
      <c r="J166" s="260"/>
      <c r="K166" s="260"/>
      <c r="L166" s="265"/>
      <c r="M166" s="266"/>
      <c r="N166" s="267"/>
      <c r="O166" s="267"/>
      <c r="P166" s="267"/>
      <c r="Q166" s="267"/>
      <c r="R166" s="267"/>
      <c r="S166" s="267"/>
      <c r="T166" s="268"/>
      <c r="U166" s="15"/>
      <c r="V166" s="15"/>
      <c r="W166" s="15"/>
      <c r="X166" s="15"/>
      <c r="Y166" s="15"/>
      <c r="Z166" s="15"/>
      <c r="AA166" s="15"/>
      <c r="AB166" s="15"/>
      <c r="AC166" s="15"/>
      <c r="AD166" s="15"/>
      <c r="AE166" s="15"/>
      <c r="AT166" s="269" t="s">
        <v>146</v>
      </c>
      <c r="AU166" s="269" t="s">
        <v>84</v>
      </c>
      <c r="AV166" s="15" t="s">
        <v>140</v>
      </c>
      <c r="AW166" s="15" t="s">
        <v>35</v>
      </c>
      <c r="AX166" s="15" t="s">
        <v>82</v>
      </c>
      <c r="AY166" s="269" t="s">
        <v>133</v>
      </c>
    </row>
    <row r="167" spans="1:65" s="2" customFormat="1" ht="16.5" customHeight="1">
      <c r="A167" s="39"/>
      <c r="B167" s="40"/>
      <c r="C167" s="220" t="s">
        <v>8</v>
      </c>
      <c r="D167" s="220" t="s">
        <v>135</v>
      </c>
      <c r="E167" s="221" t="s">
        <v>247</v>
      </c>
      <c r="F167" s="222" t="s">
        <v>248</v>
      </c>
      <c r="G167" s="223" t="s">
        <v>238</v>
      </c>
      <c r="H167" s="224">
        <v>1.009</v>
      </c>
      <c r="I167" s="225"/>
      <c r="J167" s="226">
        <f>ROUND(I167*H167,2)</f>
        <v>0</v>
      </c>
      <c r="K167" s="222" t="s">
        <v>28</v>
      </c>
      <c r="L167" s="45"/>
      <c r="M167" s="227" t="s">
        <v>28</v>
      </c>
      <c r="N167" s="228" t="s">
        <v>47</v>
      </c>
      <c r="O167" s="86"/>
      <c r="P167" s="229">
        <f>O167*H167</f>
        <v>0</v>
      </c>
      <c r="Q167" s="229">
        <v>0</v>
      </c>
      <c r="R167" s="229">
        <f>Q167*H167</f>
        <v>0</v>
      </c>
      <c r="S167" s="229">
        <v>0</v>
      </c>
      <c r="T167" s="230">
        <f>S167*H167</f>
        <v>0</v>
      </c>
      <c r="U167" s="39"/>
      <c r="V167" s="39"/>
      <c r="W167" s="39"/>
      <c r="X167" s="39"/>
      <c r="Y167" s="39"/>
      <c r="Z167" s="39"/>
      <c r="AA167" s="39"/>
      <c r="AB167" s="39"/>
      <c r="AC167" s="39"/>
      <c r="AD167" s="39"/>
      <c r="AE167" s="39"/>
      <c r="AR167" s="231" t="s">
        <v>140</v>
      </c>
      <c r="AT167" s="231" t="s">
        <v>135</v>
      </c>
      <c r="AU167" s="231" t="s">
        <v>84</v>
      </c>
      <c r="AY167" s="18" t="s">
        <v>133</v>
      </c>
      <c r="BE167" s="232">
        <f>IF(N167="základní",J167,0)</f>
        <v>0</v>
      </c>
      <c r="BF167" s="232">
        <f>IF(N167="snížená",J167,0)</f>
        <v>0</v>
      </c>
      <c r="BG167" s="232">
        <f>IF(N167="zákl. přenesená",J167,0)</f>
        <v>0</v>
      </c>
      <c r="BH167" s="232">
        <f>IF(N167="sníž. přenesená",J167,0)</f>
        <v>0</v>
      </c>
      <c r="BI167" s="232">
        <f>IF(N167="nulová",J167,0)</f>
        <v>0</v>
      </c>
      <c r="BJ167" s="18" t="s">
        <v>140</v>
      </c>
      <c r="BK167" s="232">
        <f>ROUND(I167*H167,2)</f>
        <v>0</v>
      </c>
      <c r="BL167" s="18" t="s">
        <v>140</v>
      </c>
      <c r="BM167" s="231" t="s">
        <v>400</v>
      </c>
    </row>
    <row r="168" spans="1:47" s="2" customFormat="1" ht="12">
      <c r="A168" s="39"/>
      <c r="B168" s="40"/>
      <c r="C168" s="41"/>
      <c r="D168" s="233" t="s">
        <v>142</v>
      </c>
      <c r="E168" s="41"/>
      <c r="F168" s="234" t="s">
        <v>250</v>
      </c>
      <c r="G168" s="41"/>
      <c r="H168" s="41"/>
      <c r="I168" s="138"/>
      <c r="J168" s="41"/>
      <c r="K168" s="41"/>
      <c r="L168" s="45"/>
      <c r="M168" s="235"/>
      <c r="N168" s="236"/>
      <c r="O168" s="86"/>
      <c r="P168" s="86"/>
      <c r="Q168" s="86"/>
      <c r="R168" s="86"/>
      <c r="S168" s="86"/>
      <c r="T168" s="87"/>
      <c r="U168" s="39"/>
      <c r="V168" s="39"/>
      <c r="W168" s="39"/>
      <c r="X168" s="39"/>
      <c r="Y168" s="39"/>
      <c r="Z168" s="39"/>
      <c r="AA168" s="39"/>
      <c r="AB168" s="39"/>
      <c r="AC168" s="39"/>
      <c r="AD168" s="39"/>
      <c r="AE168" s="39"/>
      <c r="AT168" s="18" t="s">
        <v>142</v>
      </c>
      <c r="AU168" s="18" t="s">
        <v>84</v>
      </c>
    </row>
    <row r="169" spans="1:47" s="2" customFormat="1" ht="12">
      <c r="A169" s="39"/>
      <c r="B169" s="40"/>
      <c r="C169" s="41"/>
      <c r="D169" s="233" t="s">
        <v>144</v>
      </c>
      <c r="E169" s="41"/>
      <c r="F169" s="237" t="s">
        <v>241</v>
      </c>
      <c r="G169" s="41"/>
      <c r="H169" s="41"/>
      <c r="I169" s="138"/>
      <c r="J169" s="41"/>
      <c r="K169" s="41"/>
      <c r="L169" s="45"/>
      <c r="M169" s="235"/>
      <c r="N169" s="236"/>
      <c r="O169" s="86"/>
      <c r="P169" s="86"/>
      <c r="Q169" s="86"/>
      <c r="R169" s="86"/>
      <c r="S169" s="86"/>
      <c r="T169" s="87"/>
      <c r="U169" s="39"/>
      <c r="V169" s="39"/>
      <c r="W169" s="39"/>
      <c r="X169" s="39"/>
      <c r="Y169" s="39"/>
      <c r="Z169" s="39"/>
      <c r="AA169" s="39"/>
      <c r="AB169" s="39"/>
      <c r="AC169" s="39"/>
      <c r="AD169" s="39"/>
      <c r="AE169" s="39"/>
      <c r="AT169" s="18" t="s">
        <v>144</v>
      </c>
      <c r="AU169" s="18" t="s">
        <v>84</v>
      </c>
    </row>
    <row r="170" spans="1:51" s="13" customFormat="1" ht="12">
      <c r="A170" s="13"/>
      <c r="B170" s="238"/>
      <c r="C170" s="239"/>
      <c r="D170" s="233" t="s">
        <v>146</v>
      </c>
      <c r="E170" s="240" t="s">
        <v>28</v>
      </c>
      <c r="F170" s="241" t="s">
        <v>357</v>
      </c>
      <c r="G170" s="239"/>
      <c r="H170" s="240" t="s">
        <v>28</v>
      </c>
      <c r="I170" s="242"/>
      <c r="J170" s="239"/>
      <c r="K170" s="239"/>
      <c r="L170" s="243"/>
      <c r="M170" s="244"/>
      <c r="N170" s="245"/>
      <c r="O170" s="245"/>
      <c r="P170" s="245"/>
      <c r="Q170" s="245"/>
      <c r="R170" s="245"/>
      <c r="S170" s="245"/>
      <c r="T170" s="246"/>
      <c r="U170" s="13"/>
      <c r="V170" s="13"/>
      <c r="W170" s="13"/>
      <c r="X170" s="13"/>
      <c r="Y170" s="13"/>
      <c r="Z170" s="13"/>
      <c r="AA170" s="13"/>
      <c r="AB170" s="13"/>
      <c r="AC170" s="13"/>
      <c r="AD170" s="13"/>
      <c r="AE170" s="13"/>
      <c r="AT170" s="247" t="s">
        <v>146</v>
      </c>
      <c r="AU170" s="247" t="s">
        <v>84</v>
      </c>
      <c r="AV170" s="13" t="s">
        <v>82</v>
      </c>
      <c r="AW170" s="13" t="s">
        <v>35</v>
      </c>
      <c r="AX170" s="13" t="s">
        <v>74</v>
      </c>
      <c r="AY170" s="247" t="s">
        <v>133</v>
      </c>
    </row>
    <row r="171" spans="1:51" s="14" customFormat="1" ht="12">
      <c r="A171" s="14"/>
      <c r="B171" s="248"/>
      <c r="C171" s="249"/>
      <c r="D171" s="233" t="s">
        <v>146</v>
      </c>
      <c r="E171" s="250" t="s">
        <v>28</v>
      </c>
      <c r="F171" s="251" t="s">
        <v>401</v>
      </c>
      <c r="G171" s="249"/>
      <c r="H171" s="252">
        <v>1.009</v>
      </c>
      <c r="I171" s="253"/>
      <c r="J171" s="249"/>
      <c r="K171" s="249"/>
      <c r="L171" s="254"/>
      <c r="M171" s="255"/>
      <c r="N171" s="256"/>
      <c r="O171" s="256"/>
      <c r="P171" s="256"/>
      <c r="Q171" s="256"/>
      <c r="R171" s="256"/>
      <c r="S171" s="256"/>
      <c r="T171" s="257"/>
      <c r="U171" s="14"/>
      <c r="V171" s="14"/>
      <c r="W171" s="14"/>
      <c r="X171" s="14"/>
      <c r="Y171" s="14"/>
      <c r="Z171" s="14"/>
      <c r="AA171" s="14"/>
      <c r="AB171" s="14"/>
      <c r="AC171" s="14"/>
      <c r="AD171" s="14"/>
      <c r="AE171" s="14"/>
      <c r="AT171" s="258" t="s">
        <v>146</v>
      </c>
      <c r="AU171" s="258" t="s">
        <v>84</v>
      </c>
      <c r="AV171" s="14" t="s">
        <v>84</v>
      </c>
      <c r="AW171" s="14" t="s">
        <v>35</v>
      </c>
      <c r="AX171" s="14" t="s">
        <v>82</v>
      </c>
      <c r="AY171" s="258" t="s">
        <v>133</v>
      </c>
    </row>
    <row r="172" spans="1:63" s="12" customFormat="1" ht="22.8" customHeight="1">
      <c r="A172" s="12"/>
      <c r="B172" s="204"/>
      <c r="C172" s="205"/>
      <c r="D172" s="206" t="s">
        <v>73</v>
      </c>
      <c r="E172" s="218" t="s">
        <v>140</v>
      </c>
      <c r="F172" s="218" t="s">
        <v>402</v>
      </c>
      <c r="G172" s="205"/>
      <c r="H172" s="205"/>
      <c r="I172" s="208"/>
      <c r="J172" s="219">
        <f>BK172</f>
        <v>0</v>
      </c>
      <c r="K172" s="205"/>
      <c r="L172" s="210"/>
      <c r="M172" s="211"/>
      <c r="N172" s="212"/>
      <c r="O172" s="212"/>
      <c r="P172" s="213">
        <f>SUM(P173:P177)</f>
        <v>0</v>
      </c>
      <c r="Q172" s="212"/>
      <c r="R172" s="213">
        <f>SUM(R173:R177)</f>
        <v>100.96332480000001</v>
      </c>
      <c r="S172" s="212"/>
      <c r="T172" s="214">
        <f>SUM(T173:T177)</f>
        <v>0</v>
      </c>
      <c r="U172" s="12"/>
      <c r="V172" s="12"/>
      <c r="W172" s="12"/>
      <c r="X172" s="12"/>
      <c r="Y172" s="12"/>
      <c r="Z172" s="12"/>
      <c r="AA172" s="12"/>
      <c r="AB172" s="12"/>
      <c r="AC172" s="12"/>
      <c r="AD172" s="12"/>
      <c r="AE172" s="12"/>
      <c r="AR172" s="215" t="s">
        <v>82</v>
      </c>
      <c r="AT172" s="216" t="s">
        <v>73</v>
      </c>
      <c r="AU172" s="216" t="s">
        <v>82</v>
      </c>
      <c r="AY172" s="215" t="s">
        <v>133</v>
      </c>
      <c r="BK172" s="217">
        <f>SUM(BK173:BK177)</f>
        <v>0</v>
      </c>
    </row>
    <row r="173" spans="1:65" s="2" customFormat="1" ht="16.5" customHeight="1">
      <c r="A173" s="39"/>
      <c r="B173" s="40"/>
      <c r="C173" s="220" t="s">
        <v>262</v>
      </c>
      <c r="D173" s="220" t="s">
        <v>135</v>
      </c>
      <c r="E173" s="221" t="s">
        <v>403</v>
      </c>
      <c r="F173" s="222" t="s">
        <v>404</v>
      </c>
      <c r="G173" s="223" t="s">
        <v>151</v>
      </c>
      <c r="H173" s="224">
        <v>47.31</v>
      </c>
      <c r="I173" s="225"/>
      <c r="J173" s="226">
        <f>ROUND(I173*H173,2)</f>
        <v>0</v>
      </c>
      <c r="K173" s="222" t="s">
        <v>28</v>
      </c>
      <c r="L173" s="45"/>
      <c r="M173" s="227" t="s">
        <v>28</v>
      </c>
      <c r="N173" s="228" t="s">
        <v>47</v>
      </c>
      <c r="O173" s="86"/>
      <c r="P173" s="229">
        <f>O173*H173</f>
        <v>0</v>
      </c>
      <c r="Q173" s="229">
        <v>2.13408</v>
      </c>
      <c r="R173" s="229">
        <f>Q173*H173</f>
        <v>100.96332480000001</v>
      </c>
      <c r="S173" s="229">
        <v>0</v>
      </c>
      <c r="T173" s="230">
        <f>S173*H173</f>
        <v>0</v>
      </c>
      <c r="U173" s="39"/>
      <c r="V173" s="39"/>
      <c r="W173" s="39"/>
      <c r="X173" s="39"/>
      <c r="Y173" s="39"/>
      <c r="Z173" s="39"/>
      <c r="AA173" s="39"/>
      <c r="AB173" s="39"/>
      <c r="AC173" s="39"/>
      <c r="AD173" s="39"/>
      <c r="AE173" s="39"/>
      <c r="AR173" s="231" t="s">
        <v>140</v>
      </c>
      <c r="AT173" s="231" t="s">
        <v>135</v>
      </c>
      <c r="AU173" s="231" t="s">
        <v>84</v>
      </c>
      <c r="AY173" s="18" t="s">
        <v>133</v>
      </c>
      <c r="BE173" s="232">
        <f>IF(N173="základní",J173,0)</f>
        <v>0</v>
      </c>
      <c r="BF173" s="232">
        <f>IF(N173="snížená",J173,0)</f>
        <v>0</v>
      </c>
      <c r="BG173" s="232">
        <f>IF(N173="zákl. přenesená",J173,0)</f>
        <v>0</v>
      </c>
      <c r="BH173" s="232">
        <f>IF(N173="sníž. přenesená",J173,0)</f>
        <v>0</v>
      </c>
      <c r="BI173" s="232">
        <f>IF(N173="nulová",J173,0)</f>
        <v>0</v>
      </c>
      <c r="BJ173" s="18" t="s">
        <v>140</v>
      </c>
      <c r="BK173" s="232">
        <f>ROUND(I173*H173,2)</f>
        <v>0</v>
      </c>
      <c r="BL173" s="18" t="s">
        <v>140</v>
      </c>
      <c r="BM173" s="231" t="s">
        <v>405</v>
      </c>
    </row>
    <row r="174" spans="1:47" s="2" customFormat="1" ht="12">
      <c r="A174" s="39"/>
      <c r="B174" s="40"/>
      <c r="C174" s="41"/>
      <c r="D174" s="233" t="s">
        <v>142</v>
      </c>
      <c r="E174" s="41"/>
      <c r="F174" s="234" t="s">
        <v>406</v>
      </c>
      <c r="G174" s="41"/>
      <c r="H174" s="41"/>
      <c r="I174" s="138"/>
      <c r="J174" s="41"/>
      <c r="K174" s="41"/>
      <c r="L174" s="45"/>
      <c r="M174" s="235"/>
      <c r="N174" s="236"/>
      <c r="O174" s="86"/>
      <c r="P174" s="86"/>
      <c r="Q174" s="86"/>
      <c r="R174" s="86"/>
      <c r="S174" s="86"/>
      <c r="T174" s="87"/>
      <c r="U174" s="39"/>
      <c r="V174" s="39"/>
      <c r="W174" s="39"/>
      <c r="X174" s="39"/>
      <c r="Y174" s="39"/>
      <c r="Z174" s="39"/>
      <c r="AA174" s="39"/>
      <c r="AB174" s="39"/>
      <c r="AC174" s="39"/>
      <c r="AD174" s="39"/>
      <c r="AE174" s="39"/>
      <c r="AT174" s="18" t="s">
        <v>142</v>
      </c>
      <c r="AU174" s="18" t="s">
        <v>84</v>
      </c>
    </row>
    <row r="175" spans="1:47" s="2" customFormat="1" ht="12">
      <c r="A175" s="39"/>
      <c r="B175" s="40"/>
      <c r="C175" s="41"/>
      <c r="D175" s="233" t="s">
        <v>144</v>
      </c>
      <c r="E175" s="41"/>
      <c r="F175" s="237" t="s">
        <v>407</v>
      </c>
      <c r="G175" s="41"/>
      <c r="H175" s="41"/>
      <c r="I175" s="138"/>
      <c r="J175" s="41"/>
      <c r="K175" s="41"/>
      <c r="L175" s="45"/>
      <c r="M175" s="235"/>
      <c r="N175" s="236"/>
      <c r="O175" s="86"/>
      <c r="P175" s="86"/>
      <c r="Q175" s="86"/>
      <c r="R175" s="86"/>
      <c r="S175" s="86"/>
      <c r="T175" s="87"/>
      <c r="U175" s="39"/>
      <c r="V175" s="39"/>
      <c r="W175" s="39"/>
      <c r="X175" s="39"/>
      <c r="Y175" s="39"/>
      <c r="Z175" s="39"/>
      <c r="AA175" s="39"/>
      <c r="AB175" s="39"/>
      <c r="AC175" s="39"/>
      <c r="AD175" s="39"/>
      <c r="AE175" s="39"/>
      <c r="AT175" s="18" t="s">
        <v>144</v>
      </c>
      <c r="AU175" s="18" t="s">
        <v>84</v>
      </c>
    </row>
    <row r="176" spans="1:51" s="13" customFormat="1" ht="12">
      <c r="A176" s="13"/>
      <c r="B176" s="238"/>
      <c r="C176" s="239"/>
      <c r="D176" s="233" t="s">
        <v>146</v>
      </c>
      <c r="E176" s="240" t="s">
        <v>28</v>
      </c>
      <c r="F176" s="241" t="s">
        <v>408</v>
      </c>
      <c r="G176" s="239"/>
      <c r="H176" s="240" t="s">
        <v>28</v>
      </c>
      <c r="I176" s="242"/>
      <c r="J176" s="239"/>
      <c r="K176" s="239"/>
      <c r="L176" s="243"/>
      <c r="M176" s="244"/>
      <c r="N176" s="245"/>
      <c r="O176" s="245"/>
      <c r="P176" s="245"/>
      <c r="Q176" s="245"/>
      <c r="R176" s="245"/>
      <c r="S176" s="245"/>
      <c r="T176" s="246"/>
      <c r="U176" s="13"/>
      <c r="V176" s="13"/>
      <c r="W176" s="13"/>
      <c r="X176" s="13"/>
      <c r="Y176" s="13"/>
      <c r="Z176" s="13"/>
      <c r="AA176" s="13"/>
      <c r="AB176" s="13"/>
      <c r="AC176" s="13"/>
      <c r="AD176" s="13"/>
      <c r="AE176" s="13"/>
      <c r="AT176" s="247" t="s">
        <v>146</v>
      </c>
      <c r="AU176" s="247" t="s">
        <v>84</v>
      </c>
      <c r="AV176" s="13" t="s">
        <v>82</v>
      </c>
      <c r="AW176" s="13" t="s">
        <v>35</v>
      </c>
      <c r="AX176" s="13" t="s">
        <v>74</v>
      </c>
      <c r="AY176" s="247" t="s">
        <v>133</v>
      </c>
    </row>
    <row r="177" spans="1:51" s="14" customFormat="1" ht="12">
      <c r="A177" s="14"/>
      <c r="B177" s="248"/>
      <c r="C177" s="249"/>
      <c r="D177" s="233" t="s">
        <v>146</v>
      </c>
      <c r="E177" s="250" t="s">
        <v>28</v>
      </c>
      <c r="F177" s="251" t="s">
        <v>392</v>
      </c>
      <c r="G177" s="249"/>
      <c r="H177" s="252">
        <v>47.31</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146</v>
      </c>
      <c r="AU177" s="258" t="s">
        <v>84</v>
      </c>
      <c r="AV177" s="14" t="s">
        <v>84</v>
      </c>
      <c r="AW177" s="14" t="s">
        <v>35</v>
      </c>
      <c r="AX177" s="14" t="s">
        <v>82</v>
      </c>
      <c r="AY177" s="258" t="s">
        <v>133</v>
      </c>
    </row>
    <row r="178" spans="1:63" s="12" customFormat="1" ht="22.8" customHeight="1">
      <c r="A178" s="12"/>
      <c r="B178" s="204"/>
      <c r="C178" s="205"/>
      <c r="D178" s="206" t="s">
        <v>73</v>
      </c>
      <c r="E178" s="218" t="s">
        <v>202</v>
      </c>
      <c r="F178" s="218" t="s">
        <v>277</v>
      </c>
      <c r="G178" s="205"/>
      <c r="H178" s="205"/>
      <c r="I178" s="208"/>
      <c r="J178" s="219">
        <f>BK178</f>
        <v>0</v>
      </c>
      <c r="K178" s="205"/>
      <c r="L178" s="210"/>
      <c r="M178" s="211"/>
      <c r="N178" s="212"/>
      <c r="O178" s="212"/>
      <c r="P178" s="213">
        <f>SUM(P179:P183)</f>
        <v>0</v>
      </c>
      <c r="Q178" s="212"/>
      <c r="R178" s="213">
        <f>SUM(R179:R183)</f>
        <v>0</v>
      </c>
      <c r="S178" s="212"/>
      <c r="T178" s="214">
        <f>SUM(T179:T183)</f>
        <v>273.6</v>
      </c>
      <c r="U178" s="12"/>
      <c r="V178" s="12"/>
      <c r="W178" s="12"/>
      <c r="X178" s="12"/>
      <c r="Y178" s="12"/>
      <c r="Z178" s="12"/>
      <c r="AA178" s="12"/>
      <c r="AB178" s="12"/>
      <c r="AC178" s="12"/>
      <c r="AD178" s="12"/>
      <c r="AE178" s="12"/>
      <c r="AR178" s="215" t="s">
        <v>82</v>
      </c>
      <c r="AT178" s="216" t="s">
        <v>73</v>
      </c>
      <c r="AU178" s="216" t="s">
        <v>82</v>
      </c>
      <c r="AY178" s="215" t="s">
        <v>133</v>
      </c>
      <c r="BK178" s="217">
        <f>SUM(BK179:BK183)</f>
        <v>0</v>
      </c>
    </row>
    <row r="179" spans="1:65" s="2" customFormat="1" ht="16.5" customHeight="1">
      <c r="A179" s="39"/>
      <c r="B179" s="40"/>
      <c r="C179" s="220" t="s">
        <v>271</v>
      </c>
      <c r="D179" s="220" t="s">
        <v>135</v>
      </c>
      <c r="E179" s="221" t="s">
        <v>278</v>
      </c>
      <c r="F179" s="222" t="s">
        <v>279</v>
      </c>
      <c r="G179" s="223" t="s">
        <v>222</v>
      </c>
      <c r="H179" s="224">
        <v>13680</v>
      </c>
      <c r="I179" s="225"/>
      <c r="J179" s="226">
        <f>ROUND(I179*H179,2)</f>
        <v>0</v>
      </c>
      <c r="K179" s="222" t="s">
        <v>139</v>
      </c>
      <c r="L179" s="45"/>
      <c r="M179" s="227" t="s">
        <v>28</v>
      </c>
      <c r="N179" s="228" t="s">
        <v>47</v>
      </c>
      <c r="O179" s="86"/>
      <c r="P179" s="229">
        <f>O179*H179</f>
        <v>0</v>
      </c>
      <c r="Q179" s="229">
        <v>0</v>
      </c>
      <c r="R179" s="229">
        <f>Q179*H179</f>
        <v>0</v>
      </c>
      <c r="S179" s="229">
        <v>0.02</v>
      </c>
      <c r="T179" s="230">
        <f>S179*H179</f>
        <v>273.6</v>
      </c>
      <c r="U179" s="39"/>
      <c r="V179" s="39"/>
      <c r="W179" s="39"/>
      <c r="X179" s="39"/>
      <c r="Y179" s="39"/>
      <c r="Z179" s="39"/>
      <c r="AA179" s="39"/>
      <c r="AB179" s="39"/>
      <c r="AC179" s="39"/>
      <c r="AD179" s="39"/>
      <c r="AE179" s="39"/>
      <c r="AR179" s="231" t="s">
        <v>140</v>
      </c>
      <c r="AT179" s="231" t="s">
        <v>135</v>
      </c>
      <c r="AU179" s="231" t="s">
        <v>84</v>
      </c>
      <c r="AY179" s="18" t="s">
        <v>133</v>
      </c>
      <c r="BE179" s="232">
        <f>IF(N179="základní",J179,0)</f>
        <v>0</v>
      </c>
      <c r="BF179" s="232">
        <f>IF(N179="snížená",J179,0)</f>
        <v>0</v>
      </c>
      <c r="BG179" s="232">
        <f>IF(N179="zákl. přenesená",J179,0)</f>
        <v>0</v>
      </c>
      <c r="BH179" s="232">
        <f>IF(N179="sníž. přenesená",J179,0)</f>
        <v>0</v>
      </c>
      <c r="BI179" s="232">
        <f>IF(N179="nulová",J179,0)</f>
        <v>0</v>
      </c>
      <c r="BJ179" s="18" t="s">
        <v>140</v>
      </c>
      <c r="BK179" s="232">
        <f>ROUND(I179*H179,2)</f>
        <v>0</v>
      </c>
      <c r="BL179" s="18" t="s">
        <v>140</v>
      </c>
      <c r="BM179" s="231" t="s">
        <v>280</v>
      </c>
    </row>
    <row r="180" spans="1:47" s="2" customFormat="1" ht="12">
      <c r="A180" s="39"/>
      <c r="B180" s="40"/>
      <c r="C180" s="41"/>
      <c r="D180" s="233" t="s">
        <v>142</v>
      </c>
      <c r="E180" s="41"/>
      <c r="F180" s="234" t="s">
        <v>281</v>
      </c>
      <c r="G180" s="41"/>
      <c r="H180" s="41"/>
      <c r="I180" s="138"/>
      <c r="J180" s="41"/>
      <c r="K180" s="41"/>
      <c r="L180" s="45"/>
      <c r="M180" s="235"/>
      <c r="N180" s="236"/>
      <c r="O180" s="86"/>
      <c r="P180" s="86"/>
      <c r="Q180" s="86"/>
      <c r="R180" s="86"/>
      <c r="S180" s="86"/>
      <c r="T180" s="87"/>
      <c r="U180" s="39"/>
      <c r="V180" s="39"/>
      <c r="W180" s="39"/>
      <c r="X180" s="39"/>
      <c r="Y180" s="39"/>
      <c r="Z180" s="39"/>
      <c r="AA180" s="39"/>
      <c r="AB180" s="39"/>
      <c r="AC180" s="39"/>
      <c r="AD180" s="39"/>
      <c r="AE180" s="39"/>
      <c r="AT180" s="18" t="s">
        <v>142</v>
      </c>
      <c r="AU180" s="18" t="s">
        <v>84</v>
      </c>
    </row>
    <row r="181" spans="1:47" s="2" customFormat="1" ht="12">
      <c r="A181" s="39"/>
      <c r="B181" s="40"/>
      <c r="C181" s="41"/>
      <c r="D181" s="233" t="s">
        <v>144</v>
      </c>
      <c r="E181" s="41"/>
      <c r="F181" s="237" t="s">
        <v>282</v>
      </c>
      <c r="G181" s="41"/>
      <c r="H181" s="41"/>
      <c r="I181" s="138"/>
      <c r="J181" s="41"/>
      <c r="K181" s="41"/>
      <c r="L181" s="45"/>
      <c r="M181" s="235"/>
      <c r="N181" s="236"/>
      <c r="O181" s="86"/>
      <c r="P181" s="86"/>
      <c r="Q181" s="86"/>
      <c r="R181" s="86"/>
      <c r="S181" s="86"/>
      <c r="T181" s="87"/>
      <c r="U181" s="39"/>
      <c r="V181" s="39"/>
      <c r="W181" s="39"/>
      <c r="X181" s="39"/>
      <c r="Y181" s="39"/>
      <c r="Z181" s="39"/>
      <c r="AA181" s="39"/>
      <c r="AB181" s="39"/>
      <c r="AC181" s="39"/>
      <c r="AD181" s="39"/>
      <c r="AE181" s="39"/>
      <c r="AT181" s="18" t="s">
        <v>144</v>
      </c>
      <c r="AU181" s="18" t="s">
        <v>84</v>
      </c>
    </row>
    <row r="182" spans="1:51" s="13" customFormat="1" ht="12">
      <c r="A182" s="13"/>
      <c r="B182" s="238"/>
      <c r="C182" s="239"/>
      <c r="D182" s="233" t="s">
        <v>146</v>
      </c>
      <c r="E182" s="240" t="s">
        <v>28</v>
      </c>
      <c r="F182" s="241" t="s">
        <v>362</v>
      </c>
      <c r="G182" s="239"/>
      <c r="H182" s="240" t="s">
        <v>28</v>
      </c>
      <c r="I182" s="242"/>
      <c r="J182" s="239"/>
      <c r="K182" s="239"/>
      <c r="L182" s="243"/>
      <c r="M182" s="244"/>
      <c r="N182" s="245"/>
      <c r="O182" s="245"/>
      <c r="P182" s="245"/>
      <c r="Q182" s="245"/>
      <c r="R182" s="245"/>
      <c r="S182" s="245"/>
      <c r="T182" s="246"/>
      <c r="U182" s="13"/>
      <c r="V182" s="13"/>
      <c r="W182" s="13"/>
      <c r="X182" s="13"/>
      <c r="Y182" s="13"/>
      <c r="Z182" s="13"/>
      <c r="AA182" s="13"/>
      <c r="AB182" s="13"/>
      <c r="AC182" s="13"/>
      <c r="AD182" s="13"/>
      <c r="AE182" s="13"/>
      <c r="AT182" s="247" t="s">
        <v>146</v>
      </c>
      <c r="AU182" s="247" t="s">
        <v>84</v>
      </c>
      <c r="AV182" s="13" t="s">
        <v>82</v>
      </c>
      <c r="AW182" s="13" t="s">
        <v>35</v>
      </c>
      <c r="AX182" s="13" t="s">
        <v>74</v>
      </c>
      <c r="AY182" s="247" t="s">
        <v>133</v>
      </c>
    </row>
    <row r="183" spans="1:51" s="14" customFormat="1" ht="12">
      <c r="A183" s="14"/>
      <c r="B183" s="248"/>
      <c r="C183" s="249"/>
      <c r="D183" s="233" t="s">
        <v>146</v>
      </c>
      <c r="E183" s="250" t="s">
        <v>28</v>
      </c>
      <c r="F183" s="251" t="s">
        <v>409</v>
      </c>
      <c r="G183" s="249"/>
      <c r="H183" s="252">
        <v>13680</v>
      </c>
      <c r="I183" s="253"/>
      <c r="J183" s="249"/>
      <c r="K183" s="249"/>
      <c r="L183" s="254"/>
      <c r="M183" s="255"/>
      <c r="N183" s="256"/>
      <c r="O183" s="256"/>
      <c r="P183" s="256"/>
      <c r="Q183" s="256"/>
      <c r="R183" s="256"/>
      <c r="S183" s="256"/>
      <c r="T183" s="257"/>
      <c r="U183" s="14"/>
      <c r="V183" s="14"/>
      <c r="W183" s="14"/>
      <c r="X183" s="14"/>
      <c r="Y183" s="14"/>
      <c r="Z183" s="14"/>
      <c r="AA183" s="14"/>
      <c r="AB183" s="14"/>
      <c r="AC183" s="14"/>
      <c r="AD183" s="14"/>
      <c r="AE183" s="14"/>
      <c r="AT183" s="258" t="s">
        <v>146</v>
      </c>
      <c r="AU183" s="258" t="s">
        <v>84</v>
      </c>
      <c r="AV183" s="14" t="s">
        <v>84</v>
      </c>
      <c r="AW183" s="14" t="s">
        <v>35</v>
      </c>
      <c r="AX183" s="14" t="s">
        <v>82</v>
      </c>
      <c r="AY183" s="258" t="s">
        <v>133</v>
      </c>
    </row>
    <row r="184" spans="1:63" s="12" customFormat="1" ht="22.8" customHeight="1">
      <c r="A184" s="12"/>
      <c r="B184" s="204"/>
      <c r="C184" s="205"/>
      <c r="D184" s="206" t="s">
        <v>73</v>
      </c>
      <c r="E184" s="218" t="s">
        <v>285</v>
      </c>
      <c r="F184" s="218" t="s">
        <v>286</v>
      </c>
      <c r="G184" s="205"/>
      <c r="H184" s="205"/>
      <c r="I184" s="208"/>
      <c r="J184" s="219">
        <f>BK184</f>
        <v>0</v>
      </c>
      <c r="K184" s="205"/>
      <c r="L184" s="210"/>
      <c r="M184" s="211"/>
      <c r="N184" s="212"/>
      <c r="O184" s="212"/>
      <c r="P184" s="213">
        <f>SUM(P185:P188)</f>
        <v>0</v>
      </c>
      <c r="Q184" s="212"/>
      <c r="R184" s="213">
        <f>SUM(R185:R188)</f>
        <v>0</v>
      </c>
      <c r="S184" s="212"/>
      <c r="T184" s="214">
        <f>SUM(T185:T188)</f>
        <v>0</v>
      </c>
      <c r="U184" s="12"/>
      <c r="V184" s="12"/>
      <c r="W184" s="12"/>
      <c r="X184" s="12"/>
      <c r="Y184" s="12"/>
      <c r="Z184" s="12"/>
      <c r="AA184" s="12"/>
      <c r="AB184" s="12"/>
      <c r="AC184" s="12"/>
      <c r="AD184" s="12"/>
      <c r="AE184" s="12"/>
      <c r="AR184" s="215" t="s">
        <v>82</v>
      </c>
      <c r="AT184" s="216" t="s">
        <v>73</v>
      </c>
      <c r="AU184" s="216" t="s">
        <v>82</v>
      </c>
      <c r="AY184" s="215" t="s">
        <v>133</v>
      </c>
      <c r="BK184" s="217">
        <f>SUM(BK185:BK188)</f>
        <v>0</v>
      </c>
    </row>
    <row r="185" spans="1:65" s="2" customFormat="1" ht="16.5" customHeight="1">
      <c r="A185" s="39"/>
      <c r="B185" s="40"/>
      <c r="C185" s="220" t="s">
        <v>253</v>
      </c>
      <c r="D185" s="220" t="s">
        <v>135</v>
      </c>
      <c r="E185" s="221" t="s">
        <v>288</v>
      </c>
      <c r="F185" s="222" t="s">
        <v>289</v>
      </c>
      <c r="G185" s="223" t="s">
        <v>238</v>
      </c>
      <c r="H185" s="224">
        <v>0.52</v>
      </c>
      <c r="I185" s="225"/>
      <c r="J185" s="226">
        <f>ROUND(I185*H185,2)</f>
        <v>0</v>
      </c>
      <c r="K185" s="222" t="s">
        <v>28</v>
      </c>
      <c r="L185" s="45"/>
      <c r="M185" s="227" t="s">
        <v>28</v>
      </c>
      <c r="N185" s="228" t="s">
        <v>47</v>
      </c>
      <c r="O185" s="86"/>
      <c r="P185" s="229">
        <f>O185*H185</f>
        <v>0</v>
      </c>
      <c r="Q185" s="229">
        <v>0</v>
      </c>
      <c r="R185" s="229">
        <f>Q185*H185</f>
        <v>0</v>
      </c>
      <c r="S185" s="229">
        <v>0</v>
      </c>
      <c r="T185" s="230">
        <f>S185*H185</f>
        <v>0</v>
      </c>
      <c r="U185" s="39"/>
      <c r="V185" s="39"/>
      <c r="W185" s="39"/>
      <c r="X185" s="39"/>
      <c r="Y185" s="39"/>
      <c r="Z185" s="39"/>
      <c r="AA185" s="39"/>
      <c r="AB185" s="39"/>
      <c r="AC185" s="39"/>
      <c r="AD185" s="39"/>
      <c r="AE185" s="39"/>
      <c r="AR185" s="231" t="s">
        <v>140</v>
      </c>
      <c r="AT185" s="231" t="s">
        <v>135</v>
      </c>
      <c r="AU185" s="231" t="s">
        <v>84</v>
      </c>
      <c r="AY185" s="18" t="s">
        <v>133</v>
      </c>
      <c r="BE185" s="232">
        <f>IF(N185="základní",J185,0)</f>
        <v>0</v>
      </c>
      <c r="BF185" s="232">
        <f>IF(N185="snížená",J185,0)</f>
        <v>0</v>
      </c>
      <c r="BG185" s="232">
        <f>IF(N185="zákl. přenesená",J185,0)</f>
        <v>0</v>
      </c>
      <c r="BH185" s="232">
        <f>IF(N185="sníž. přenesená",J185,0)</f>
        <v>0</v>
      </c>
      <c r="BI185" s="232">
        <f>IF(N185="nulová",J185,0)</f>
        <v>0</v>
      </c>
      <c r="BJ185" s="18" t="s">
        <v>140</v>
      </c>
      <c r="BK185" s="232">
        <f>ROUND(I185*H185,2)</f>
        <v>0</v>
      </c>
      <c r="BL185" s="18" t="s">
        <v>140</v>
      </c>
      <c r="BM185" s="231" t="s">
        <v>410</v>
      </c>
    </row>
    <row r="186" spans="1:47" s="2" customFormat="1" ht="12">
      <c r="A186" s="39"/>
      <c r="B186" s="40"/>
      <c r="C186" s="41"/>
      <c r="D186" s="233" t="s">
        <v>142</v>
      </c>
      <c r="E186" s="41"/>
      <c r="F186" s="234" t="s">
        <v>291</v>
      </c>
      <c r="G186" s="41"/>
      <c r="H186" s="41"/>
      <c r="I186" s="138"/>
      <c r="J186" s="41"/>
      <c r="K186" s="41"/>
      <c r="L186" s="45"/>
      <c r="M186" s="235"/>
      <c r="N186" s="236"/>
      <c r="O186" s="86"/>
      <c r="P186" s="86"/>
      <c r="Q186" s="86"/>
      <c r="R186" s="86"/>
      <c r="S186" s="86"/>
      <c r="T186" s="87"/>
      <c r="U186" s="39"/>
      <c r="V186" s="39"/>
      <c r="W186" s="39"/>
      <c r="X186" s="39"/>
      <c r="Y186" s="39"/>
      <c r="Z186" s="39"/>
      <c r="AA186" s="39"/>
      <c r="AB186" s="39"/>
      <c r="AC186" s="39"/>
      <c r="AD186" s="39"/>
      <c r="AE186" s="39"/>
      <c r="AT186" s="18" t="s">
        <v>142</v>
      </c>
      <c r="AU186" s="18" t="s">
        <v>84</v>
      </c>
    </row>
    <row r="187" spans="1:51" s="13" customFormat="1" ht="12">
      <c r="A187" s="13"/>
      <c r="B187" s="238"/>
      <c r="C187" s="239"/>
      <c r="D187" s="233" t="s">
        <v>146</v>
      </c>
      <c r="E187" s="240" t="s">
        <v>28</v>
      </c>
      <c r="F187" s="241" t="s">
        <v>365</v>
      </c>
      <c r="G187" s="239"/>
      <c r="H187" s="240" t="s">
        <v>28</v>
      </c>
      <c r="I187" s="242"/>
      <c r="J187" s="239"/>
      <c r="K187" s="239"/>
      <c r="L187" s="243"/>
      <c r="M187" s="244"/>
      <c r="N187" s="245"/>
      <c r="O187" s="245"/>
      <c r="P187" s="245"/>
      <c r="Q187" s="245"/>
      <c r="R187" s="245"/>
      <c r="S187" s="245"/>
      <c r="T187" s="246"/>
      <c r="U187" s="13"/>
      <c r="V187" s="13"/>
      <c r="W187" s="13"/>
      <c r="X187" s="13"/>
      <c r="Y187" s="13"/>
      <c r="Z187" s="13"/>
      <c r="AA187" s="13"/>
      <c r="AB187" s="13"/>
      <c r="AC187" s="13"/>
      <c r="AD187" s="13"/>
      <c r="AE187" s="13"/>
      <c r="AT187" s="247" t="s">
        <v>146</v>
      </c>
      <c r="AU187" s="247" t="s">
        <v>84</v>
      </c>
      <c r="AV187" s="13" t="s">
        <v>82</v>
      </c>
      <c r="AW187" s="13" t="s">
        <v>35</v>
      </c>
      <c r="AX187" s="13" t="s">
        <v>74</v>
      </c>
      <c r="AY187" s="247" t="s">
        <v>133</v>
      </c>
    </row>
    <row r="188" spans="1:51" s="14" customFormat="1" ht="12">
      <c r="A188" s="14"/>
      <c r="B188" s="248"/>
      <c r="C188" s="249"/>
      <c r="D188" s="233" t="s">
        <v>146</v>
      </c>
      <c r="E188" s="250" t="s">
        <v>28</v>
      </c>
      <c r="F188" s="251" t="s">
        <v>411</v>
      </c>
      <c r="G188" s="249"/>
      <c r="H188" s="252">
        <v>0.52</v>
      </c>
      <c r="I188" s="253"/>
      <c r="J188" s="249"/>
      <c r="K188" s="249"/>
      <c r="L188" s="254"/>
      <c r="M188" s="255"/>
      <c r="N188" s="256"/>
      <c r="O188" s="256"/>
      <c r="P188" s="256"/>
      <c r="Q188" s="256"/>
      <c r="R188" s="256"/>
      <c r="S188" s="256"/>
      <c r="T188" s="257"/>
      <c r="U188" s="14"/>
      <c r="V188" s="14"/>
      <c r="W188" s="14"/>
      <c r="X188" s="14"/>
      <c r="Y188" s="14"/>
      <c r="Z188" s="14"/>
      <c r="AA188" s="14"/>
      <c r="AB188" s="14"/>
      <c r="AC188" s="14"/>
      <c r="AD188" s="14"/>
      <c r="AE188" s="14"/>
      <c r="AT188" s="258" t="s">
        <v>146</v>
      </c>
      <c r="AU188" s="258" t="s">
        <v>84</v>
      </c>
      <c r="AV188" s="14" t="s">
        <v>84</v>
      </c>
      <c r="AW188" s="14" t="s">
        <v>35</v>
      </c>
      <c r="AX188" s="14" t="s">
        <v>82</v>
      </c>
      <c r="AY188" s="258" t="s">
        <v>133</v>
      </c>
    </row>
    <row r="189" spans="1:63" s="12" customFormat="1" ht="22.8" customHeight="1">
      <c r="A189" s="12"/>
      <c r="B189" s="204"/>
      <c r="C189" s="205"/>
      <c r="D189" s="206" t="s">
        <v>73</v>
      </c>
      <c r="E189" s="218" t="s">
        <v>294</v>
      </c>
      <c r="F189" s="218" t="s">
        <v>295</v>
      </c>
      <c r="G189" s="205"/>
      <c r="H189" s="205"/>
      <c r="I189" s="208"/>
      <c r="J189" s="219">
        <f>BK189</f>
        <v>0</v>
      </c>
      <c r="K189" s="205"/>
      <c r="L189" s="210"/>
      <c r="M189" s="211"/>
      <c r="N189" s="212"/>
      <c r="O189" s="212"/>
      <c r="P189" s="213">
        <f>SUM(P190:P192)</f>
        <v>0</v>
      </c>
      <c r="Q189" s="212"/>
      <c r="R189" s="213">
        <f>SUM(R190:R192)</f>
        <v>0</v>
      </c>
      <c r="S189" s="212"/>
      <c r="T189" s="214">
        <f>SUM(T190:T192)</f>
        <v>0</v>
      </c>
      <c r="U189" s="12"/>
      <c r="V189" s="12"/>
      <c r="W189" s="12"/>
      <c r="X189" s="12"/>
      <c r="Y189" s="12"/>
      <c r="Z189" s="12"/>
      <c r="AA189" s="12"/>
      <c r="AB189" s="12"/>
      <c r="AC189" s="12"/>
      <c r="AD189" s="12"/>
      <c r="AE189" s="12"/>
      <c r="AR189" s="215" t="s">
        <v>82</v>
      </c>
      <c r="AT189" s="216" t="s">
        <v>73</v>
      </c>
      <c r="AU189" s="216" t="s">
        <v>82</v>
      </c>
      <c r="AY189" s="215" t="s">
        <v>133</v>
      </c>
      <c r="BK189" s="217">
        <f>SUM(BK190:BK192)</f>
        <v>0</v>
      </c>
    </row>
    <row r="190" spans="1:65" s="2" customFormat="1" ht="16.5" customHeight="1">
      <c r="A190" s="39"/>
      <c r="B190" s="40"/>
      <c r="C190" s="220" t="s">
        <v>287</v>
      </c>
      <c r="D190" s="220" t="s">
        <v>135</v>
      </c>
      <c r="E190" s="221" t="s">
        <v>297</v>
      </c>
      <c r="F190" s="222" t="s">
        <v>298</v>
      </c>
      <c r="G190" s="223" t="s">
        <v>238</v>
      </c>
      <c r="H190" s="224">
        <v>100.963</v>
      </c>
      <c r="I190" s="225"/>
      <c r="J190" s="226">
        <f>ROUND(I190*H190,2)</f>
        <v>0</v>
      </c>
      <c r="K190" s="222" t="s">
        <v>139</v>
      </c>
      <c r="L190" s="45"/>
      <c r="M190" s="227" t="s">
        <v>28</v>
      </c>
      <c r="N190" s="228" t="s">
        <v>47</v>
      </c>
      <c r="O190" s="86"/>
      <c r="P190" s="229">
        <f>O190*H190</f>
        <v>0</v>
      </c>
      <c r="Q190" s="229">
        <v>0</v>
      </c>
      <c r="R190" s="229">
        <f>Q190*H190</f>
        <v>0</v>
      </c>
      <c r="S190" s="229">
        <v>0</v>
      </c>
      <c r="T190" s="230">
        <f>S190*H190</f>
        <v>0</v>
      </c>
      <c r="U190" s="39"/>
      <c r="V190" s="39"/>
      <c r="W190" s="39"/>
      <c r="X190" s="39"/>
      <c r="Y190" s="39"/>
      <c r="Z190" s="39"/>
      <c r="AA190" s="39"/>
      <c r="AB190" s="39"/>
      <c r="AC190" s="39"/>
      <c r="AD190" s="39"/>
      <c r="AE190" s="39"/>
      <c r="AR190" s="231" t="s">
        <v>140</v>
      </c>
      <c r="AT190" s="231" t="s">
        <v>135</v>
      </c>
      <c r="AU190" s="231" t="s">
        <v>84</v>
      </c>
      <c r="AY190" s="18" t="s">
        <v>133</v>
      </c>
      <c r="BE190" s="232">
        <f>IF(N190="základní",J190,0)</f>
        <v>0</v>
      </c>
      <c r="BF190" s="232">
        <f>IF(N190="snížená",J190,0)</f>
        <v>0</v>
      </c>
      <c r="BG190" s="232">
        <f>IF(N190="zákl. přenesená",J190,0)</f>
        <v>0</v>
      </c>
      <c r="BH190" s="232">
        <f>IF(N190="sníž. přenesená",J190,0)</f>
        <v>0</v>
      </c>
      <c r="BI190" s="232">
        <f>IF(N190="nulová",J190,0)</f>
        <v>0</v>
      </c>
      <c r="BJ190" s="18" t="s">
        <v>140</v>
      </c>
      <c r="BK190" s="232">
        <f>ROUND(I190*H190,2)</f>
        <v>0</v>
      </c>
      <c r="BL190" s="18" t="s">
        <v>140</v>
      </c>
      <c r="BM190" s="231" t="s">
        <v>299</v>
      </c>
    </row>
    <row r="191" spans="1:47" s="2" customFormat="1" ht="12">
      <c r="A191" s="39"/>
      <c r="B191" s="40"/>
      <c r="C191" s="41"/>
      <c r="D191" s="233" t="s">
        <v>142</v>
      </c>
      <c r="E191" s="41"/>
      <c r="F191" s="234" t="s">
        <v>300</v>
      </c>
      <c r="G191" s="41"/>
      <c r="H191" s="41"/>
      <c r="I191" s="138"/>
      <c r="J191" s="41"/>
      <c r="K191" s="41"/>
      <c r="L191" s="45"/>
      <c r="M191" s="235"/>
      <c r="N191" s="236"/>
      <c r="O191" s="86"/>
      <c r="P191" s="86"/>
      <c r="Q191" s="86"/>
      <c r="R191" s="86"/>
      <c r="S191" s="86"/>
      <c r="T191" s="87"/>
      <c r="U191" s="39"/>
      <c r="V191" s="39"/>
      <c r="W191" s="39"/>
      <c r="X191" s="39"/>
      <c r="Y191" s="39"/>
      <c r="Z191" s="39"/>
      <c r="AA191" s="39"/>
      <c r="AB191" s="39"/>
      <c r="AC191" s="39"/>
      <c r="AD191" s="39"/>
      <c r="AE191" s="39"/>
      <c r="AT191" s="18" t="s">
        <v>142</v>
      </c>
      <c r="AU191" s="18" t="s">
        <v>84</v>
      </c>
    </row>
    <row r="192" spans="1:47" s="2" customFormat="1" ht="12">
      <c r="A192" s="39"/>
      <c r="B192" s="40"/>
      <c r="C192" s="41"/>
      <c r="D192" s="233" t="s">
        <v>144</v>
      </c>
      <c r="E192" s="41"/>
      <c r="F192" s="237" t="s">
        <v>301</v>
      </c>
      <c r="G192" s="41"/>
      <c r="H192" s="41"/>
      <c r="I192" s="138"/>
      <c r="J192" s="41"/>
      <c r="K192" s="41"/>
      <c r="L192" s="45"/>
      <c r="M192" s="280"/>
      <c r="N192" s="281"/>
      <c r="O192" s="282"/>
      <c r="P192" s="282"/>
      <c r="Q192" s="282"/>
      <c r="R192" s="282"/>
      <c r="S192" s="282"/>
      <c r="T192" s="283"/>
      <c r="U192" s="39"/>
      <c r="V192" s="39"/>
      <c r="W192" s="39"/>
      <c r="X192" s="39"/>
      <c r="Y192" s="39"/>
      <c r="Z192" s="39"/>
      <c r="AA192" s="39"/>
      <c r="AB192" s="39"/>
      <c r="AC192" s="39"/>
      <c r="AD192" s="39"/>
      <c r="AE192" s="39"/>
      <c r="AT192" s="18" t="s">
        <v>144</v>
      </c>
      <c r="AU192" s="18" t="s">
        <v>84</v>
      </c>
    </row>
    <row r="193" spans="1:31" s="2" customFormat="1" ht="6.95" customHeight="1">
      <c r="A193" s="39"/>
      <c r="B193" s="61"/>
      <c r="C193" s="62"/>
      <c r="D193" s="62"/>
      <c r="E193" s="62"/>
      <c r="F193" s="62"/>
      <c r="G193" s="62"/>
      <c r="H193" s="62"/>
      <c r="I193" s="168"/>
      <c r="J193" s="62"/>
      <c r="K193" s="62"/>
      <c r="L193" s="45"/>
      <c r="M193" s="39"/>
      <c r="O193" s="39"/>
      <c r="P193" s="39"/>
      <c r="Q193" s="39"/>
      <c r="R193" s="39"/>
      <c r="S193" s="39"/>
      <c r="T193" s="39"/>
      <c r="U193" s="39"/>
      <c r="V193" s="39"/>
      <c r="W193" s="39"/>
      <c r="X193" s="39"/>
      <c r="Y193" s="39"/>
      <c r="Z193" s="39"/>
      <c r="AA193" s="39"/>
      <c r="AB193" s="39"/>
      <c r="AC193" s="39"/>
      <c r="AD193" s="39"/>
      <c r="AE193" s="39"/>
    </row>
  </sheetData>
  <sheetProtection password="CC35" sheet="1" objects="1" scenarios="1" formatColumns="0" formatRows="0" autoFilter="0"/>
  <autoFilter ref="C84:K192"/>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96</v>
      </c>
    </row>
    <row r="3" spans="2:46" s="1" customFormat="1" ht="6.95" customHeight="1">
      <c r="B3" s="131"/>
      <c r="C3" s="132"/>
      <c r="D3" s="132"/>
      <c r="E3" s="132"/>
      <c r="F3" s="132"/>
      <c r="G3" s="132"/>
      <c r="H3" s="132"/>
      <c r="I3" s="133"/>
      <c r="J3" s="132"/>
      <c r="K3" s="132"/>
      <c r="L3" s="21"/>
      <c r="AT3" s="18" t="s">
        <v>84</v>
      </c>
    </row>
    <row r="4" spans="2:46" s="1" customFormat="1" ht="24.95" customHeight="1">
      <c r="B4" s="21"/>
      <c r="D4" s="134" t="s">
        <v>103</v>
      </c>
      <c r="I4" s="130"/>
      <c r="L4" s="21"/>
      <c r="M4" s="135" t="s">
        <v>10</v>
      </c>
      <c r="AT4" s="18" t="s">
        <v>35</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Chrudimka, Hlinsko, odstranění sedimentů v intravilánu, ř. km 86,376 - 89,700</v>
      </c>
      <c r="F7" s="136"/>
      <c r="G7" s="136"/>
      <c r="H7" s="136"/>
      <c r="I7" s="130"/>
      <c r="L7" s="21"/>
    </row>
    <row r="8" spans="1:31" s="2" customFormat="1" ht="12" customHeight="1">
      <c r="A8" s="39"/>
      <c r="B8" s="45"/>
      <c r="C8" s="39"/>
      <c r="D8" s="136" t="s">
        <v>104</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412</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21</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22</v>
      </c>
      <c r="E12" s="39"/>
      <c r="F12" s="141" t="s">
        <v>23</v>
      </c>
      <c r="G12" s="39"/>
      <c r="H12" s="39"/>
      <c r="I12" s="142" t="s">
        <v>24</v>
      </c>
      <c r="J12" s="143" t="str">
        <f>'Rekapitulace stavby'!AN8</f>
        <v>25. 11. 2019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26</v>
      </c>
      <c r="E14" s="39"/>
      <c r="F14" s="39"/>
      <c r="G14" s="39"/>
      <c r="H14" s="39"/>
      <c r="I14" s="142" t="s">
        <v>27</v>
      </c>
      <c r="J14" s="141" t="s">
        <v>28</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29</v>
      </c>
      <c r="F15" s="39"/>
      <c r="G15" s="39"/>
      <c r="H15" s="39"/>
      <c r="I15" s="142" t="s">
        <v>30</v>
      </c>
      <c r="J15" s="141" t="s">
        <v>28</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31</v>
      </c>
      <c r="E17" s="39"/>
      <c r="F17" s="39"/>
      <c r="G17" s="39"/>
      <c r="H17" s="39"/>
      <c r="I17" s="142" t="s">
        <v>27</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30</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33</v>
      </c>
      <c r="E20" s="39"/>
      <c r="F20" s="39"/>
      <c r="G20" s="39"/>
      <c r="H20" s="39"/>
      <c r="I20" s="142" t="s">
        <v>27</v>
      </c>
      <c r="J20" s="141" t="s">
        <v>28</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34</v>
      </c>
      <c r="F21" s="39"/>
      <c r="G21" s="39"/>
      <c r="H21" s="39"/>
      <c r="I21" s="142" t="s">
        <v>30</v>
      </c>
      <c r="J21" s="141" t="s">
        <v>28</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36</v>
      </c>
      <c r="E23" s="39"/>
      <c r="F23" s="39"/>
      <c r="G23" s="39"/>
      <c r="H23" s="39"/>
      <c r="I23" s="142" t="s">
        <v>27</v>
      </c>
      <c r="J23" s="141" t="s">
        <v>28</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37</v>
      </c>
      <c r="F24" s="39"/>
      <c r="G24" s="39"/>
      <c r="H24" s="39"/>
      <c r="I24" s="142" t="s">
        <v>30</v>
      </c>
      <c r="J24" s="141" t="s">
        <v>28</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38</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25.5" customHeight="1">
      <c r="A27" s="144"/>
      <c r="B27" s="145"/>
      <c r="C27" s="144"/>
      <c r="D27" s="144"/>
      <c r="E27" s="146" t="s">
        <v>106</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40</v>
      </c>
      <c r="E30" s="39"/>
      <c r="F30" s="39"/>
      <c r="G30" s="39"/>
      <c r="H30" s="39"/>
      <c r="I30" s="138"/>
      <c r="J30" s="152">
        <f>ROUND(J83,2)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42</v>
      </c>
      <c r="G32" s="39"/>
      <c r="H32" s="39"/>
      <c r="I32" s="154" t="s">
        <v>41</v>
      </c>
      <c r="J32" s="153" t="s">
        <v>43</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44</v>
      </c>
      <c r="E33" s="136" t="s">
        <v>45</v>
      </c>
      <c r="F33" s="156">
        <f>ROUND((SUM(BE83:BE170)),2)</f>
        <v>0</v>
      </c>
      <c r="G33" s="39"/>
      <c r="H33" s="39"/>
      <c r="I33" s="157">
        <v>0.21</v>
      </c>
      <c r="J33" s="156">
        <f>ROUND(((SUM(BE83:BE170))*I33),2)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46</v>
      </c>
      <c r="F34" s="156">
        <f>ROUND((SUM(BF83:BF170)),2)</f>
        <v>0</v>
      </c>
      <c r="G34" s="39"/>
      <c r="H34" s="39"/>
      <c r="I34" s="157">
        <v>0.15</v>
      </c>
      <c r="J34" s="156">
        <f>ROUND(((SUM(BF83:BF170))*I34),2)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44</v>
      </c>
      <c r="E35" s="136" t="s">
        <v>47</v>
      </c>
      <c r="F35" s="156">
        <f>ROUND((SUM(BG83:BG170)),2)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48</v>
      </c>
      <c r="F36" s="156">
        <f>ROUND((SUM(BH83:BH170)),2)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49</v>
      </c>
      <c r="F37" s="156">
        <f>ROUND((SUM(BI83:BI170)),2)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50</v>
      </c>
      <c r="E39" s="160"/>
      <c r="F39" s="160"/>
      <c r="G39" s="161" t="s">
        <v>51</v>
      </c>
      <c r="H39" s="162" t="s">
        <v>52</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Chrudimka, Hlinsko, odstranění sedimentů v intravilánu, ř. km 86,376 - 89,700</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5. - SO 05 Těžení nánosů</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Hlinsko</v>
      </c>
      <c r="G52" s="41"/>
      <c r="H52" s="41"/>
      <c r="I52" s="142" t="s">
        <v>24</v>
      </c>
      <c r="J52" s="74" t="str">
        <f>IF(J12="","",J12)</f>
        <v>25. 11. 2019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43.05" customHeight="1">
      <c r="A54" s="39"/>
      <c r="B54" s="40"/>
      <c r="C54" s="33" t="s">
        <v>26</v>
      </c>
      <c r="D54" s="41"/>
      <c r="E54" s="41"/>
      <c r="F54" s="28" t="str">
        <f>E15</f>
        <v>Povodí Labe, státní podnik, závod Pardubice</v>
      </c>
      <c r="G54" s="41"/>
      <c r="H54" s="41"/>
      <c r="I54" s="142" t="s">
        <v>33</v>
      </c>
      <c r="J54" s="37" t="str">
        <f>E21</f>
        <v>Povodí Labe, státní podnik, OIČ, Hradec Králové</v>
      </c>
      <c r="K54" s="41"/>
      <c r="L54" s="139"/>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142" t="s">
        <v>36</v>
      </c>
      <c r="J55" s="37" t="str">
        <f>E24</f>
        <v>Ing. Eva Morkesová</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72</v>
      </c>
      <c r="D59" s="41"/>
      <c r="E59" s="41"/>
      <c r="F59" s="41"/>
      <c r="G59" s="41"/>
      <c r="H59" s="41"/>
      <c r="I59" s="138"/>
      <c r="J59" s="104">
        <f>J83</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111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112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115</v>
      </c>
      <c r="E62" s="188"/>
      <c r="F62" s="188"/>
      <c r="G62" s="188"/>
      <c r="H62" s="188"/>
      <c r="I62" s="189"/>
      <c r="J62" s="190">
        <f>J160</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116</v>
      </c>
      <c r="E63" s="188"/>
      <c r="F63" s="188"/>
      <c r="G63" s="188"/>
      <c r="H63" s="188"/>
      <c r="I63" s="189"/>
      <c r="J63" s="190">
        <f>J166</f>
        <v>0</v>
      </c>
      <c r="K63" s="186"/>
      <c r="L63" s="191"/>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8"/>
      <c r="J64" s="41"/>
      <c r="K64" s="41"/>
      <c r="L64" s="139"/>
      <c r="S64" s="39"/>
      <c r="T64" s="39"/>
      <c r="U64" s="39"/>
      <c r="V64" s="39"/>
      <c r="W64" s="39"/>
      <c r="X64" s="39"/>
      <c r="Y64" s="39"/>
      <c r="Z64" s="39"/>
      <c r="AA64" s="39"/>
      <c r="AB64" s="39"/>
      <c r="AC64" s="39"/>
      <c r="AD64" s="39"/>
      <c r="AE64" s="39"/>
    </row>
    <row r="65" spans="1:31" s="2" customFormat="1" ht="6.95" customHeight="1">
      <c r="A65" s="39"/>
      <c r="B65" s="61"/>
      <c r="C65" s="62"/>
      <c r="D65" s="62"/>
      <c r="E65" s="62"/>
      <c r="F65" s="62"/>
      <c r="G65" s="62"/>
      <c r="H65" s="62"/>
      <c r="I65" s="168"/>
      <c r="J65" s="62"/>
      <c r="K65" s="62"/>
      <c r="L65" s="139"/>
      <c r="S65" s="39"/>
      <c r="T65" s="39"/>
      <c r="U65" s="39"/>
      <c r="V65" s="39"/>
      <c r="W65" s="39"/>
      <c r="X65" s="39"/>
      <c r="Y65" s="39"/>
      <c r="Z65" s="39"/>
      <c r="AA65" s="39"/>
      <c r="AB65" s="39"/>
      <c r="AC65" s="39"/>
      <c r="AD65" s="39"/>
      <c r="AE65" s="39"/>
    </row>
    <row r="69" spans="1:31" s="2" customFormat="1" ht="6.95" customHeight="1">
      <c r="A69" s="39"/>
      <c r="B69" s="63"/>
      <c r="C69" s="64"/>
      <c r="D69" s="64"/>
      <c r="E69" s="64"/>
      <c r="F69" s="64"/>
      <c r="G69" s="64"/>
      <c r="H69" s="64"/>
      <c r="I69" s="171"/>
      <c r="J69" s="64"/>
      <c r="K69" s="64"/>
      <c r="L69" s="139"/>
      <c r="S69" s="39"/>
      <c r="T69" s="39"/>
      <c r="U69" s="39"/>
      <c r="V69" s="39"/>
      <c r="W69" s="39"/>
      <c r="X69" s="39"/>
      <c r="Y69" s="39"/>
      <c r="Z69" s="39"/>
      <c r="AA69" s="39"/>
      <c r="AB69" s="39"/>
      <c r="AC69" s="39"/>
      <c r="AD69" s="39"/>
      <c r="AE69" s="39"/>
    </row>
    <row r="70" spans="1:31" s="2" customFormat="1" ht="24.95" customHeight="1">
      <c r="A70" s="39"/>
      <c r="B70" s="40"/>
      <c r="C70" s="24" t="s">
        <v>118</v>
      </c>
      <c r="D70" s="41"/>
      <c r="E70" s="41"/>
      <c r="F70" s="41"/>
      <c r="G70" s="41"/>
      <c r="H70" s="41"/>
      <c r="I70" s="138"/>
      <c r="J70" s="41"/>
      <c r="K70" s="41"/>
      <c r="L70" s="139"/>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8"/>
      <c r="J71" s="41"/>
      <c r="K71" s="41"/>
      <c r="L71" s="139"/>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16.5" customHeight="1">
      <c r="A73" s="39"/>
      <c r="B73" s="40"/>
      <c r="C73" s="41"/>
      <c r="D73" s="41"/>
      <c r="E73" s="172" t="str">
        <f>E7</f>
        <v>Chrudimka, Hlinsko, odstranění sedimentů v intravilánu, ř. km 86,376 - 89,700</v>
      </c>
      <c r="F73" s="33"/>
      <c r="G73" s="33"/>
      <c r="H73" s="33"/>
      <c r="I73" s="138"/>
      <c r="J73" s="41"/>
      <c r="K73" s="41"/>
      <c r="L73" s="139"/>
      <c r="S73" s="39"/>
      <c r="T73" s="39"/>
      <c r="U73" s="39"/>
      <c r="V73" s="39"/>
      <c r="W73" s="39"/>
      <c r="X73" s="39"/>
      <c r="Y73" s="39"/>
      <c r="Z73" s="39"/>
      <c r="AA73" s="39"/>
      <c r="AB73" s="39"/>
      <c r="AC73" s="39"/>
      <c r="AD73" s="39"/>
      <c r="AE73" s="39"/>
    </row>
    <row r="74" spans="1:31" s="2" customFormat="1" ht="12" customHeight="1">
      <c r="A74" s="39"/>
      <c r="B74" s="40"/>
      <c r="C74" s="33" t="s">
        <v>104</v>
      </c>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16.5" customHeight="1">
      <c r="A75" s="39"/>
      <c r="B75" s="40"/>
      <c r="C75" s="41"/>
      <c r="D75" s="41"/>
      <c r="E75" s="71" t="str">
        <f>E9</f>
        <v>5. - SO 05 Těžení nánosů</v>
      </c>
      <c r="F75" s="41"/>
      <c r="G75" s="41"/>
      <c r="H75" s="41"/>
      <c r="I75" s="138"/>
      <c r="J75" s="41"/>
      <c r="K75" s="41"/>
      <c r="L75" s="139"/>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8"/>
      <c r="J76" s="41"/>
      <c r="K76" s="41"/>
      <c r="L76" s="139"/>
      <c r="S76" s="39"/>
      <c r="T76" s="39"/>
      <c r="U76" s="39"/>
      <c r="V76" s="39"/>
      <c r="W76" s="39"/>
      <c r="X76" s="39"/>
      <c r="Y76" s="39"/>
      <c r="Z76" s="39"/>
      <c r="AA76" s="39"/>
      <c r="AB76" s="39"/>
      <c r="AC76" s="39"/>
      <c r="AD76" s="39"/>
      <c r="AE76" s="39"/>
    </row>
    <row r="77" spans="1:31" s="2" customFormat="1" ht="12" customHeight="1">
      <c r="A77" s="39"/>
      <c r="B77" s="40"/>
      <c r="C77" s="33" t="s">
        <v>22</v>
      </c>
      <c r="D77" s="41"/>
      <c r="E77" s="41"/>
      <c r="F77" s="28" t="str">
        <f>F12</f>
        <v>Hlinsko</v>
      </c>
      <c r="G77" s="41"/>
      <c r="H77" s="41"/>
      <c r="I77" s="142" t="s">
        <v>24</v>
      </c>
      <c r="J77" s="74" t="str">
        <f>IF(J12="","",J12)</f>
        <v>25. 11. 2019</v>
      </c>
      <c r="K77" s="41"/>
      <c r="L77" s="13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43.05" customHeight="1">
      <c r="A79" s="39"/>
      <c r="B79" s="40"/>
      <c r="C79" s="33" t="s">
        <v>26</v>
      </c>
      <c r="D79" s="41"/>
      <c r="E79" s="41"/>
      <c r="F79" s="28" t="str">
        <f>E15</f>
        <v>Povodí Labe, státní podnik, závod Pardubice</v>
      </c>
      <c r="G79" s="41"/>
      <c r="H79" s="41"/>
      <c r="I79" s="142" t="s">
        <v>33</v>
      </c>
      <c r="J79" s="37" t="str">
        <f>E21</f>
        <v>Povodí Labe, státní podnik, OIČ, Hradec Králové</v>
      </c>
      <c r="K79" s="41"/>
      <c r="L79" s="139"/>
      <c r="S79" s="39"/>
      <c r="T79" s="39"/>
      <c r="U79" s="39"/>
      <c r="V79" s="39"/>
      <c r="W79" s="39"/>
      <c r="X79" s="39"/>
      <c r="Y79" s="39"/>
      <c r="Z79" s="39"/>
      <c r="AA79" s="39"/>
      <c r="AB79" s="39"/>
      <c r="AC79" s="39"/>
      <c r="AD79" s="39"/>
      <c r="AE79" s="39"/>
    </row>
    <row r="80" spans="1:31" s="2" customFormat="1" ht="15.15" customHeight="1">
      <c r="A80" s="39"/>
      <c r="B80" s="40"/>
      <c r="C80" s="33" t="s">
        <v>31</v>
      </c>
      <c r="D80" s="41"/>
      <c r="E80" s="41"/>
      <c r="F80" s="28" t="str">
        <f>IF(E18="","",E18)</f>
        <v>Vyplň údaj</v>
      </c>
      <c r="G80" s="41"/>
      <c r="H80" s="41"/>
      <c r="I80" s="142" t="s">
        <v>36</v>
      </c>
      <c r="J80" s="37" t="str">
        <f>E24</f>
        <v>Ing. Eva Morkesová</v>
      </c>
      <c r="K80" s="41"/>
      <c r="L80" s="139"/>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8"/>
      <c r="J81" s="41"/>
      <c r="K81" s="41"/>
      <c r="L81" s="139"/>
      <c r="S81" s="39"/>
      <c r="T81" s="39"/>
      <c r="U81" s="39"/>
      <c r="V81" s="39"/>
      <c r="W81" s="39"/>
      <c r="X81" s="39"/>
      <c r="Y81" s="39"/>
      <c r="Z81" s="39"/>
      <c r="AA81" s="39"/>
      <c r="AB81" s="39"/>
      <c r="AC81" s="39"/>
      <c r="AD81" s="39"/>
      <c r="AE81" s="39"/>
    </row>
    <row r="82" spans="1:31" s="11" customFormat="1" ht="29.25" customHeight="1">
      <c r="A82" s="192"/>
      <c r="B82" s="193"/>
      <c r="C82" s="194" t="s">
        <v>119</v>
      </c>
      <c r="D82" s="195" t="s">
        <v>59</v>
      </c>
      <c r="E82" s="195" t="s">
        <v>55</v>
      </c>
      <c r="F82" s="195" t="s">
        <v>56</v>
      </c>
      <c r="G82" s="195" t="s">
        <v>120</v>
      </c>
      <c r="H82" s="195" t="s">
        <v>121</v>
      </c>
      <c r="I82" s="196" t="s">
        <v>122</v>
      </c>
      <c r="J82" s="195" t="s">
        <v>109</v>
      </c>
      <c r="K82" s="197" t="s">
        <v>123</v>
      </c>
      <c r="L82" s="198"/>
      <c r="M82" s="94" t="s">
        <v>28</v>
      </c>
      <c r="N82" s="95" t="s">
        <v>44</v>
      </c>
      <c r="O82" s="95" t="s">
        <v>124</v>
      </c>
      <c r="P82" s="95" t="s">
        <v>125</v>
      </c>
      <c r="Q82" s="95" t="s">
        <v>126</v>
      </c>
      <c r="R82" s="95" t="s">
        <v>127</v>
      </c>
      <c r="S82" s="95" t="s">
        <v>128</v>
      </c>
      <c r="T82" s="96" t="s">
        <v>129</v>
      </c>
      <c r="U82" s="192"/>
      <c r="V82" s="192"/>
      <c r="W82" s="192"/>
      <c r="X82" s="192"/>
      <c r="Y82" s="192"/>
      <c r="Z82" s="192"/>
      <c r="AA82" s="192"/>
      <c r="AB82" s="192"/>
      <c r="AC82" s="192"/>
      <c r="AD82" s="192"/>
      <c r="AE82" s="192"/>
    </row>
    <row r="83" spans="1:63" s="2" customFormat="1" ht="22.8" customHeight="1">
      <c r="A83" s="39"/>
      <c r="B83" s="40"/>
      <c r="C83" s="101" t="s">
        <v>130</v>
      </c>
      <c r="D83" s="41"/>
      <c r="E83" s="41"/>
      <c r="F83" s="41"/>
      <c r="G83" s="41"/>
      <c r="H83" s="41"/>
      <c r="I83" s="138"/>
      <c r="J83" s="199">
        <f>BK83</f>
        <v>0</v>
      </c>
      <c r="K83" s="41"/>
      <c r="L83" s="45"/>
      <c r="M83" s="97"/>
      <c r="N83" s="200"/>
      <c r="O83" s="98"/>
      <c r="P83" s="201">
        <f>P84</f>
        <v>0</v>
      </c>
      <c r="Q83" s="98"/>
      <c r="R83" s="201">
        <f>R84</f>
        <v>0</v>
      </c>
      <c r="S83" s="98"/>
      <c r="T83" s="202">
        <f>T84</f>
        <v>27</v>
      </c>
      <c r="U83" s="39"/>
      <c r="V83" s="39"/>
      <c r="W83" s="39"/>
      <c r="X83" s="39"/>
      <c r="Y83" s="39"/>
      <c r="Z83" s="39"/>
      <c r="AA83" s="39"/>
      <c r="AB83" s="39"/>
      <c r="AC83" s="39"/>
      <c r="AD83" s="39"/>
      <c r="AE83" s="39"/>
      <c r="AT83" s="18" t="s">
        <v>73</v>
      </c>
      <c r="AU83" s="18" t="s">
        <v>110</v>
      </c>
      <c r="BK83" s="203">
        <f>BK84</f>
        <v>0</v>
      </c>
    </row>
    <row r="84" spans="1:63" s="12" customFormat="1" ht="25.9" customHeight="1">
      <c r="A84" s="12"/>
      <c r="B84" s="204"/>
      <c r="C84" s="205"/>
      <c r="D84" s="206" t="s">
        <v>73</v>
      </c>
      <c r="E84" s="207" t="s">
        <v>131</v>
      </c>
      <c r="F84" s="207" t="s">
        <v>132</v>
      </c>
      <c r="G84" s="205"/>
      <c r="H84" s="205"/>
      <c r="I84" s="208"/>
      <c r="J84" s="209">
        <f>BK84</f>
        <v>0</v>
      </c>
      <c r="K84" s="205"/>
      <c r="L84" s="210"/>
      <c r="M84" s="211"/>
      <c r="N84" s="212"/>
      <c r="O84" s="212"/>
      <c r="P84" s="213">
        <f>P85+P160+P166</f>
        <v>0</v>
      </c>
      <c r="Q84" s="212"/>
      <c r="R84" s="213">
        <f>R85+R160+R166</f>
        <v>0</v>
      </c>
      <c r="S84" s="212"/>
      <c r="T84" s="214">
        <f>T85+T160+T166</f>
        <v>27</v>
      </c>
      <c r="U84" s="12"/>
      <c r="V84" s="12"/>
      <c r="W84" s="12"/>
      <c r="X84" s="12"/>
      <c r="Y84" s="12"/>
      <c r="Z84" s="12"/>
      <c r="AA84" s="12"/>
      <c r="AB84" s="12"/>
      <c r="AC84" s="12"/>
      <c r="AD84" s="12"/>
      <c r="AE84" s="12"/>
      <c r="AR84" s="215" t="s">
        <v>82</v>
      </c>
      <c r="AT84" s="216" t="s">
        <v>73</v>
      </c>
      <c r="AU84" s="216" t="s">
        <v>74</v>
      </c>
      <c r="AY84" s="215" t="s">
        <v>133</v>
      </c>
      <c r="BK84" s="217">
        <f>BK85+BK160+BK166</f>
        <v>0</v>
      </c>
    </row>
    <row r="85" spans="1:63" s="12" customFormat="1" ht="22.8" customHeight="1">
      <c r="A85" s="12"/>
      <c r="B85" s="204"/>
      <c r="C85" s="205"/>
      <c r="D85" s="206" t="s">
        <v>73</v>
      </c>
      <c r="E85" s="218" t="s">
        <v>82</v>
      </c>
      <c r="F85" s="218" t="s">
        <v>134</v>
      </c>
      <c r="G85" s="205"/>
      <c r="H85" s="205"/>
      <c r="I85" s="208"/>
      <c r="J85" s="219">
        <f>BK85</f>
        <v>0</v>
      </c>
      <c r="K85" s="205"/>
      <c r="L85" s="210"/>
      <c r="M85" s="211"/>
      <c r="N85" s="212"/>
      <c r="O85" s="212"/>
      <c r="P85" s="213">
        <f>SUM(P86:P159)</f>
        <v>0</v>
      </c>
      <c r="Q85" s="212"/>
      <c r="R85" s="213">
        <f>SUM(R86:R159)</f>
        <v>0</v>
      </c>
      <c r="S85" s="212"/>
      <c r="T85" s="214">
        <f>SUM(T86:T159)</f>
        <v>0</v>
      </c>
      <c r="U85" s="12"/>
      <c r="V85" s="12"/>
      <c r="W85" s="12"/>
      <c r="X85" s="12"/>
      <c r="Y85" s="12"/>
      <c r="Z85" s="12"/>
      <c r="AA85" s="12"/>
      <c r="AB85" s="12"/>
      <c r="AC85" s="12"/>
      <c r="AD85" s="12"/>
      <c r="AE85" s="12"/>
      <c r="AR85" s="215" t="s">
        <v>82</v>
      </c>
      <c r="AT85" s="216" t="s">
        <v>73</v>
      </c>
      <c r="AU85" s="216" t="s">
        <v>82</v>
      </c>
      <c r="AY85" s="215" t="s">
        <v>133</v>
      </c>
      <c r="BK85" s="217">
        <f>SUM(BK86:BK159)</f>
        <v>0</v>
      </c>
    </row>
    <row r="86" spans="1:65" s="2" customFormat="1" ht="16.5" customHeight="1">
      <c r="A86" s="39"/>
      <c r="B86" s="40"/>
      <c r="C86" s="220" t="s">
        <v>82</v>
      </c>
      <c r="D86" s="220" t="s">
        <v>135</v>
      </c>
      <c r="E86" s="221" t="s">
        <v>136</v>
      </c>
      <c r="F86" s="222" t="s">
        <v>137</v>
      </c>
      <c r="G86" s="223" t="s">
        <v>138</v>
      </c>
      <c r="H86" s="224">
        <v>0.143</v>
      </c>
      <c r="I86" s="225"/>
      <c r="J86" s="226">
        <f>ROUND(I86*H86,2)</f>
        <v>0</v>
      </c>
      <c r="K86" s="222" t="s">
        <v>139</v>
      </c>
      <c r="L86" s="45"/>
      <c r="M86" s="227" t="s">
        <v>28</v>
      </c>
      <c r="N86" s="228" t="s">
        <v>47</v>
      </c>
      <c r="O86" s="86"/>
      <c r="P86" s="229">
        <f>O86*H86</f>
        <v>0</v>
      </c>
      <c r="Q86" s="229">
        <v>0</v>
      </c>
      <c r="R86" s="229">
        <f>Q86*H86</f>
        <v>0</v>
      </c>
      <c r="S86" s="229">
        <v>0</v>
      </c>
      <c r="T86" s="230">
        <f>S86*H86</f>
        <v>0</v>
      </c>
      <c r="U86" s="39"/>
      <c r="V86" s="39"/>
      <c r="W86" s="39"/>
      <c r="X86" s="39"/>
      <c r="Y86" s="39"/>
      <c r="Z86" s="39"/>
      <c r="AA86" s="39"/>
      <c r="AB86" s="39"/>
      <c r="AC86" s="39"/>
      <c r="AD86" s="39"/>
      <c r="AE86" s="39"/>
      <c r="AR86" s="231" t="s">
        <v>140</v>
      </c>
      <c r="AT86" s="231" t="s">
        <v>135</v>
      </c>
      <c r="AU86" s="231" t="s">
        <v>84</v>
      </c>
      <c r="AY86" s="18" t="s">
        <v>133</v>
      </c>
      <c r="BE86" s="232">
        <f>IF(N86="základní",J86,0)</f>
        <v>0</v>
      </c>
      <c r="BF86" s="232">
        <f>IF(N86="snížená",J86,0)</f>
        <v>0</v>
      </c>
      <c r="BG86" s="232">
        <f>IF(N86="zákl. přenesená",J86,0)</f>
        <v>0</v>
      </c>
      <c r="BH86" s="232">
        <f>IF(N86="sníž. přenesená",J86,0)</f>
        <v>0</v>
      </c>
      <c r="BI86" s="232">
        <f>IF(N86="nulová",J86,0)</f>
        <v>0</v>
      </c>
      <c r="BJ86" s="18" t="s">
        <v>140</v>
      </c>
      <c r="BK86" s="232">
        <f>ROUND(I86*H86,2)</f>
        <v>0</v>
      </c>
      <c r="BL86" s="18" t="s">
        <v>140</v>
      </c>
      <c r="BM86" s="231" t="s">
        <v>141</v>
      </c>
    </row>
    <row r="87" spans="1:47" s="2" customFormat="1" ht="12">
      <c r="A87" s="39"/>
      <c r="B87" s="40"/>
      <c r="C87" s="41"/>
      <c r="D87" s="233" t="s">
        <v>142</v>
      </c>
      <c r="E87" s="41"/>
      <c r="F87" s="234" t="s">
        <v>143</v>
      </c>
      <c r="G87" s="41"/>
      <c r="H87" s="41"/>
      <c r="I87" s="138"/>
      <c r="J87" s="41"/>
      <c r="K87" s="41"/>
      <c r="L87" s="45"/>
      <c r="M87" s="235"/>
      <c r="N87" s="236"/>
      <c r="O87" s="86"/>
      <c r="P87" s="86"/>
      <c r="Q87" s="86"/>
      <c r="R87" s="86"/>
      <c r="S87" s="86"/>
      <c r="T87" s="87"/>
      <c r="U87" s="39"/>
      <c r="V87" s="39"/>
      <c r="W87" s="39"/>
      <c r="X87" s="39"/>
      <c r="Y87" s="39"/>
      <c r="Z87" s="39"/>
      <c r="AA87" s="39"/>
      <c r="AB87" s="39"/>
      <c r="AC87" s="39"/>
      <c r="AD87" s="39"/>
      <c r="AE87" s="39"/>
      <c r="AT87" s="18" t="s">
        <v>142</v>
      </c>
      <c r="AU87" s="18" t="s">
        <v>84</v>
      </c>
    </row>
    <row r="88" spans="1:47" s="2" customFormat="1" ht="12">
      <c r="A88" s="39"/>
      <c r="B88" s="40"/>
      <c r="C88" s="41"/>
      <c r="D88" s="233" t="s">
        <v>144</v>
      </c>
      <c r="E88" s="41"/>
      <c r="F88" s="237" t="s">
        <v>145</v>
      </c>
      <c r="G88" s="41"/>
      <c r="H88" s="41"/>
      <c r="I88" s="138"/>
      <c r="J88" s="41"/>
      <c r="K88" s="41"/>
      <c r="L88" s="45"/>
      <c r="M88" s="235"/>
      <c r="N88" s="236"/>
      <c r="O88" s="86"/>
      <c r="P88" s="86"/>
      <c r="Q88" s="86"/>
      <c r="R88" s="86"/>
      <c r="S88" s="86"/>
      <c r="T88" s="87"/>
      <c r="U88" s="39"/>
      <c r="V88" s="39"/>
      <c r="W88" s="39"/>
      <c r="X88" s="39"/>
      <c r="Y88" s="39"/>
      <c r="Z88" s="39"/>
      <c r="AA88" s="39"/>
      <c r="AB88" s="39"/>
      <c r="AC88" s="39"/>
      <c r="AD88" s="39"/>
      <c r="AE88" s="39"/>
      <c r="AT88" s="18" t="s">
        <v>144</v>
      </c>
      <c r="AU88" s="18" t="s">
        <v>84</v>
      </c>
    </row>
    <row r="89" spans="1:51" s="13" customFormat="1" ht="12">
      <c r="A89" s="13"/>
      <c r="B89" s="238"/>
      <c r="C89" s="239"/>
      <c r="D89" s="233" t="s">
        <v>146</v>
      </c>
      <c r="E89" s="240" t="s">
        <v>28</v>
      </c>
      <c r="F89" s="241" t="s">
        <v>413</v>
      </c>
      <c r="G89" s="239"/>
      <c r="H89" s="240" t="s">
        <v>28</v>
      </c>
      <c r="I89" s="242"/>
      <c r="J89" s="239"/>
      <c r="K89" s="239"/>
      <c r="L89" s="243"/>
      <c r="M89" s="244"/>
      <c r="N89" s="245"/>
      <c r="O89" s="245"/>
      <c r="P89" s="245"/>
      <c r="Q89" s="245"/>
      <c r="R89" s="245"/>
      <c r="S89" s="245"/>
      <c r="T89" s="246"/>
      <c r="U89" s="13"/>
      <c r="V89" s="13"/>
      <c r="W89" s="13"/>
      <c r="X89" s="13"/>
      <c r="Y89" s="13"/>
      <c r="Z89" s="13"/>
      <c r="AA89" s="13"/>
      <c r="AB89" s="13"/>
      <c r="AC89" s="13"/>
      <c r="AD89" s="13"/>
      <c r="AE89" s="13"/>
      <c r="AT89" s="247" t="s">
        <v>146</v>
      </c>
      <c r="AU89" s="247" t="s">
        <v>84</v>
      </c>
      <c r="AV89" s="13" t="s">
        <v>82</v>
      </c>
      <c r="AW89" s="13" t="s">
        <v>35</v>
      </c>
      <c r="AX89" s="13" t="s">
        <v>74</v>
      </c>
      <c r="AY89" s="247" t="s">
        <v>133</v>
      </c>
    </row>
    <row r="90" spans="1:51" s="14" customFormat="1" ht="12">
      <c r="A90" s="14"/>
      <c r="B90" s="248"/>
      <c r="C90" s="249"/>
      <c r="D90" s="233" t="s">
        <v>146</v>
      </c>
      <c r="E90" s="250" t="s">
        <v>28</v>
      </c>
      <c r="F90" s="251" t="s">
        <v>414</v>
      </c>
      <c r="G90" s="249"/>
      <c r="H90" s="252">
        <v>0.143</v>
      </c>
      <c r="I90" s="253"/>
      <c r="J90" s="249"/>
      <c r="K90" s="249"/>
      <c r="L90" s="254"/>
      <c r="M90" s="255"/>
      <c r="N90" s="256"/>
      <c r="O90" s="256"/>
      <c r="P90" s="256"/>
      <c r="Q90" s="256"/>
      <c r="R90" s="256"/>
      <c r="S90" s="256"/>
      <c r="T90" s="257"/>
      <c r="U90" s="14"/>
      <c r="V90" s="14"/>
      <c r="W90" s="14"/>
      <c r="X90" s="14"/>
      <c r="Y90" s="14"/>
      <c r="Z90" s="14"/>
      <c r="AA90" s="14"/>
      <c r="AB90" s="14"/>
      <c r="AC90" s="14"/>
      <c r="AD90" s="14"/>
      <c r="AE90" s="14"/>
      <c r="AT90" s="258" t="s">
        <v>146</v>
      </c>
      <c r="AU90" s="258" t="s">
        <v>84</v>
      </c>
      <c r="AV90" s="14" t="s">
        <v>84</v>
      </c>
      <c r="AW90" s="14" t="s">
        <v>35</v>
      </c>
      <c r="AX90" s="14" t="s">
        <v>82</v>
      </c>
      <c r="AY90" s="258" t="s">
        <v>133</v>
      </c>
    </row>
    <row r="91" spans="1:65" s="2" customFormat="1" ht="16.5" customHeight="1">
      <c r="A91" s="39"/>
      <c r="B91" s="40"/>
      <c r="C91" s="220" t="s">
        <v>84</v>
      </c>
      <c r="D91" s="220" t="s">
        <v>135</v>
      </c>
      <c r="E91" s="221" t="s">
        <v>149</v>
      </c>
      <c r="F91" s="222" t="s">
        <v>150</v>
      </c>
      <c r="G91" s="223" t="s">
        <v>151</v>
      </c>
      <c r="H91" s="224">
        <v>2</v>
      </c>
      <c r="I91" s="225"/>
      <c r="J91" s="226">
        <f>ROUND(I91*H91,2)</f>
        <v>0</v>
      </c>
      <c r="K91" s="222" t="s">
        <v>28</v>
      </c>
      <c r="L91" s="45"/>
      <c r="M91" s="227" t="s">
        <v>28</v>
      </c>
      <c r="N91" s="228" t="s">
        <v>47</v>
      </c>
      <c r="O91" s="86"/>
      <c r="P91" s="229">
        <f>O91*H91</f>
        <v>0</v>
      </c>
      <c r="Q91" s="229">
        <v>0</v>
      </c>
      <c r="R91" s="229">
        <f>Q91*H91</f>
        <v>0</v>
      </c>
      <c r="S91" s="229">
        <v>0</v>
      </c>
      <c r="T91" s="230">
        <f>S91*H91</f>
        <v>0</v>
      </c>
      <c r="U91" s="39"/>
      <c r="V91" s="39"/>
      <c r="W91" s="39"/>
      <c r="X91" s="39"/>
      <c r="Y91" s="39"/>
      <c r="Z91" s="39"/>
      <c r="AA91" s="39"/>
      <c r="AB91" s="39"/>
      <c r="AC91" s="39"/>
      <c r="AD91" s="39"/>
      <c r="AE91" s="39"/>
      <c r="AR91" s="231" t="s">
        <v>140</v>
      </c>
      <c r="AT91" s="231" t="s">
        <v>135</v>
      </c>
      <c r="AU91" s="231" t="s">
        <v>84</v>
      </c>
      <c r="AY91" s="18" t="s">
        <v>133</v>
      </c>
      <c r="BE91" s="232">
        <f>IF(N91="základní",J91,0)</f>
        <v>0</v>
      </c>
      <c r="BF91" s="232">
        <f>IF(N91="snížená",J91,0)</f>
        <v>0</v>
      </c>
      <c r="BG91" s="232">
        <f>IF(N91="zákl. přenesená",J91,0)</f>
        <v>0</v>
      </c>
      <c r="BH91" s="232">
        <f>IF(N91="sníž. přenesená",J91,0)</f>
        <v>0</v>
      </c>
      <c r="BI91" s="232">
        <f>IF(N91="nulová",J91,0)</f>
        <v>0</v>
      </c>
      <c r="BJ91" s="18" t="s">
        <v>140</v>
      </c>
      <c r="BK91" s="232">
        <f>ROUND(I91*H91,2)</f>
        <v>0</v>
      </c>
      <c r="BL91" s="18" t="s">
        <v>140</v>
      </c>
      <c r="BM91" s="231" t="s">
        <v>152</v>
      </c>
    </row>
    <row r="92" spans="1:47" s="2" customFormat="1" ht="12">
      <c r="A92" s="39"/>
      <c r="B92" s="40"/>
      <c r="C92" s="41"/>
      <c r="D92" s="233" t="s">
        <v>142</v>
      </c>
      <c r="E92" s="41"/>
      <c r="F92" s="234" t="s">
        <v>150</v>
      </c>
      <c r="G92" s="41"/>
      <c r="H92" s="41"/>
      <c r="I92" s="138"/>
      <c r="J92" s="41"/>
      <c r="K92" s="41"/>
      <c r="L92" s="45"/>
      <c r="M92" s="235"/>
      <c r="N92" s="236"/>
      <c r="O92" s="86"/>
      <c r="P92" s="86"/>
      <c r="Q92" s="86"/>
      <c r="R92" s="86"/>
      <c r="S92" s="86"/>
      <c r="T92" s="87"/>
      <c r="U92" s="39"/>
      <c r="V92" s="39"/>
      <c r="W92" s="39"/>
      <c r="X92" s="39"/>
      <c r="Y92" s="39"/>
      <c r="Z92" s="39"/>
      <c r="AA92" s="39"/>
      <c r="AB92" s="39"/>
      <c r="AC92" s="39"/>
      <c r="AD92" s="39"/>
      <c r="AE92" s="39"/>
      <c r="AT92" s="18" t="s">
        <v>142</v>
      </c>
      <c r="AU92" s="18" t="s">
        <v>84</v>
      </c>
    </row>
    <row r="93" spans="1:51" s="13" customFormat="1" ht="12">
      <c r="A93" s="13"/>
      <c r="B93" s="238"/>
      <c r="C93" s="239"/>
      <c r="D93" s="233" t="s">
        <v>146</v>
      </c>
      <c r="E93" s="240" t="s">
        <v>28</v>
      </c>
      <c r="F93" s="241" t="s">
        <v>415</v>
      </c>
      <c r="G93" s="239"/>
      <c r="H93" s="240" t="s">
        <v>28</v>
      </c>
      <c r="I93" s="242"/>
      <c r="J93" s="239"/>
      <c r="K93" s="239"/>
      <c r="L93" s="243"/>
      <c r="M93" s="244"/>
      <c r="N93" s="245"/>
      <c r="O93" s="245"/>
      <c r="P93" s="245"/>
      <c r="Q93" s="245"/>
      <c r="R93" s="245"/>
      <c r="S93" s="245"/>
      <c r="T93" s="246"/>
      <c r="U93" s="13"/>
      <c r="V93" s="13"/>
      <c r="W93" s="13"/>
      <c r="X93" s="13"/>
      <c r="Y93" s="13"/>
      <c r="Z93" s="13"/>
      <c r="AA93" s="13"/>
      <c r="AB93" s="13"/>
      <c r="AC93" s="13"/>
      <c r="AD93" s="13"/>
      <c r="AE93" s="13"/>
      <c r="AT93" s="247" t="s">
        <v>146</v>
      </c>
      <c r="AU93" s="247" t="s">
        <v>84</v>
      </c>
      <c r="AV93" s="13" t="s">
        <v>82</v>
      </c>
      <c r="AW93" s="13" t="s">
        <v>35</v>
      </c>
      <c r="AX93" s="13" t="s">
        <v>74</v>
      </c>
      <c r="AY93" s="247" t="s">
        <v>133</v>
      </c>
    </row>
    <row r="94" spans="1:51" s="14" customFormat="1" ht="12">
      <c r="A94" s="14"/>
      <c r="B94" s="248"/>
      <c r="C94" s="249"/>
      <c r="D94" s="233" t="s">
        <v>146</v>
      </c>
      <c r="E94" s="250" t="s">
        <v>28</v>
      </c>
      <c r="F94" s="251" t="s">
        <v>416</v>
      </c>
      <c r="G94" s="249"/>
      <c r="H94" s="252">
        <v>2</v>
      </c>
      <c r="I94" s="253"/>
      <c r="J94" s="249"/>
      <c r="K94" s="249"/>
      <c r="L94" s="254"/>
      <c r="M94" s="255"/>
      <c r="N94" s="256"/>
      <c r="O94" s="256"/>
      <c r="P94" s="256"/>
      <c r="Q94" s="256"/>
      <c r="R94" s="256"/>
      <c r="S94" s="256"/>
      <c r="T94" s="257"/>
      <c r="U94" s="14"/>
      <c r="V94" s="14"/>
      <c r="W94" s="14"/>
      <c r="X94" s="14"/>
      <c r="Y94" s="14"/>
      <c r="Z94" s="14"/>
      <c r="AA94" s="14"/>
      <c r="AB94" s="14"/>
      <c r="AC94" s="14"/>
      <c r="AD94" s="14"/>
      <c r="AE94" s="14"/>
      <c r="AT94" s="258" t="s">
        <v>146</v>
      </c>
      <c r="AU94" s="258" t="s">
        <v>84</v>
      </c>
      <c r="AV94" s="14" t="s">
        <v>84</v>
      </c>
      <c r="AW94" s="14" t="s">
        <v>35</v>
      </c>
      <c r="AX94" s="14" t="s">
        <v>82</v>
      </c>
      <c r="AY94" s="258" t="s">
        <v>133</v>
      </c>
    </row>
    <row r="95" spans="1:65" s="2" customFormat="1" ht="16.5" customHeight="1">
      <c r="A95" s="39"/>
      <c r="B95" s="40"/>
      <c r="C95" s="220" t="s">
        <v>155</v>
      </c>
      <c r="D95" s="220" t="s">
        <v>135</v>
      </c>
      <c r="E95" s="221" t="s">
        <v>156</v>
      </c>
      <c r="F95" s="222" t="s">
        <v>157</v>
      </c>
      <c r="G95" s="223" t="s">
        <v>151</v>
      </c>
      <c r="H95" s="224">
        <v>24.6</v>
      </c>
      <c r="I95" s="225"/>
      <c r="J95" s="226">
        <f>ROUND(I95*H95,2)</f>
        <v>0</v>
      </c>
      <c r="K95" s="222" t="s">
        <v>139</v>
      </c>
      <c r="L95" s="45"/>
      <c r="M95" s="227" t="s">
        <v>28</v>
      </c>
      <c r="N95" s="228" t="s">
        <v>47</v>
      </c>
      <c r="O95" s="86"/>
      <c r="P95" s="229">
        <f>O95*H95</f>
        <v>0</v>
      </c>
      <c r="Q95" s="229">
        <v>0</v>
      </c>
      <c r="R95" s="229">
        <f>Q95*H95</f>
        <v>0</v>
      </c>
      <c r="S95" s="229">
        <v>0</v>
      </c>
      <c r="T95" s="230">
        <f>S95*H95</f>
        <v>0</v>
      </c>
      <c r="U95" s="39"/>
      <c r="V95" s="39"/>
      <c r="W95" s="39"/>
      <c r="X95" s="39"/>
      <c r="Y95" s="39"/>
      <c r="Z95" s="39"/>
      <c r="AA95" s="39"/>
      <c r="AB95" s="39"/>
      <c r="AC95" s="39"/>
      <c r="AD95" s="39"/>
      <c r="AE95" s="39"/>
      <c r="AR95" s="231" t="s">
        <v>140</v>
      </c>
      <c r="AT95" s="231" t="s">
        <v>135</v>
      </c>
      <c r="AU95" s="231" t="s">
        <v>84</v>
      </c>
      <c r="AY95" s="18" t="s">
        <v>133</v>
      </c>
      <c r="BE95" s="232">
        <f>IF(N95="základní",J95,0)</f>
        <v>0</v>
      </c>
      <c r="BF95" s="232">
        <f>IF(N95="snížená",J95,0)</f>
        <v>0</v>
      </c>
      <c r="BG95" s="232">
        <f>IF(N95="zákl. přenesená",J95,0)</f>
        <v>0</v>
      </c>
      <c r="BH95" s="232">
        <f>IF(N95="sníž. přenesená",J95,0)</f>
        <v>0</v>
      </c>
      <c r="BI95" s="232">
        <f>IF(N95="nulová",J95,0)</f>
        <v>0</v>
      </c>
      <c r="BJ95" s="18" t="s">
        <v>140</v>
      </c>
      <c r="BK95" s="232">
        <f>ROUND(I95*H95,2)</f>
        <v>0</v>
      </c>
      <c r="BL95" s="18" t="s">
        <v>140</v>
      </c>
      <c r="BM95" s="231" t="s">
        <v>158</v>
      </c>
    </row>
    <row r="96" spans="1:47" s="2" customFormat="1" ht="12">
      <c r="A96" s="39"/>
      <c r="B96" s="40"/>
      <c r="C96" s="41"/>
      <c r="D96" s="233" t="s">
        <v>142</v>
      </c>
      <c r="E96" s="41"/>
      <c r="F96" s="234" t="s">
        <v>159</v>
      </c>
      <c r="G96" s="41"/>
      <c r="H96" s="41"/>
      <c r="I96" s="138"/>
      <c r="J96" s="41"/>
      <c r="K96" s="41"/>
      <c r="L96" s="45"/>
      <c r="M96" s="235"/>
      <c r="N96" s="236"/>
      <c r="O96" s="86"/>
      <c r="P96" s="86"/>
      <c r="Q96" s="86"/>
      <c r="R96" s="86"/>
      <c r="S96" s="86"/>
      <c r="T96" s="87"/>
      <c r="U96" s="39"/>
      <c r="V96" s="39"/>
      <c r="W96" s="39"/>
      <c r="X96" s="39"/>
      <c r="Y96" s="39"/>
      <c r="Z96" s="39"/>
      <c r="AA96" s="39"/>
      <c r="AB96" s="39"/>
      <c r="AC96" s="39"/>
      <c r="AD96" s="39"/>
      <c r="AE96" s="39"/>
      <c r="AT96" s="18" t="s">
        <v>142</v>
      </c>
      <c r="AU96" s="18" t="s">
        <v>84</v>
      </c>
    </row>
    <row r="97" spans="1:47" s="2" customFormat="1" ht="12">
      <c r="A97" s="39"/>
      <c r="B97" s="40"/>
      <c r="C97" s="41"/>
      <c r="D97" s="233" t="s">
        <v>144</v>
      </c>
      <c r="E97" s="41"/>
      <c r="F97" s="237" t="s">
        <v>160</v>
      </c>
      <c r="G97" s="41"/>
      <c r="H97" s="41"/>
      <c r="I97" s="138"/>
      <c r="J97" s="41"/>
      <c r="K97" s="41"/>
      <c r="L97" s="45"/>
      <c r="M97" s="235"/>
      <c r="N97" s="236"/>
      <c r="O97" s="86"/>
      <c r="P97" s="86"/>
      <c r="Q97" s="86"/>
      <c r="R97" s="86"/>
      <c r="S97" s="86"/>
      <c r="T97" s="87"/>
      <c r="U97" s="39"/>
      <c r="V97" s="39"/>
      <c r="W97" s="39"/>
      <c r="X97" s="39"/>
      <c r="Y97" s="39"/>
      <c r="Z97" s="39"/>
      <c r="AA97" s="39"/>
      <c r="AB97" s="39"/>
      <c r="AC97" s="39"/>
      <c r="AD97" s="39"/>
      <c r="AE97" s="39"/>
      <c r="AT97" s="18" t="s">
        <v>144</v>
      </c>
      <c r="AU97" s="18" t="s">
        <v>84</v>
      </c>
    </row>
    <row r="98" spans="1:51" s="13" customFormat="1" ht="12">
      <c r="A98" s="13"/>
      <c r="B98" s="238"/>
      <c r="C98" s="239"/>
      <c r="D98" s="233" t="s">
        <v>146</v>
      </c>
      <c r="E98" s="240" t="s">
        <v>28</v>
      </c>
      <c r="F98" s="241" t="s">
        <v>417</v>
      </c>
      <c r="G98" s="239"/>
      <c r="H98" s="240" t="s">
        <v>28</v>
      </c>
      <c r="I98" s="242"/>
      <c r="J98" s="239"/>
      <c r="K98" s="239"/>
      <c r="L98" s="243"/>
      <c r="M98" s="244"/>
      <c r="N98" s="245"/>
      <c r="O98" s="245"/>
      <c r="P98" s="245"/>
      <c r="Q98" s="245"/>
      <c r="R98" s="245"/>
      <c r="S98" s="245"/>
      <c r="T98" s="246"/>
      <c r="U98" s="13"/>
      <c r="V98" s="13"/>
      <c r="W98" s="13"/>
      <c r="X98" s="13"/>
      <c r="Y98" s="13"/>
      <c r="Z98" s="13"/>
      <c r="AA98" s="13"/>
      <c r="AB98" s="13"/>
      <c r="AC98" s="13"/>
      <c r="AD98" s="13"/>
      <c r="AE98" s="13"/>
      <c r="AT98" s="247" t="s">
        <v>146</v>
      </c>
      <c r="AU98" s="247" t="s">
        <v>84</v>
      </c>
      <c r="AV98" s="13" t="s">
        <v>82</v>
      </c>
      <c r="AW98" s="13" t="s">
        <v>35</v>
      </c>
      <c r="AX98" s="13" t="s">
        <v>74</v>
      </c>
      <c r="AY98" s="247" t="s">
        <v>133</v>
      </c>
    </row>
    <row r="99" spans="1:51" s="14" customFormat="1" ht="12">
      <c r="A99" s="14"/>
      <c r="B99" s="248"/>
      <c r="C99" s="249"/>
      <c r="D99" s="233" t="s">
        <v>146</v>
      </c>
      <c r="E99" s="250" t="s">
        <v>28</v>
      </c>
      <c r="F99" s="251" t="s">
        <v>418</v>
      </c>
      <c r="G99" s="249"/>
      <c r="H99" s="252">
        <v>24.6</v>
      </c>
      <c r="I99" s="253"/>
      <c r="J99" s="249"/>
      <c r="K99" s="249"/>
      <c r="L99" s="254"/>
      <c r="M99" s="255"/>
      <c r="N99" s="256"/>
      <c r="O99" s="256"/>
      <c r="P99" s="256"/>
      <c r="Q99" s="256"/>
      <c r="R99" s="256"/>
      <c r="S99" s="256"/>
      <c r="T99" s="257"/>
      <c r="U99" s="14"/>
      <c r="V99" s="14"/>
      <c r="W99" s="14"/>
      <c r="X99" s="14"/>
      <c r="Y99" s="14"/>
      <c r="Z99" s="14"/>
      <c r="AA99" s="14"/>
      <c r="AB99" s="14"/>
      <c r="AC99" s="14"/>
      <c r="AD99" s="14"/>
      <c r="AE99" s="14"/>
      <c r="AT99" s="258" t="s">
        <v>146</v>
      </c>
      <c r="AU99" s="258" t="s">
        <v>84</v>
      </c>
      <c r="AV99" s="14" t="s">
        <v>84</v>
      </c>
      <c r="AW99" s="14" t="s">
        <v>35</v>
      </c>
      <c r="AX99" s="14" t="s">
        <v>82</v>
      </c>
      <c r="AY99" s="258" t="s">
        <v>133</v>
      </c>
    </row>
    <row r="100" spans="1:65" s="2" customFormat="1" ht="16.5" customHeight="1">
      <c r="A100" s="39"/>
      <c r="B100" s="40"/>
      <c r="C100" s="220" t="s">
        <v>140</v>
      </c>
      <c r="D100" s="220" t="s">
        <v>135</v>
      </c>
      <c r="E100" s="221" t="s">
        <v>163</v>
      </c>
      <c r="F100" s="222" t="s">
        <v>164</v>
      </c>
      <c r="G100" s="223" t="s">
        <v>151</v>
      </c>
      <c r="H100" s="224">
        <v>39.9</v>
      </c>
      <c r="I100" s="225"/>
      <c r="J100" s="226">
        <f>ROUND(I100*H100,2)</f>
        <v>0</v>
      </c>
      <c r="K100" s="222" t="s">
        <v>139</v>
      </c>
      <c r="L100" s="45"/>
      <c r="M100" s="227" t="s">
        <v>28</v>
      </c>
      <c r="N100" s="228" t="s">
        <v>47</v>
      </c>
      <c r="O100" s="86"/>
      <c r="P100" s="229">
        <f>O100*H100</f>
        <v>0</v>
      </c>
      <c r="Q100" s="229">
        <v>0</v>
      </c>
      <c r="R100" s="229">
        <f>Q100*H100</f>
        <v>0</v>
      </c>
      <c r="S100" s="229">
        <v>0</v>
      </c>
      <c r="T100" s="230">
        <f>S100*H100</f>
        <v>0</v>
      </c>
      <c r="U100" s="39"/>
      <c r="V100" s="39"/>
      <c r="W100" s="39"/>
      <c r="X100" s="39"/>
      <c r="Y100" s="39"/>
      <c r="Z100" s="39"/>
      <c r="AA100" s="39"/>
      <c r="AB100" s="39"/>
      <c r="AC100" s="39"/>
      <c r="AD100" s="39"/>
      <c r="AE100" s="39"/>
      <c r="AR100" s="231" t="s">
        <v>140</v>
      </c>
      <c r="AT100" s="231" t="s">
        <v>135</v>
      </c>
      <c r="AU100" s="231" t="s">
        <v>84</v>
      </c>
      <c r="AY100" s="18" t="s">
        <v>133</v>
      </c>
      <c r="BE100" s="232">
        <f>IF(N100="základní",J100,0)</f>
        <v>0</v>
      </c>
      <c r="BF100" s="232">
        <f>IF(N100="snížená",J100,0)</f>
        <v>0</v>
      </c>
      <c r="BG100" s="232">
        <f>IF(N100="zákl. přenesená",J100,0)</f>
        <v>0</v>
      </c>
      <c r="BH100" s="232">
        <f>IF(N100="sníž. přenesená",J100,0)</f>
        <v>0</v>
      </c>
      <c r="BI100" s="232">
        <f>IF(N100="nulová",J100,0)</f>
        <v>0</v>
      </c>
      <c r="BJ100" s="18" t="s">
        <v>140</v>
      </c>
      <c r="BK100" s="232">
        <f>ROUND(I100*H100,2)</f>
        <v>0</v>
      </c>
      <c r="BL100" s="18" t="s">
        <v>140</v>
      </c>
      <c r="BM100" s="231" t="s">
        <v>165</v>
      </c>
    </row>
    <row r="101" spans="1:47" s="2" customFormat="1" ht="12">
      <c r="A101" s="39"/>
      <c r="B101" s="40"/>
      <c r="C101" s="41"/>
      <c r="D101" s="233" t="s">
        <v>142</v>
      </c>
      <c r="E101" s="41"/>
      <c r="F101" s="234" t="s">
        <v>166</v>
      </c>
      <c r="G101" s="41"/>
      <c r="H101" s="41"/>
      <c r="I101" s="138"/>
      <c r="J101" s="41"/>
      <c r="K101" s="41"/>
      <c r="L101" s="45"/>
      <c r="M101" s="235"/>
      <c r="N101" s="236"/>
      <c r="O101" s="86"/>
      <c r="P101" s="86"/>
      <c r="Q101" s="86"/>
      <c r="R101" s="86"/>
      <c r="S101" s="86"/>
      <c r="T101" s="87"/>
      <c r="U101" s="39"/>
      <c r="V101" s="39"/>
      <c r="W101" s="39"/>
      <c r="X101" s="39"/>
      <c r="Y101" s="39"/>
      <c r="Z101" s="39"/>
      <c r="AA101" s="39"/>
      <c r="AB101" s="39"/>
      <c r="AC101" s="39"/>
      <c r="AD101" s="39"/>
      <c r="AE101" s="39"/>
      <c r="AT101" s="18" t="s">
        <v>142</v>
      </c>
      <c r="AU101" s="18" t="s">
        <v>84</v>
      </c>
    </row>
    <row r="102" spans="1:47" s="2" customFormat="1" ht="12">
      <c r="A102" s="39"/>
      <c r="B102" s="40"/>
      <c r="C102" s="41"/>
      <c r="D102" s="233" t="s">
        <v>144</v>
      </c>
      <c r="E102" s="41"/>
      <c r="F102" s="237" t="s">
        <v>167</v>
      </c>
      <c r="G102" s="41"/>
      <c r="H102" s="41"/>
      <c r="I102" s="138"/>
      <c r="J102" s="41"/>
      <c r="K102" s="41"/>
      <c r="L102" s="45"/>
      <c r="M102" s="235"/>
      <c r="N102" s="236"/>
      <c r="O102" s="86"/>
      <c r="P102" s="86"/>
      <c r="Q102" s="86"/>
      <c r="R102" s="86"/>
      <c r="S102" s="86"/>
      <c r="T102" s="87"/>
      <c r="U102" s="39"/>
      <c r="V102" s="39"/>
      <c r="W102" s="39"/>
      <c r="X102" s="39"/>
      <c r="Y102" s="39"/>
      <c r="Z102" s="39"/>
      <c r="AA102" s="39"/>
      <c r="AB102" s="39"/>
      <c r="AC102" s="39"/>
      <c r="AD102" s="39"/>
      <c r="AE102" s="39"/>
      <c r="AT102" s="18" t="s">
        <v>144</v>
      </c>
      <c r="AU102" s="18" t="s">
        <v>84</v>
      </c>
    </row>
    <row r="103" spans="1:51" s="13" customFormat="1" ht="12">
      <c r="A103" s="13"/>
      <c r="B103" s="238"/>
      <c r="C103" s="239"/>
      <c r="D103" s="233" t="s">
        <v>146</v>
      </c>
      <c r="E103" s="240" t="s">
        <v>28</v>
      </c>
      <c r="F103" s="241" t="s">
        <v>419</v>
      </c>
      <c r="G103" s="239"/>
      <c r="H103" s="240" t="s">
        <v>28</v>
      </c>
      <c r="I103" s="242"/>
      <c r="J103" s="239"/>
      <c r="K103" s="239"/>
      <c r="L103" s="243"/>
      <c r="M103" s="244"/>
      <c r="N103" s="245"/>
      <c r="O103" s="245"/>
      <c r="P103" s="245"/>
      <c r="Q103" s="245"/>
      <c r="R103" s="245"/>
      <c r="S103" s="245"/>
      <c r="T103" s="246"/>
      <c r="U103" s="13"/>
      <c r="V103" s="13"/>
      <c r="W103" s="13"/>
      <c r="X103" s="13"/>
      <c r="Y103" s="13"/>
      <c r="Z103" s="13"/>
      <c r="AA103" s="13"/>
      <c r="AB103" s="13"/>
      <c r="AC103" s="13"/>
      <c r="AD103" s="13"/>
      <c r="AE103" s="13"/>
      <c r="AT103" s="247" t="s">
        <v>146</v>
      </c>
      <c r="AU103" s="247" t="s">
        <v>84</v>
      </c>
      <c r="AV103" s="13" t="s">
        <v>82</v>
      </c>
      <c r="AW103" s="13" t="s">
        <v>35</v>
      </c>
      <c r="AX103" s="13" t="s">
        <v>74</v>
      </c>
      <c r="AY103" s="247" t="s">
        <v>133</v>
      </c>
    </row>
    <row r="104" spans="1:51" s="14" customFormat="1" ht="12">
      <c r="A104" s="14"/>
      <c r="B104" s="248"/>
      <c r="C104" s="249"/>
      <c r="D104" s="233" t="s">
        <v>146</v>
      </c>
      <c r="E104" s="250" t="s">
        <v>28</v>
      </c>
      <c r="F104" s="251" t="s">
        <v>420</v>
      </c>
      <c r="G104" s="249"/>
      <c r="H104" s="252">
        <v>39.9</v>
      </c>
      <c r="I104" s="253"/>
      <c r="J104" s="249"/>
      <c r="K104" s="249"/>
      <c r="L104" s="254"/>
      <c r="M104" s="255"/>
      <c r="N104" s="256"/>
      <c r="O104" s="256"/>
      <c r="P104" s="256"/>
      <c r="Q104" s="256"/>
      <c r="R104" s="256"/>
      <c r="S104" s="256"/>
      <c r="T104" s="257"/>
      <c r="U104" s="14"/>
      <c r="V104" s="14"/>
      <c r="W104" s="14"/>
      <c r="X104" s="14"/>
      <c r="Y104" s="14"/>
      <c r="Z104" s="14"/>
      <c r="AA104" s="14"/>
      <c r="AB104" s="14"/>
      <c r="AC104" s="14"/>
      <c r="AD104" s="14"/>
      <c r="AE104" s="14"/>
      <c r="AT104" s="258" t="s">
        <v>146</v>
      </c>
      <c r="AU104" s="258" t="s">
        <v>84</v>
      </c>
      <c r="AV104" s="14" t="s">
        <v>84</v>
      </c>
      <c r="AW104" s="14" t="s">
        <v>35</v>
      </c>
      <c r="AX104" s="14" t="s">
        <v>82</v>
      </c>
      <c r="AY104" s="258" t="s">
        <v>133</v>
      </c>
    </row>
    <row r="105" spans="1:65" s="2" customFormat="1" ht="16.5" customHeight="1">
      <c r="A105" s="39"/>
      <c r="B105" s="40"/>
      <c r="C105" s="220" t="s">
        <v>170</v>
      </c>
      <c r="D105" s="220" t="s">
        <v>135</v>
      </c>
      <c r="E105" s="221" t="s">
        <v>171</v>
      </c>
      <c r="F105" s="222" t="s">
        <v>172</v>
      </c>
      <c r="G105" s="223" t="s">
        <v>151</v>
      </c>
      <c r="H105" s="224">
        <v>11.97</v>
      </c>
      <c r="I105" s="225"/>
      <c r="J105" s="226">
        <f>ROUND(I105*H105,2)</f>
        <v>0</v>
      </c>
      <c r="K105" s="222" t="s">
        <v>139</v>
      </c>
      <c r="L105" s="45"/>
      <c r="M105" s="227" t="s">
        <v>28</v>
      </c>
      <c r="N105" s="228" t="s">
        <v>47</v>
      </c>
      <c r="O105" s="86"/>
      <c r="P105" s="229">
        <f>O105*H105</f>
        <v>0</v>
      </c>
      <c r="Q105" s="229">
        <v>0</v>
      </c>
      <c r="R105" s="229">
        <f>Q105*H105</f>
        <v>0</v>
      </c>
      <c r="S105" s="229">
        <v>0</v>
      </c>
      <c r="T105" s="230">
        <f>S105*H105</f>
        <v>0</v>
      </c>
      <c r="U105" s="39"/>
      <c r="V105" s="39"/>
      <c r="W105" s="39"/>
      <c r="X105" s="39"/>
      <c r="Y105" s="39"/>
      <c r="Z105" s="39"/>
      <c r="AA105" s="39"/>
      <c r="AB105" s="39"/>
      <c r="AC105" s="39"/>
      <c r="AD105" s="39"/>
      <c r="AE105" s="39"/>
      <c r="AR105" s="231" t="s">
        <v>140</v>
      </c>
      <c r="AT105" s="231" t="s">
        <v>135</v>
      </c>
      <c r="AU105" s="231" t="s">
        <v>84</v>
      </c>
      <c r="AY105" s="18" t="s">
        <v>133</v>
      </c>
      <c r="BE105" s="232">
        <f>IF(N105="základní",J105,0)</f>
        <v>0</v>
      </c>
      <c r="BF105" s="232">
        <f>IF(N105="snížená",J105,0)</f>
        <v>0</v>
      </c>
      <c r="BG105" s="232">
        <f>IF(N105="zákl. přenesená",J105,0)</f>
        <v>0</v>
      </c>
      <c r="BH105" s="232">
        <f>IF(N105="sníž. přenesená",J105,0)</f>
        <v>0</v>
      </c>
      <c r="BI105" s="232">
        <f>IF(N105="nulová",J105,0)</f>
        <v>0</v>
      </c>
      <c r="BJ105" s="18" t="s">
        <v>140</v>
      </c>
      <c r="BK105" s="232">
        <f>ROUND(I105*H105,2)</f>
        <v>0</v>
      </c>
      <c r="BL105" s="18" t="s">
        <v>140</v>
      </c>
      <c r="BM105" s="231" t="s">
        <v>173</v>
      </c>
    </row>
    <row r="106" spans="1:47" s="2" customFormat="1" ht="12">
      <c r="A106" s="39"/>
      <c r="B106" s="40"/>
      <c r="C106" s="41"/>
      <c r="D106" s="233" t="s">
        <v>142</v>
      </c>
      <c r="E106" s="41"/>
      <c r="F106" s="234" t="s">
        <v>174</v>
      </c>
      <c r="G106" s="41"/>
      <c r="H106" s="41"/>
      <c r="I106" s="138"/>
      <c r="J106" s="41"/>
      <c r="K106" s="41"/>
      <c r="L106" s="45"/>
      <c r="M106" s="235"/>
      <c r="N106" s="236"/>
      <c r="O106" s="86"/>
      <c r="P106" s="86"/>
      <c r="Q106" s="86"/>
      <c r="R106" s="86"/>
      <c r="S106" s="86"/>
      <c r="T106" s="87"/>
      <c r="U106" s="39"/>
      <c r="V106" s="39"/>
      <c r="W106" s="39"/>
      <c r="X106" s="39"/>
      <c r="Y106" s="39"/>
      <c r="Z106" s="39"/>
      <c r="AA106" s="39"/>
      <c r="AB106" s="39"/>
      <c r="AC106" s="39"/>
      <c r="AD106" s="39"/>
      <c r="AE106" s="39"/>
      <c r="AT106" s="18" t="s">
        <v>142</v>
      </c>
      <c r="AU106" s="18" t="s">
        <v>84</v>
      </c>
    </row>
    <row r="107" spans="1:47" s="2" customFormat="1" ht="12">
      <c r="A107" s="39"/>
      <c r="B107" s="40"/>
      <c r="C107" s="41"/>
      <c r="D107" s="233" t="s">
        <v>144</v>
      </c>
      <c r="E107" s="41"/>
      <c r="F107" s="237" t="s">
        <v>167</v>
      </c>
      <c r="G107" s="41"/>
      <c r="H107" s="41"/>
      <c r="I107" s="138"/>
      <c r="J107" s="41"/>
      <c r="K107" s="41"/>
      <c r="L107" s="45"/>
      <c r="M107" s="235"/>
      <c r="N107" s="236"/>
      <c r="O107" s="86"/>
      <c r="P107" s="86"/>
      <c r="Q107" s="86"/>
      <c r="R107" s="86"/>
      <c r="S107" s="86"/>
      <c r="T107" s="87"/>
      <c r="U107" s="39"/>
      <c r="V107" s="39"/>
      <c r="W107" s="39"/>
      <c r="X107" s="39"/>
      <c r="Y107" s="39"/>
      <c r="Z107" s="39"/>
      <c r="AA107" s="39"/>
      <c r="AB107" s="39"/>
      <c r="AC107" s="39"/>
      <c r="AD107" s="39"/>
      <c r="AE107" s="39"/>
      <c r="AT107" s="18" t="s">
        <v>144</v>
      </c>
      <c r="AU107" s="18" t="s">
        <v>84</v>
      </c>
    </row>
    <row r="108" spans="1:51" s="14" customFormat="1" ht="12">
      <c r="A108" s="14"/>
      <c r="B108" s="248"/>
      <c r="C108" s="249"/>
      <c r="D108" s="233" t="s">
        <v>146</v>
      </c>
      <c r="E108" s="249"/>
      <c r="F108" s="251" t="s">
        <v>421</v>
      </c>
      <c r="G108" s="249"/>
      <c r="H108" s="252">
        <v>11.97</v>
      </c>
      <c r="I108" s="253"/>
      <c r="J108" s="249"/>
      <c r="K108" s="249"/>
      <c r="L108" s="254"/>
      <c r="M108" s="255"/>
      <c r="N108" s="256"/>
      <c r="O108" s="256"/>
      <c r="P108" s="256"/>
      <c r="Q108" s="256"/>
      <c r="R108" s="256"/>
      <c r="S108" s="256"/>
      <c r="T108" s="257"/>
      <c r="U108" s="14"/>
      <c r="V108" s="14"/>
      <c r="W108" s="14"/>
      <c r="X108" s="14"/>
      <c r="Y108" s="14"/>
      <c r="Z108" s="14"/>
      <c r="AA108" s="14"/>
      <c r="AB108" s="14"/>
      <c r="AC108" s="14"/>
      <c r="AD108" s="14"/>
      <c r="AE108" s="14"/>
      <c r="AT108" s="258" t="s">
        <v>146</v>
      </c>
      <c r="AU108" s="258" t="s">
        <v>84</v>
      </c>
      <c r="AV108" s="14" t="s">
        <v>84</v>
      </c>
      <c r="AW108" s="14" t="s">
        <v>4</v>
      </c>
      <c r="AX108" s="14" t="s">
        <v>82</v>
      </c>
      <c r="AY108" s="258" t="s">
        <v>133</v>
      </c>
    </row>
    <row r="109" spans="1:65" s="2" customFormat="1" ht="16.5" customHeight="1">
      <c r="A109" s="39"/>
      <c r="B109" s="40"/>
      <c r="C109" s="220" t="s">
        <v>176</v>
      </c>
      <c r="D109" s="220" t="s">
        <v>135</v>
      </c>
      <c r="E109" s="221" t="s">
        <v>177</v>
      </c>
      <c r="F109" s="222" t="s">
        <v>178</v>
      </c>
      <c r="G109" s="223" t="s">
        <v>151</v>
      </c>
      <c r="H109" s="224">
        <v>179.528</v>
      </c>
      <c r="I109" s="225"/>
      <c r="J109" s="226">
        <f>ROUND(I109*H109,2)</f>
        <v>0</v>
      </c>
      <c r="K109" s="222" t="s">
        <v>139</v>
      </c>
      <c r="L109" s="45"/>
      <c r="M109" s="227" t="s">
        <v>28</v>
      </c>
      <c r="N109" s="228" t="s">
        <v>47</v>
      </c>
      <c r="O109" s="86"/>
      <c r="P109" s="229">
        <f>O109*H109</f>
        <v>0</v>
      </c>
      <c r="Q109" s="229">
        <v>0</v>
      </c>
      <c r="R109" s="229">
        <f>Q109*H109</f>
        <v>0</v>
      </c>
      <c r="S109" s="229">
        <v>0</v>
      </c>
      <c r="T109" s="230">
        <f>S109*H109</f>
        <v>0</v>
      </c>
      <c r="U109" s="39"/>
      <c r="V109" s="39"/>
      <c r="W109" s="39"/>
      <c r="X109" s="39"/>
      <c r="Y109" s="39"/>
      <c r="Z109" s="39"/>
      <c r="AA109" s="39"/>
      <c r="AB109" s="39"/>
      <c r="AC109" s="39"/>
      <c r="AD109" s="39"/>
      <c r="AE109" s="39"/>
      <c r="AR109" s="231" t="s">
        <v>140</v>
      </c>
      <c r="AT109" s="231" t="s">
        <v>135</v>
      </c>
      <c r="AU109" s="231" t="s">
        <v>84</v>
      </c>
      <c r="AY109" s="18" t="s">
        <v>133</v>
      </c>
      <c r="BE109" s="232">
        <f>IF(N109="základní",J109,0)</f>
        <v>0</v>
      </c>
      <c r="BF109" s="232">
        <f>IF(N109="snížená",J109,0)</f>
        <v>0</v>
      </c>
      <c r="BG109" s="232">
        <f>IF(N109="zákl. přenesená",J109,0)</f>
        <v>0</v>
      </c>
      <c r="BH109" s="232">
        <f>IF(N109="sníž. přenesená",J109,0)</f>
        <v>0</v>
      </c>
      <c r="BI109" s="232">
        <f>IF(N109="nulová",J109,0)</f>
        <v>0</v>
      </c>
      <c r="BJ109" s="18" t="s">
        <v>140</v>
      </c>
      <c r="BK109" s="232">
        <f>ROUND(I109*H109,2)</f>
        <v>0</v>
      </c>
      <c r="BL109" s="18" t="s">
        <v>140</v>
      </c>
      <c r="BM109" s="231" t="s">
        <v>308</v>
      </c>
    </row>
    <row r="110" spans="1:47" s="2" customFormat="1" ht="12">
      <c r="A110" s="39"/>
      <c r="B110" s="40"/>
      <c r="C110" s="41"/>
      <c r="D110" s="233" t="s">
        <v>142</v>
      </c>
      <c r="E110" s="41"/>
      <c r="F110" s="234" t="s">
        <v>180</v>
      </c>
      <c r="G110" s="41"/>
      <c r="H110" s="41"/>
      <c r="I110" s="138"/>
      <c r="J110" s="41"/>
      <c r="K110" s="41"/>
      <c r="L110" s="45"/>
      <c r="M110" s="235"/>
      <c r="N110" s="236"/>
      <c r="O110" s="86"/>
      <c r="P110" s="86"/>
      <c r="Q110" s="86"/>
      <c r="R110" s="86"/>
      <c r="S110" s="86"/>
      <c r="T110" s="87"/>
      <c r="U110" s="39"/>
      <c r="V110" s="39"/>
      <c r="W110" s="39"/>
      <c r="X110" s="39"/>
      <c r="Y110" s="39"/>
      <c r="Z110" s="39"/>
      <c r="AA110" s="39"/>
      <c r="AB110" s="39"/>
      <c r="AC110" s="39"/>
      <c r="AD110" s="39"/>
      <c r="AE110" s="39"/>
      <c r="AT110" s="18" t="s">
        <v>142</v>
      </c>
      <c r="AU110" s="18" t="s">
        <v>84</v>
      </c>
    </row>
    <row r="111" spans="1:47" s="2" customFormat="1" ht="12">
      <c r="A111" s="39"/>
      <c r="B111" s="40"/>
      <c r="C111" s="41"/>
      <c r="D111" s="233" t="s">
        <v>144</v>
      </c>
      <c r="E111" s="41"/>
      <c r="F111" s="237" t="s">
        <v>181</v>
      </c>
      <c r="G111" s="41"/>
      <c r="H111" s="41"/>
      <c r="I111" s="138"/>
      <c r="J111" s="41"/>
      <c r="K111" s="41"/>
      <c r="L111" s="45"/>
      <c r="M111" s="235"/>
      <c r="N111" s="236"/>
      <c r="O111" s="86"/>
      <c r="P111" s="86"/>
      <c r="Q111" s="86"/>
      <c r="R111" s="86"/>
      <c r="S111" s="86"/>
      <c r="T111" s="87"/>
      <c r="U111" s="39"/>
      <c r="V111" s="39"/>
      <c r="W111" s="39"/>
      <c r="X111" s="39"/>
      <c r="Y111" s="39"/>
      <c r="Z111" s="39"/>
      <c r="AA111" s="39"/>
      <c r="AB111" s="39"/>
      <c r="AC111" s="39"/>
      <c r="AD111" s="39"/>
      <c r="AE111" s="39"/>
      <c r="AT111" s="18" t="s">
        <v>144</v>
      </c>
      <c r="AU111" s="18" t="s">
        <v>84</v>
      </c>
    </row>
    <row r="112" spans="1:51" s="13" customFormat="1" ht="12">
      <c r="A112" s="13"/>
      <c r="B112" s="238"/>
      <c r="C112" s="239"/>
      <c r="D112" s="233" t="s">
        <v>146</v>
      </c>
      <c r="E112" s="240" t="s">
        <v>28</v>
      </c>
      <c r="F112" s="241" t="s">
        <v>419</v>
      </c>
      <c r="G112" s="239"/>
      <c r="H112" s="240" t="s">
        <v>28</v>
      </c>
      <c r="I112" s="242"/>
      <c r="J112" s="239"/>
      <c r="K112" s="239"/>
      <c r="L112" s="243"/>
      <c r="M112" s="244"/>
      <c r="N112" s="245"/>
      <c r="O112" s="245"/>
      <c r="P112" s="245"/>
      <c r="Q112" s="245"/>
      <c r="R112" s="245"/>
      <c r="S112" s="245"/>
      <c r="T112" s="246"/>
      <c r="U112" s="13"/>
      <c r="V112" s="13"/>
      <c r="W112" s="13"/>
      <c r="X112" s="13"/>
      <c r="Y112" s="13"/>
      <c r="Z112" s="13"/>
      <c r="AA112" s="13"/>
      <c r="AB112" s="13"/>
      <c r="AC112" s="13"/>
      <c r="AD112" s="13"/>
      <c r="AE112" s="13"/>
      <c r="AT112" s="247" t="s">
        <v>146</v>
      </c>
      <c r="AU112" s="247" t="s">
        <v>84</v>
      </c>
      <c r="AV112" s="13" t="s">
        <v>82</v>
      </c>
      <c r="AW112" s="13" t="s">
        <v>35</v>
      </c>
      <c r="AX112" s="13" t="s">
        <v>74</v>
      </c>
      <c r="AY112" s="247" t="s">
        <v>133</v>
      </c>
    </row>
    <row r="113" spans="1:51" s="14" customFormat="1" ht="12">
      <c r="A113" s="14"/>
      <c r="B113" s="248"/>
      <c r="C113" s="249"/>
      <c r="D113" s="233" t="s">
        <v>146</v>
      </c>
      <c r="E113" s="250" t="s">
        <v>28</v>
      </c>
      <c r="F113" s="251" t="s">
        <v>422</v>
      </c>
      <c r="G113" s="249"/>
      <c r="H113" s="252">
        <v>159.58</v>
      </c>
      <c r="I113" s="253"/>
      <c r="J113" s="249"/>
      <c r="K113" s="249"/>
      <c r="L113" s="254"/>
      <c r="M113" s="255"/>
      <c r="N113" s="256"/>
      <c r="O113" s="256"/>
      <c r="P113" s="256"/>
      <c r="Q113" s="256"/>
      <c r="R113" s="256"/>
      <c r="S113" s="256"/>
      <c r="T113" s="257"/>
      <c r="U113" s="14"/>
      <c r="V113" s="14"/>
      <c r="W113" s="14"/>
      <c r="X113" s="14"/>
      <c r="Y113" s="14"/>
      <c r="Z113" s="14"/>
      <c r="AA113" s="14"/>
      <c r="AB113" s="14"/>
      <c r="AC113" s="14"/>
      <c r="AD113" s="14"/>
      <c r="AE113" s="14"/>
      <c r="AT113" s="258" t="s">
        <v>146</v>
      </c>
      <c r="AU113" s="258" t="s">
        <v>84</v>
      </c>
      <c r="AV113" s="14" t="s">
        <v>84</v>
      </c>
      <c r="AW113" s="14" t="s">
        <v>35</v>
      </c>
      <c r="AX113" s="14" t="s">
        <v>74</v>
      </c>
      <c r="AY113" s="258" t="s">
        <v>133</v>
      </c>
    </row>
    <row r="114" spans="1:51" s="13" customFormat="1" ht="12">
      <c r="A114" s="13"/>
      <c r="B114" s="238"/>
      <c r="C114" s="239"/>
      <c r="D114" s="233" t="s">
        <v>146</v>
      </c>
      <c r="E114" s="240" t="s">
        <v>28</v>
      </c>
      <c r="F114" s="241" t="s">
        <v>183</v>
      </c>
      <c r="G114" s="239"/>
      <c r="H114" s="240" t="s">
        <v>28</v>
      </c>
      <c r="I114" s="242"/>
      <c r="J114" s="239"/>
      <c r="K114" s="239"/>
      <c r="L114" s="243"/>
      <c r="M114" s="244"/>
      <c r="N114" s="245"/>
      <c r="O114" s="245"/>
      <c r="P114" s="245"/>
      <c r="Q114" s="245"/>
      <c r="R114" s="245"/>
      <c r="S114" s="245"/>
      <c r="T114" s="246"/>
      <c r="U114" s="13"/>
      <c r="V114" s="13"/>
      <c r="W114" s="13"/>
      <c r="X114" s="13"/>
      <c r="Y114" s="13"/>
      <c r="Z114" s="13"/>
      <c r="AA114" s="13"/>
      <c r="AB114" s="13"/>
      <c r="AC114" s="13"/>
      <c r="AD114" s="13"/>
      <c r="AE114" s="13"/>
      <c r="AT114" s="247" t="s">
        <v>146</v>
      </c>
      <c r="AU114" s="247" t="s">
        <v>84</v>
      </c>
      <c r="AV114" s="13" t="s">
        <v>82</v>
      </c>
      <c r="AW114" s="13" t="s">
        <v>35</v>
      </c>
      <c r="AX114" s="13" t="s">
        <v>74</v>
      </c>
      <c r="AY114" s="247" t="s">
        <v>133</v>
      </c>
    </row>
    <row r="115" spans="1:51" s="14" customFormat="1" ht="12">
      <c r="A115" s="14"/>
      <c r="B115" s="248"/>
      <c r="C115" s="249"/>
      <c r="D115" s="233" t="s">
        <v>146</v>
      </c>
      <c r="E115" s="250" t="s">
        <v>28</v>
      </c>
      <c r="F115" s="251" t="s">
        <v>423</v>
      </c>
      <c r="G115" s="249"/>
      <c r="H115" s="252">
        <v>19.948</v>
      </c>
      <c r="I115" s="253"/>
      <c r="J115" s="249"/>
      <c r="K115" s="249"/>
      <c r="L115" s="254"/>
      <c r="M115" s="255"/>
      <c r="N115" s="256"/>
      <c r="O115" s="256"/>
      <c r="P115" s="256"/>
      <c r="Q115" s="256"/>
      <c r="R115" s="256"/>
      <c r="S115" s="256"/>
      <c r="T115" s="257"/>
      <c r="U115" s="14"/>
      <c r="V115" s="14"/>
      <c r="W115" s="14"/>
      <c r="X115" s="14"/>
      <c r="Y115" s="14"/>
      <c r="Z115" s="14"/>
      <c r="AA115" s="14"/>
      <c r="AB115" s="14"/>
      <c r="AC115" s="14"/>
      <c r="AD115" s="14"/>
      <c r="AE115" s="14"/>
      <c r="AT115" s="258" t="s">
        <v>146</v>
      </c>
      <c r="AU115" s="258" t="s">
        <v>84</v>
      </c>
      <c r="AV115" s="14" t="s">
        <v>84</v>
      </c>
      <c r="AW115" s="14" t="s">
        <v>35</v>
      </c>
      <c r="AX115" s="14" t="s">
        <v>74</v>
      </c>
      <c r="AY115" s="258" t="s">
        <v>133</v>
      </c>
    </row>
    <row r="116" spans="1:51" s="15" customFormat="1" ht="12">
      <c r="A116" s="15"/>
      <c r="B116" s="259"/>
      <c r="C116" s="260"/>
      <c r="D116" s="233" t="s">
        <v>146</v>
      </c>
      <c r="E116" s="261" t="s">
        <v>28</v>
      </c>
      <c r="F116" s="262" t="s">
        <v>185</v>
      </c>
      <c r="G116" s="260"/>
      <c r="H116" s="263">
        <v>179.52800000000002</v>
      </c>
      <c r="I116" s="264"/>
      <c r="J116" s="260"/>
      <c r="K116" s="260"/>
      <c r="L116" s="265"/>
      <c r="M116" s="266"/>
      <c r="N116" s="267"/>
      <c r="O116" s="267"/>
      <c r="P116" s="267"/>
      <c r="Q116" s="267"/>
      <c r="R116" s="267"/>
      <c r="S116" s="267"/>
      <c r="T116" s="268"/>
      <c r="U116" s="15"/>
      <c r="V116" s="15"/>
      <c r="W116" s="15"/>
      <c r="X116" s="15"/>
      <c r="Y116" s="15"/>
      <c r="Z116" s="15"/>
      <c r="AA116" s="15"/>
      <c r="AB116" s="15"/>
      <c r="AC116" s="15"/>
      <c r="AD116" s="15"/>
      <c r="AE116" s="15"/>
      <c r="AT116" s="269" t="s">
        <v>146</v>
      </c>
      <c r="AU116" s="269" t="s">
        <v>84</v>
      </c>
      <c r="AV116" s="15" t="s">
        <v>140</v>
      </c>
      <c r="AW116" s="15" t="s">
        <v>35</v>
      </c>
      <c r="AX116" s="15" t="s">
        <v>82</v>
      </c>
      <c r="AY116" s="269" t="s">
        <v>133</v>
      </c>
    </row>
    <row r="117" spans="1:65" s="2" customFormat="1" ht="16.5" customHeight="1">
      <c r="A117" s="39"/>
      <c r="B117" s="40"/>
      <c r="C117" s="220" t="s">
        <v>186</v>
      </c>
      <c r="D117" s="220" t="s">
        <v>135</v>
      </c>
      <c r="E117" s="221" t="s">
        <v>187</v>
      </c>
      <c r="F117" s="222" t="s">
        <v>188</v>
      </c>
      <c r="G117" s="223" t="s">
        <v>151</v>
      </c>
      <c r="H117" s="224">
        <v>199.48</v>
      </c>
      <c r="I117" s="225"/>
      <c r="J117" s="226">
        <f>ROUND(I117*H117,2)</f>
        <v>0</v>
      </c>
      <c r="K117" s="222" t="s">
        <v>139</v>
      </c>
      <c r="L117" s="45"/>
      <c r="M117" s="227" t="s">
        <v>28</v>
      </c>
      <c r="N117" s="228" t="s">
        <v>47</v>
      </c>
      <c r="O117" s="86"/>
      <c r="P117" s="229">
        <f>O117*H117</f>
        <v>0</v>
      </c>
      <c r="Q117" s="229">
        <v>0</v>
      </c>
      <c r="R117" s="229">
        <f>Q117*H117</f>
        <v>0</v>
      </c>
      <c r="S117" s="229">
        <v>0</v>
      </c>
      <c r="T117" s="230">
        <f>S117*H117</f>
        <v>0</v>
      </c>
      <c r="U117" s="39"/>
      <c r="V117" s="39"/>
      <c r="W117" s="39"/>
      <c r="X117" s="39"/>
      <c r="Y117" s="39"/>
      <c r="Z117" s="39"/>
      <c r="AA117" s="39"/>
      <c r="AB117" s="39"/>
      <c r="AC117" s="39"/>
      <c r="AD117" s="39"/>
      <c r="AE117" s="39"/>
      <c r="AR117" s="231" t="s">
        <v>140</v>
      </c>
      <c r="AT117" s="231" t="s">
        <v>135</v>
      </c>
      <c r="AU117" s="231" t="s">
        <v>84</v>
      </c>
      <c r="AY117" s="18" t="s">
        <v>133</v>
      </c>
      <c r="BE117" s="232">
        <f>IF(N117="základní",J117,0)</f>
        <v>0</v>
      </c>
      <c r="BF117" s="232">
        <f>IF(N117="snížená",J117,0)</f>
        <v>0</v>
      </c>
      <c r="BG117" s="232">
        <f>IF(N117="zákl. přenesená",J117,0)</f>
        <v>0</v>
      </c>
      <c r="BH117" s="232">
        <f>IF(N117="sníž. přenesená",J117,0)</f>
        <v>0</v>
      </c>
      <c r="BI117" s="232">
        <f>IF(N117="nulová",J117,0)</f>
        <v>0</v>
      </c>
      <c r="BJ117" s="18" t="s">
        <v>140</v>
      </c>
      <c r="BK117" s="232">
        <f>ROUND(I117*H117,2)</f>
        <v>0</v>
      </c>
      <c r="BL117" s="18" t="s">
        <v>140</v>
      </c>
      <c r="BM117" s="231" t="s">
        <v>189</v>
      </c>
    </row>
    <row r="118" spans="1:47" s="2" customFormat="1" ht="12">
      <c r="A118" s="39"/>
      <c r="B118" s="40"/>
      <c r="C118" s="41"/>
      <c r="D118" s="233" t="s">
        <v>142</v>
      </c>
      <c r="E118" s="41"/>
      <c r="F118" s="234" t="s">
        <v>190</v>
      </c>
      <c r="G118" s="41"/>
      <c r="H118" s="41"/>
      <c r="I118" s="138"/>
      <c r="J118" s="41"/>
      <c r="K118" s="41"/>
      <c r="L118" s="45"/>
      <c r="M118" s="235"/>
      <c r="N118" s="236"/>
      <c r="O118" s="86"/>
      <c r="P118" s="86"/>
      <c r="Q118" s="86"/>
      <c r="R118" s="86"/>
      <c r="S118" s="86"/>
      <c r="T118" s="87"/>
      <c r="U118" s="39"/>
      <c r="V118" s="39"/>
      <c r="W118" s="39"/>
      <c r="X118" s="39"/>
      <c r="Y118" s="39"/>
      <c r="Z118" s="39"/>
      <c r="AA118" s="39"/>
      <c r="AB118" s="39"/>
      <c r="AC118" s="39"/>
      <c r="AD118" s="39"/>
      <c r="AE118" s="39"/>
      <c r="AT118" s="18" t="s">
        <v>142</v>
      </c>
      <c r="AU118" s="18" t="s">
        <v>84</v>
      </c>
    </row>
    <row r="119" spans="1:47" s="2" customFormat="1" ht="12">
      <c r="A119" s="39"/>
      <c r="B119" s="40"/>
      <c r="C119" s="41"/>
      <c r="D119" s="233" t="s">
        <v>144</v>
      </c>
      <c r="E119" s="41"/>
      <c r="F119" s="237" t="s">
        <v>191</v>
      </c>
      <c r="G119" s="41"/>
      <c r="H119" s="41"/>
      <c r="I119" s="138"/>
      <c r="J119" s="41"/>
      <c r="K119" s="41"/>
      <c r="L119" s="45"/>
      <c r="M119" s="235"/>
      <c r="N119" s="236"/>
      <c r="O119" s="86"/>
      <c r="P119" s="86"/>
      <c r="Q119" s="86"/>
      <c r="R119" s="86"/>
      <c r="S119" s="86"/>
      <c r="T119" s="87"/>
      <c r="U119" s="39"/>
      <c r="V119" s="39"/>
      <c r="W119" s="39"/>
      <c r="X119" s="39"/>
      <c r="Y119" s="39"/>
      <c r="Z119" s="39"/>
      <c r="AA119" s="39"/>
      <c r="AB119" s="39"/>
      <c r="AC119" s="39"/>
      <c r="AD119" s="39"/>
      <c r="AE119" s="39"/>
      <c r="AT119" s="18" t="s">
        <v>144</v>
      </c>
      <c r="AU119" s="18" t="s">
        <v>84</v>
      </c>
    </row>
    <row r="120" spans="1:51" s="13" customFormat="1" ht="12">
      <c r="A120" s="13"/>
      <c r="B120" s="238"/>
      <c r="C120" s="239"/>
      <c r="D120" s="233" t="s">
        <v>146</v>
      </c>
      <c r="E120" s="240" t="s">
        <v>28</v>
      </c>
      <c r="F120" s="241" t="s">
        <v>192</v>
      </c>
      <c r="G120" s="239"/>
      <c r="H120" s="240" t="s">
        <v>28</v>
      </c>
      <c r="I120" s="242"/>
      <c r="J120" s="239"/>
      <c r="K120" s="239"/>
      <c r="L120" s="243"/>
      <c r="M120" s="244"/>
      <c r="N120" s="245"/>
      <c r="O120" s="245"/>
      <c r="P120" s="245"/>
      <c r="Q120" s="245"/>
      <c r="R120" s="245"/>
      <c r="S120" s="245"/>
      <c r="T120" s="246"/>
      <c r="U120" s="13"/>
      <c r="V120" s="13"/>
      <c r="W120" s="13"/>
      <c r="X120" s="13"/>
      <c r="Y120" s="13"/>
      <c r="Z120" s="13"/>
      <c r="AA120" s="13"/>
      <c r="AB120" s="13"/>
      <c r="AC120" s="13"/>
      <c r="AD120" s="13"/>
      <c r="AE120" s="13"/>
      <c r="AT120" s="247" t="s">
        <v>146</v>
      </c>
      <c r="AU120" s="247" t="s">
        <v>84</v>
      </c>
      <c r="AV120" s="13" t="s">
        <v>82</v>
      </c>
      <c r="AW120" s="13" t="s">
        <v>35</v>
      </c>
      <c r="AX120" s="13" t="s">
        <v>74</v>
      </c>
      <c r="AY120" s="247" t="s">
        <v>133</v>
      </c>
    </row>
    <row r="121" spans="1:51" s="14" customFormat="1" ht="12">
      <c r="A121" s="14"/>
      <c r="B121" s="248"/>
      <c r="C121" s="249"/>
      <c r="D121" s="233" t="s">
        <v>146</v>
      </c>
      <c r="E121" s="250" t="s">
        <v>28</v>
      </c>
      <c r="F121" s="251" t="s">
        <v>424</v>
      </c>
      <c r="G121" s="249"/>
      <c r="H121" s="252">
        <v>199.48</v>
      </c>
      <c r="I121" s="253"/>
      <c r="J121" s="249"/>
      <c r="K121" s="249"/>
      <c r="L121" s="254"/>
      <c r="M121" s="255"/>
      <c r="N121" s="256"/>
      <c r="O121" s="256"/>
      <c r="P121" s="256"/>
      <c r="Q121" s="256"/>
      <c r="R121" s="256"/>
      <c r="S121" s="256"/>
      <c r="T121" s="257"/>
      <c r="U121" s="14"/>
      <c r="V121" s="14"/>
      <c r="W121" s="14"/>
      <c r="X121" s="14"/>
      <c r="Y121" s="14"/>
      <c r="Z121" s="14"/>
      <c r="AA121" s="14"/>
      <c r="AB121" s="14"/>
      <c r="AC121" s="14"/>
      <c r="AD121" s="14"/>
      <c r="AE121" s="14"/>
      <c r="AT121" s="258" t="s">
        <v>146</v>
      </c>
      <c r="AU121" s="258" t="s">
        <v>84</v>
      </c>
      <c r="AV121" s="14" t="s">
        <v>84</v>
      </c>
      <c r="AW121" s="14" t="s">
        <v>35</v>
      </c>
      <c r="AX121" s="14" t="s">
        <v>82</v>
      </c>
      <c r="AY121" s="258" t="s">
        <v>133</v>
      </c>
    </row>
    <row r="122" spans="1:65" s="2" customFormat="1" ht="16.5" customHeight="1">
      <c r="A122" s="39"/>
      <c r="B122" s="40"/>
      <c r="C122" s="220" t="s">
        <v>194</v>
      </c>
      <c r="D122" s="220" t="s">
        <v>135</v>
      </c>
      <c r="E122" s="221" t="s">
        <v>195</v>
      </c>
      <c r="F122" s="222" t="s">
        <v>196</v>
      </c>
      <c r="G122" s="223" t="s">
        <v>151</v>
      </c>
      <c r="H122" s="224">
        <v>199.48</v>
      </c>
      <c r="I122" s="225"/>
      <c r="J122" s="226">
        <f>ROUND(I122*H122,2)</f>
        <v>0</v>
      </c>
      <c r="K122" s="222" t="s">
        <v>139</v>
      </c>
      <c r="L122" s="45"/>
      <c r="M122" s="227" t="s">
        <v>28</v>
      </c>
      <c r="N122" s="228" t="s">
        <v>47</v>
      </c>
      <c r="O122" s="86"/>
      <c r="P122" s="229">
        <f>O122*H122</f>
        <v>0</v>
      </c>
      <c r="Q122" s="229">
        <v>0</v>
      </c>
      <c r="R122" s="229">
        <f>Q122*H122</f>
        <v>0</v>
      </c>
      <c r="S122" s="229">
        <v>0</v>
      </c>
      <c r="T122" s="230">
        <f>S122*H122</f>
        <v>0</v>
      </c>
      <c r="U122" s="39"/>
      <c r="V122" s="39"/>
      <c r="W122" s="39"/>
      <c r="X122" s="39"/>
      <c r="Y122" s="39"/>
      <c r="Z122" s="39"/>
      <c r="AA122" s="39"/>
      <c r="AB122" s="39"/>
      <c r="AC122" s="39"/>
      <c r="AD122" s="39"/>
      <c r="AE122" s="39"/>
      <c r="AR122" s="231" t="s">
        <v>140</v>
      </c>
      <c r="AT122" s="231" t="s">
        <v>135</v>
      </c>
      <c r="AU122" s="231" t="s">
        <v>84</v>
      </c>
      <c r="AY122" s="18" t="s">
        <v>133</v>
      </c>
      <c r="BE122" s="232">
        <f>IF(N122="základní",J122,0)</f>
        <v>0</v>
      </c>
      <c r="BF122" s="232">
        <f>IF(N122="snížená",J122,0)</f>
        <v>0</v>
      </c>
      <c r="BG122" s="232">
        <f>IF(N122="zákl. přenesená",J122,0)</f>
        <v>0</v>
      </c>
      <c r="BH122" s="232">
        <f>IF(N122="sníž. přenesená",J122,0)</f>
        <v>0</v>
      </c>
      <c r="BI122" s="232">
        <f>IF(N122="nulová",J122,0)</f>
        <v>0</v>
      </c>
      <c r="BJ122" s="18" t="s">
        <v>140</v>
      </c>
      <c r="BK122" s="232">
        <f>ROUND(I122*H122,2)</f>
        <v>0</v>
      </c>
      <c r="BL122" s="18" t="s">
        <v>140</v>
      </c>
      <c r="BM122" s="231" t="s">
        <v>197</v>
      </c>
    </row>
    <row r="123" spans="1:47" s="2" customFormat="1" ht="12">
      <c r="A123" s="39"/>
      <c r="B123" s="40"/>
      <c r="C123" s="41"/>
      <c r="D123" s="233" t="s">
        <v>142</v>
      </c>
      <c r="E123" s="41"/>
      <c r="F123" s="234" t="s">
        <v>198</v>
      </c>
      <c r="G123" s="41"/>
      <c r="H123" s="41"/>
      <c r="I123" s="138"/>
      <c r="J123" s="41"/>
      <c r="K123" s="41"/>
      <c r="L123" s="45"/>
      <c r="M123" s="235"/>
      <c r="N123" s="236"/>
      <c r="O123" s="86"/>
      <c r="P123" s="86"/>
      <c r="Q123" s="86"/>
      <c r="R123" s="86"/>
      <c r="S123" s="86"/>
      <c r="T123" s="87"/>
      <c r="U123" s="39"/>
      <c r="V123" s="39"/>
      <c r="W123" s="39"/>
      <c r="X123" s="39"/>
      <c r="Y123" s="39"/>
      <c r="Z123" s="39"/>
      <c r="AA123" s="39"/>
      <c r="AB123" s="39"/>
      <c r="AC123" s="39"/>
      <c r="AD123" s="39"/>
      <c r="AE123" s="39"/>
      <c r="AT123" s="18" t="s">
        <v>142</v>
      </c>
      <c r="AU123" s="18" t="s">
        <v>84</v>
      </c>
    </row>
    <row r="124" spans="1:47" s="2" customFormat="1" ht="12">
      <c r="A124" s="39"/>
      <c r="B124" s="40"/>
      <c r="C124" s="41"/>
      <c r="D124" s="233" t="s">
        <v>144</v>
      </c>
      <c r="E124" s="41"/>
      <c r="F124" s="237" t="s">
        <v>199</v>
      </c>
      <c r="G124" s="41"/>
      <c r="H124" s="41"/>
      <c r="I124" s="138"/>
      <c r="J124" s="41"/>
      <c r="K124" s="41"/>
      <c r="L124" s="45"/>
      <c r="M124" s="235"/>
      <c r="N124" s="236"/>
      <c r="O124" s="86"/>
      <c r="P124" s="86"/>
      <c r="Q124" s="86"/>
      <c r="R124" s="86"/>
      <c r="S124" s="86"/>
      <c r="T124" s="87"/>
      <c r="U124" s="39"/>
      <c r="V124" s="39"/>
      <c r="W124" s="39"/>
      <c r="X124" s="39"/>
      <c r="Y124" s="39"/>
      <c r="Z124" s="39"/>
      <c r="AA124" s="39"/>
      <c r="AB124" s="39"/>
      <c r="AC124" s="39"/>
      <c r="AD124" s="39"/>
      <c r="AE124" s="39"/>
      <c r="AT124" s="18" t="s">
        <v>144</v>
      </c>
      <c r="AU124" s="18" t="s">
        <v>84</v>
      </c>
    </row>
    <row r="125" spans="1:51" s="13" customFormat="1" ht="12">
      <c r="A125" s="13"/>
      <c r="B125" s="238"/>
      <c r="C125" s="239"/>
      <c r="D125" s="233" t="s">
        <v>146</v>
      </c>
      <c r="E125" s="240" t="s">
        <v>28</v>
      </c>
      <c r="F125" s="241" t="s">
        <v>200</v>
      </c>
      <c r="G125" s="239"/>
      <c r="H125" s="240" t="s">
        <v>28</v>
      </c>
      <c r="I125" s="242"/>
      <c r="J125" s="239"/>
      <c r="K125" s="239"/>
      <c r="L125" s="243"/>
      <c r="M125" s="244"/>
      <c r="N125" s="245"/>
      <c r="O125" s="245"/>
      <c r="P125" s="245"/>
      <c r="Q125" s="245"/>
      <c r="R125" s="245"/>
      <c r="S125" s="245"/>
      <c r="T125" s="246"/>
      <c r="U125" s="13"/>
      <c r="V125" s="13"/>
      <c r="W125" s="13"/>
      <c r="X125" s="13"/>
      <c r="Y125" s="13"/>
      <c r="Z125" s="13"/>
      <c r="AA125" s="13"/>
      <c r="AB125" s="13"/>
      <c r="AC125" s="13"/>
      <c r="AD125" s="13"/>
      <c r="AE125" s="13"/>
      <c r="AT125" s="247" t="s">
        <v>146</v>
      </c>
      <c r="AU125" s="247" t="s">
        <v>84</v>
      </c>
      <c r="AV125" s="13" t="s">
        <v>82</v>
      </c>
      <c r="AW125" s="13" t="s">
        <v>35</v>
      </c>
      <c r="AX125" s="13" t="s">
        <v>74</v>
      </c>
      <c r="AY125" s="247" t="s">
        <v>133</v>
      </c>
    </row>
    <row r="126" spans="1:51" s="14" customFormat="1" ht="12">
      <c r="A126" s="14"/>
      <c r="B126" s="248"/>
      <c r="C126" s="249"/>
      <c r="D126" s="233" t="s">
        <v>146</v>
      </c>
      <c r="E126" s="250" t="s">
        <v>28</v>
      </c>
      <c r="F126" s="251" t="s">
        <v>424</v>
      </c>
      <c r="G126" s="249"/>
      <c r="H126" s="252">
        <v>199.48</v>
      </c>
      <c r="I126" s="253"/>
      <c r="J126" s="249"/>
      <c r="K126" s="249"/>
      <c r="L126" s="254"/>
      <c r="M126" s="255"/>
      <c r="N126" s="256"/>
      <c r="O126" s="256"/>
      <c r="P126" s="256"/>
      <c r="Q126" s="256"/>
      <c r="R126" s="256"/>
      <c r="S126" s="256"/>
      <c r="T126" s="257"/>
      <c r="U126" s="14"/>
      <c r="V126" s="14"/>
      <c r="W126" s="14"/>
      <c r="X126" s="14"/>
      <c r="Y126" s="14"/>
      <c r="Z126" s="14"/>
      <c r="AA126" s="14"/>
      <c r="AB126" s="14"/>
      <c r="AC126" s="14"/>
      <c r="AD126" s="14"/>
      <c r="AE126" s="14"/>
      <c r="AT126" s="258" t="s">
        <v>146</v>
      </c>
      <c r="AU126" s="258" t="s">
        <v>84</v>
      </c>
      <c r="AV126" s="14" t="s">
        <v>84</v>
      </c>
      <c r="AW126" s="14" t="s">
        <v>35</v>
      </c>
      <c r="AX126" s="14" t="s">
        <v>82</v>
      </c>
      <c r="AY126" s="258" t="s">
        <v>133</v>
      </c>
    </row>
    <row r="127" spans="1:65" s="2" customFormat="1" ht="16.5" customHeight="1">
      <c r="A127" s="39"/>
      <c r="B127" s="40"/>
      <c r="C127" s="220" t="s">
        <v>202</v>
      </c>
      <c r="D127" s="220" t="s">
        <v>135</v>
      </c>
      <c r="E127" s="221" t="s">
        <v>203</v>
      </c>
      <c r="F127" s="222" t="s">
        <v>204</v>
      </c>
      <c r="G127" s="223" t="s">
        <v>151</v>
      </c>
      <c r="H127" s="224">
        <v>179.532</v>
      </c>
      <c r="I127" s="225"/>
      <c r="J127" s="226">
        <f>ROUND(I127*H127,2)</f>
        <v>0</v>
      </c>
      <c r="K127" s="222" t="s">
        <v>139</v>
      </c>
      <c r="L127" s="45"/>
      <c r="M127" s="227" t="s">
        <v>28</v>
      </c>
      <c r="N127" s="228" t="s">
        <v>47</v>
      </c>
      <c r="O127" s="86"/>
      <c r="P127" s="229">
        <f>O127*H127</f>
        <v>0</v>
      </c>
      <c r="Q127" s="229">
        <v>0</v>
      </c>
      <c r="R127" s="229">
        <f>Q127*H127</f>
        <v>0</v>
      </c>
      <c r="S127" s="229">
        <v>0</v>
      </c>
      <c r="T127" s="230">
        <f>S127*H127</f>
        <v>0</v>
      </c>
      <c r="U127" s="39"/>
      <c r="V127" s="39"/>
      <c r="W127" s="39"/>
      <c r="X127" s="39"/>
      <c r="Y127" s="39"/>
      <c r="Z127" s="39"/>
      <c r="AA127" s="39"/>
      <c r="AB127" s="39"/>
      <c r="AC127" s="39"/>
      <c r="AD127" s="39"/>
      <c r="AE127" s="39"/>
      <c r="AR127" s="231" t="s">
        <v>140</v>
      </c>
      <c r="AT127" s="231" t="s">
        <v>135</v>
      </c>
      <c r="AU127" s="231" t="s">
        <v>84</v>
      </c>
      <c r="AY127" s="18" t="s">
        <v>133</v>
      </c>
      <c r="BE127" s="232">
        <f>IF(N127="základní",J127,0)</f>
        <v>0</v>
      </c>
      <c r="BF127" s="232">
        <f>IF(N127="snížená",J127,0)</f>
        <v>0</v>
      </c>
      <c r="BG127" s="232">
        <f>IF(N127="zákl. přenesená",J127,0)</f>
        <v>0</v>
      </c>
      <c r="BH127" s="232">
        <f>IF(N127="sníž. přenesená",J127,0)</f>
        <v>0</v>
      </c>
      <c r="BI127" s="232">
        <f>IF(N127="nulová",J127,0)</f>
        <v>0</v>
      </c>
      <c r="BJ127" s="18" t="s">
        <v>140</v>
      </c>
      <c r="BK127" s="232">
        <f>ROUND(I127*H127,2)</f>
        <v>0</v>
      </c>
      <c r="BL127" s="18" t="s">
        <v>140</v>
      </c>
      <c r="BM127" s="231" t="s">
        <v>313</v>
      </c>
    </row>
    <row r="128" spans="1:47" s="2" customFormat="1" ht="12">
      <c r="A128" s="39"/>
      <c r="B128" s="40"/>
      <c r="C128" s="41"/>
      <c r="D128" s="233" t="s">
        <v>142</v>
      </c>
      <c r="E128" s="41"/>
      <c r="F128" s="234" t="s">
        <v>206</v>
      </c>
      <c r="G128" s="41"/>
      <c r="H128" s="41"/>
      <c r="I128" s="138"/>
      <c r="J128" s="41"/>
      <c r="K128" s="41"/>
      <c r="L128" s="45"/>
      <c r="M128" s="235"/>
      <c r="N128" s="236"/>
      <c r="O128" s="86"/>
      <c r="P128" s="86"/>
      <c r="Q128" s="86"/>
      <c r="R128" s="86"/>
      <c r="S128" s="86"/>
      <c r="T128" s="87"/>
      <c r="U128" s="39"/>
      <c r="V128" s="39"/>
      <c r="W128" s="39"/>
      <c r="X128" s="39"/>
      <c r="Y128" s="39"/>
      <c r="Z128" s="39"/>
      <c r="AA128" s="39"/>
      <c r="AB128" s="39"/>
      <c r="AC128" s="39"/>
      <c r="AD128" s="39"/>
      <c r="AE128" s="39"/>
      <c r="AT128" s="18" t="s">
        <v>142</v>
      </c>
      <c r="AU128" s="18" t="s">
        <v>84</v>
      </c>
    </row>
    <row r="129" spans="1:47" s="2" customFormat="1" ht="12">
      <c r="A129" s="39"/>
      <c r="B129" s="40"/>
      <c r="C129" s="41"/>
      <c r="D129" s="233" t="s">
        <v>144</v>
      </c>
      <c r="E129" s="41"/>
      <c r="F129" s="237" t="s">
        <v>207</v>
      </c>
      <c r="G129" s="41"/>
      <c r="H129" s="41"/>
      <c r="I129" s="138"/>
      <c r="J129" s="41"/>
      <c r="K129" s="41"/>
      <c r="L129" s="45"/>
      <c r="M129" s="235"/>
      <c r="N129" s="236"/>
      <c r="O129" s="86"/>
      <c r="P129" s="86"/>
      <c r="Q129" s="86"/>
      <c r="R129" s="86"/>
      <c r="S129" s="86"/>
      <c r="T129" s="87"/>
      <c r="U129" s="39"/>
      <c r="V129" s="39"/>
      <c r="W129" s="39"/>
      <c r="X129" s="39"/>
      <c r="Y129" s="39"/>
      <c r="Z129" s="39"/>
      <c r="AA129" s="39"/>
      <c r="AB129" s="39"/>
      <c r="AC129" s="39"/>
      <c r="AD129" s="39"/>
      <c r="AE129" s="39"/>
      <c r="AT129" s="18" t="s">
        <v>144</v>
      </c>
      <c r="AU129" s="18" t="s">
        <v>84</v>
      </c>
    </row>
    <row r="130" spans="1:51" s="13" customFormat="1" ht="12">
      <c r="A130" s="13"/>
      <c r="B130" s="238"/>
      <c r="C130" s="239"/>
      <c r="D130" s="233" t="s">
        <v>146</v>
      </c>
      <c r="E130" s="240" t="s">
        <v>28</v>
      </c>
      <c r="F130" s="241" t="s">
        <v>425</v>
      </c>
      <c r="G130" s="239"/>
      <c r="H130" s="240" t="s">
        <v>28</v>
      </c>
      <c r="I130" s="242"/>
      <c r="J130" s="239"/>
      <c r="K130" s="239"/>
      <c r="L130" s="243"/>
      <c r="M130" s="244"/>
      <c r="N130" s="245"/>
      <c r="O130" s="245"/>
      <c r="P130" s="245"/>
      <c r="Q130" s="245"/>
      <c r="R130" s="245"/>
      <c r="S130" s="245"/>
      <c r="T130" s="246"/>
      <c r="U130" s="13"/>
      <c r="V130" s="13"/>
      <c r="W130" s="13"/>
      <c r="X130" s="13"/>
      <c r="Y130" s="13"/>
      <c r="Z130" s="13"/>
      <c r="AA130" s="13"/>
      <c r="AB130" s="13"/>
      <c r="AC130" s="13"/>
      <c r="AD130" s="13"/>
      <c r="AE130" s="13"/>
      <c r="AT130" s="247" t="s">
        <v>146</v>
      </c>
      <c r="AU130" s="247" t="s">
        <v>84</v>
      </c>
      <c r="AV130" s="13" t="s">
        <v>82</v>
      </c>
      <c r="AW130" s="13" t="s">
        <v>35</v>
      </c>
      <c r="AX130" s="13" t="s">
        <v>74</v>
      </c>
      <c r="AY130" s="247" t="s">
        <v>133</v>
      </c>
    </row>
    <row r="131" spans="1:51" s="14" customFormat="1" ht="12">
      <c r="A131" s="14"/>
      <c r="B131" s="248"/>
      <c r="C131" s="249"/>
      <c r="D131" s="233" t="s">
        <v>146</v>
      </c>
      <c r="E131" s="250" t="s">
        <v>28</v>
      </c>
      <c r="F131" s="251" t="s">
        <v>426</v>
      </c>
      <c r="G131" s="249"/>
      <c r="H131" s="252">
        <v>179.532</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146</v>
      </c>
      <c r="AU131" s="258" t="s">
        <v>84</v>
      </c>
      <c r="AV131" s="14" t="s">
        <v>84</v>
      </c>
      <c r="AW131" s="14" t="s">
        <v>35</v>
      </c>
      <c r="AX131" s="14" t="s">
        <v>82</v>
      </c>
      <c r="AY131" s="258" t="s">
        <v>133</v>
      </c>
    </row>
    <row r="132" spans="1:65" s="2" customFormat="1" ht="16.5" customHeight="1">
      <c r="A132" s="39"/>
      <c r="B132" s="40"/>
      <c r="C132" s="220" t="s">
        <v>210</v>
      </c>
      <c r="D132" s="220" t="s">
        <v>135</v>
      </c>
      <c r="E132" s="221" t="s">
        <v>211</v>
      </c>
      <c r="F132" s="222" t="s">
        <v>212</v>
      </c>
      <c r="G132" s="223" t="s">
        <v>151</v>
      </c>
      <c r="H132" s="224">
        <v>199.48</v>
      </c>
      <c r="I132" s="225"/>
      <c r="J132" s="226">
        <f>ROUND(I132*H132,2)</f>
        <v>0</v>
      </c>
      <c r="K132" s="222" t="s">
        <v>139</v>
      </c>
      <c r="L132" s="45"/>
      <c r="M132" s="227" t="s">
        <v>28</v>
      </c>
      <c r="N132" s="228" t="s">
        <v>47</v>
      </c>
      <c r="O132" s="86"/>
      <c r="P132" s="229">
        <f>O132*H132</f>
        <v>0</v>
      </c>
      <c r="Q132" s="229">
        <v>0</v>
      </c>
      <c r="R132" s="229">
        <f>Q132*H132</f>
        <v>0</v>
      </c>
      <c r="S132" s="229">
        <v>0</v>
      </c>
      <c r="T132" s="230">
        <f>S132*H132</f>
        <v>0</v>
      </c>
      <c r="U132" s="39"/>
      <c r="V132" s="39"/>
      <c r="W132" s="39"/>
      <c r="X132" s="39"/>
      <c r="Y132" s="39"/>
      <c r="Z132" s="39"/>
      <c r="AA132" s="39"/>
      <c r="AB132" s="39"/>
      <c r="AC132" s="39"/>
      <c r="AD132" s="39"/>
      <c r="AE132" s="39"/>
      <c r="AR132" s="231" t="s">
        <v>140</v>
      </c>
      <c r="AT132" s="231" t="s">
        <v>135</v>
      </c>
      <c r="AU132" s="231" t="s">
        <v>84</v>
      </c>
      <c r="AY132" s="18" t="s">
        <v>133</v>
      </c>
      <c r="BE132" s="232">
        <f>IF(N132="základní",J132,0)</f>
        <v>0</v>
      </c>
      <c r="BF132" s="232">
        <f>IF(N132="snížená",J132,0)</f>
        <v>0</v>
      </c>
      <c r="BG132" s="232">
        <f>IF(N132="zákl. přenesená",J132,0)</f>
        <v>0</v>
      </c>
      <c r="BH132" s="232">
        <f>IF(N132="sníž. přenesená",J132,0)</f>
        <v>0</v>
      </c>
      <c r="BI132" s="232">
        <f>IF(N132="nulová",J132,0)</f>
        <v>0</v>
      </c>
      <c r="BJ132" s="18" t="s">
        <v>140</v>
      </c>
      <c r="BK132" s="232">
        <f>ROUND(I132*H132,2)</f>
        <v>0</v>
      </c>
      <c r="BL132" s="18" t="s">
        <v>140</v>
      </c>
      <c r="BM132" s="231" t="s">
        <v>213</v>
      </c>
    </row>
    <row r="133" spans="1:47" s="2" customFormat="1" ht="12">
      <c r="A133" s="39"/>
      <c r="B133" s="40"/>
      <c r="C133" s="41"/>
      <c r="D133" s="233" t="s">
        <v>142</v>
      </c>
      <c r="E133" s="41"/>
      <c r="F133" s="234" t="s">
        <v>214</v>
      </c>
      <c r="G133" s="41"/>
      <c r="H133" s="41"/>
      <c r="I133" s="138"/>
      <c r="J133" s="41"/>
      <c r="K133" s="41"/>
      <c r="L133" s="45"/>
      <c r="M133" s="235"/>
      <c r="N133" s="236"/>
      <c r="O133" s="86"/>
      <c r="P133" s="86"/>
      <c r="Q133" s="86"/>
      <c r="R133" s="86"/>
      <c r="S133" s="86"/>
      <c r="T133" s="87"/>
      <c r="U133" s="39"/>
      <c r="V133" s="39"/>
      <c r="W133" s="39"/>
      <c r="X133" s="39"/>
      <c r="Y133" s="39"/>
      <c r="Z133" s="39"/>
      <c r="AA133" s="39"/>
      <c r="AB133" s="39"/>
      <c r="AC133" s="39"/>
      <c r="AD133" s="39"/>
      <c r="AE133" s="39"/>
      <c r="AT133" s="18" t="s">
        <v>142</v>
      </c>
      <c r="AU133" s="18" t="s">
        <v>84</v>
      </c>
    </row>
    <row r="134" spans="1:47" s="2" customFormat="1" ht="12">
      <c r="A134" s="39"/>
      <c r="B134" s="40"/>
      <c r="C134" s="41"/>
      <c r="D134" s="233" t="s">
        <v>144</v>
      </c>
      <c r="E134" s="41"/>
      <c r="F134" s="237" t="s">
        <v>215</v>
      </c>
      <c r="G134" s="41"/>
      <c r="H134" s="41"/>
      <c r="I134" s="138"/>
      <c r="J134" s="41"/>
      <c r="K134" s="41"/>
      <c r="L134" s="45"/>
      <c r="M134" s="235"/>
      <c r="N134" s="236"/>
      <c r="O134" s="86"/>
      <c r="P134" s="86"/>
      <c r="Q134" s="86"/>
      <c r="R134" s="86"/>
      <c r="S134" s="86"/>
      <c r="T134" s="87"/>
      <c r="U134" s="39"/>
      <c r="V134" s="39"/>
      <c r="W134" s="39"/>
      <c r="X134" s="39"/>
      <c r="Y134" s="39"/>
      <c r="Z134" s="39"/>
      <c r="AA134" s="39"/>
      <c r="AB134" s="39"/>
      <c r="AC134" s="39"/>
      <c r="AD134" s="39"/>
      <c r="AE134" s="39"/>
      <c r="AT134" s="18" t="s">
        <v>144</v>
      </c>
      <c r="AU134" s="18" t="s">
        <v>84</v>
      </c>
    </row>
    <row r="135" spans="1:51" s="13" customFormat="1" ht="12">
      <c r="A135" s="13"/>
      <c r="B135" s="238"/>
      <c r="C135" s="239"/>
      <c r="D135" s="233" t="s">
        <v>146</v>
      </c>
      <c r="E135" s="240" t="s">
        <v>28</v>
      </c>
      <c r="F135" s="241" t="s">
        <v>427</v>
      </c>
      <c r="G135" s="239"/>
      <c r="H135" s="240" t="s">
        <v>28</v>
      </c>
      <c r="I135" s="242"/>
      <c r="J135" s="239"/>
      <c r="K135" s="239"/>
      <c r="L135" s="243"/>
      <c r="M135" s="244"/>
      <c r="N135" s="245"/>
      <c r="O135" s="245"/>
      <c r="P135" s="245"/>
      <c r="Q135" s="245"/>
      <c r="R135" s="245"/>
      <c r="S135" s="245"/>
      <c r="T135" s="246"/>
      <c r="U135" s="13"/>
      <c r="V135" s="13"/>
      <c r="W135" s="13"/>
      <c r="X135" s="13"/>
      <c r="Y135" s="13"/>
      <c r="Z135" s="13"/>
      <c r="AA135" s="13"/>
      <c r="AB135" s="13"/>
      <c r="AC135" s="13"/>
      <c r="AD135" s="13"/>
      <c r="AE135" s="13"/>
      <c r="AT135" s="247" t="s">
        <v>146</v>
      </c>
      <c r="AU135" s="247" t="s">
        <v>84</v>
      </c>
      <c r="AV135" s="13" t="s">
        <v>82</v>
      </c>
      <c r="AW135" s="13" t="s">
        <v>35</v>
      </c>
      <c r="AX135" s="13" t="s">
        <v>74</v>
      </c>
      <c r="AY135" s="247" t="s">
        <v>133</v>
      </c>
    </row>
    <row r="136" spans="1:51" s="13" customFormat="1" ht="12">
      <c r="A136" s="13"/>
      <c r="B136" s="238"/>
      <c r="C136" s="239"/>
      <c r="D136" s="233" t="s">
        <v>146</v>
      </c>
      <c r="E136" s="240" t="s">
        <v>28</v>
      </c>
      <c r="F136" s="241" t="s">
        <v>217</v>
      </c>
      <c r="G136" s="239"/>
      <c r="H136" s="240" t="s">
        <v>28</v>
      </c>
      <c r="I136" s="242"/>
      <c r="J136" s="239"/>
      <c r="K136" s="239"/>
      <c r="L136" s="243"/>
      <c r="M136" s="244"/>
      <c r="N136" s="245"/>
      <c r="O136" s="245"/>
      <c r="P136" s="245"/>
      <c r="Q136" s="245"/>
      <c r="R136" s="245"/>
      <c r="S136" s="245"/>
      <c r="T136" s="246"/>
      <c r="U136" s="13"/>
      <c r="V136" s="13"/>
      <c r="W136" s="13"/>
      <c r="X136" s="13"/>
      <c r="Y136" s="13"/>
      <c r="Z136" s="13"/>
      <c r="AA136" s="13"/>
      <c r="AB136" s="13"/>
      <c r="AC136" s="13"/>
      <c r="AD136" s="13"/>
      <c r="AE136" s="13"/>
      <c r="AT136" s="247" t="s">
        <v>146</v>
      </c>
      <c r="AU136" s="247" t="s">
        <v>84</v>
      </c>
      <c r="AV136" s="13" t="s">
        <v>82</v>
      </c>
      <c r="AW136" s="13" t="s">
        <v>35</v>
      </c>
      <c r="AX136" s="13" t="s">
        <v>74</v>
      </c>
      <c r="AY136" s="247" t="s">
        <v>133</v>
      </c>
    </row>
    <row r="137" spans="1:51" s="14" customFormat="1" ht="12">
      <c r="A137" s="14"/>
      <c r="B137" s="248"/>
      <c r="C137" s="249"/>
      <c r="D137" s="233" t="s">
        <v>146</v>
      </c>
      <c r="E137" s="250" t="s">
        <v>28</v>
      </c>
      <c r="F137" s="251" t="s">
        <v>428</v>
      </c>
      <c r="G137" s="249"/>
      <c r="H137" s="252">
        <v>39.9</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146</v>
      </c>
      <c r="AU137" s="258" t="s">
        <v>84</v>
      </c>
      <c r="AV137" s="14" t="s">
        <v>84</v>
      </c>
      <c r="AW137" s="14" t="s">
        <v>35</v>
      </c>
      <c r="AX137" s="14" t="s">
        <v>74</v>
      </c>
      <c r="AY137" s="258" t="s">
        <v>133</v>
      </c>
    </row>
    <row r="138" spans="1:51" s="13" customFormat="1" ht="12">
      <c r="A138" s="13"/>
      <c r="B138" s="238"/>
      <c r="C138" s="239"/>
      <c r="D138" s="233" t="s">
        <v>146</v>
      </c>
      <c r="E138" s="240" t="s">
        <v>28</v>
      </c>
      <c r="F138" s="241" t="s">
        <v>217</v>
      </c>
      <c r="G138" s="239"/>
      <c r="H138" s="240" t="s">
        <v>28</v>
      </c>
      <c r="I138" s="242"/>
      <c r="J138" s="239"/>
      <c r="K138" s="239"/>
      <c r="L138" s="243"/>
      <c r="M138" s="244"/>
      <c r="N138" s="245"/>
      <c r="O138" s="245"/>
      <c r="P138" s="245"/>
      <c r="Q138" s="245"/>
      <c r="R138" s="245"/>
      <c r="S138" s="245"/>
      <c r="T138" s="246"/>
      <c r="U138" s="13"/>
      <c r="V138" s="13"/>
      <c r="W138" s="13"/>
      <c r="X138" s="13"/>
      <c r="Y138" s="13"/>
      <c r="Z138" s="13"/>
      <c r="AA138" s="13"/>
      <c r="AB138" s="13"/>
      <c r="AC138" s="13"/>
      <c r="AD138" s="13"/>
      <c r="AE138" s="13"/>
      <c r="AT138" s="247" t="s">
        <v>146</v>
      </c>
      <c r="AU138" s="247" t="s">
        <v>84</v>
      </c>
      <c r="AV138" s="13" t="s">
        <v>82</v>
      </c>
      <c r="AW138" s="13" t="s">
        <v>35</v>
      </c>
      <c r="AX138" s="13" t="s">
        <v>74</v>
      </c>
      <c r="AY138" s="247" t="s">
        <v>133</v>
      </c>
    </row>
    <row r="139" spans="1:51" s="14" customFormat="1" ht="12">
      <c r="A139" s="14"/>
      <c r="B139" s="248"/>
      <c r="C139" s="249"/>
      <c r="D139" s="233" t="s">
        <v>146</v>
      </c>
      <c r="E139" s="250" t="s">
        <v>28</v>
      </c>
      <c r="F139" s="251" t="s">
        <v>422</v>
      </c>
      <c r="G139" s="249"/>
      <c r="H139" s="252">
        <v>159.58</v>
      </c>
      <c r="I139" s="253"/>
      <c r="J139" s="249"/>
      <c r="K139" s="249"/>
      <c r="L139" s="254"/>
      <c r="M139" s="255"/>
      <c r="N139" s="256"/>
      <c r="O139" s="256"/>
      <c r="P139" s="256"/>
      <c r="Q139" s="256"/>
      <c r="R139" s="256"/>
      <c r="S139" s="256"/>
      <c r="T139" s="257"/>
      <c r="U139" s="14"/>
      <c r="V139" s="14"/>
      <c r="W139" s="14"/>
      <c r="X139" s="14"/>
      <c r="Y139" s="14"/>
      <c r="Z139" s="14"/>
      <c r="AA139" s="14"/>
      <c r="AB139" s="14"/>
      <c r="AC139" s="14"/>
      <c r="AD139" s="14"/>
      <c r="AE139" s="14"/>
      <c r="AT139" s="258" t="s">
        <v>146</v>
      </c>
      <c r="AU139" s="258" t="s">
        <v>84</v>
      </c>
      <c r="AV139" s="14" t="s">
        <v>84</v>
      </c>
      <c r="AW139" s="14" t="s">
        <v>35</v>
      </c>
      <c r="AX139" s="14" t="s">
        <v>74</v>
      </c>
      <c r="AY139" s="258" t="s">
        <v>133</v>
      </c>
    </row>
    <row r="140" spans="1:51" s="15" customFormat="1" ht="12">
      <c r="A140" s="15"/>
      <c r="B140" s="259"/>
      <c r="C140" s="260"/>
      <c r="D140" s="233" t="s">
        <v>146</v>
      </c>
      <c r="E140" s="261" t="s">
        <v>28</v>
      </c>
      <c r="F140" s="262" t="s">
        <v>185</v>
      </c>
      <c r="G140" s="260"/>
      <c r="H140" s="263">
        <v>199.48000000000002</v>
      </c>
      <c r="I140" s="264"/>
      <c r="J140" s="260"/>
      <c r="K140" s="260"/>
      <c r="L140" s="265"/>
      <c r="M140" s="266"/>
      <c r="N140" s="267"/>
      <c r="O140" s="267"/>
      <c r="P140" s="267"/>
      <c r="Q140" s="267"/>
      <c r="R140" s="267"/>
      <c r="S140" s="267"/>
      <c r="T140" s="268"/>
      <c r="U140" s="15"/>
      <c r="V140" s="15"/>
      <c r="W140" s="15"/>
      <c r="X140" s="15"/>
      <c r="Y140" s="15"/>
      <c r="Z140" s="15"/>
      <c r="AA140" s="15"/>
      <c r="AB140" s="15"/>
      <c r="AC140" s="15"/>
      <c r="AD140" s="15"/>
      <c r="AE140" s="15"/>
      <c r="AT140" s="269" t="s">
        <v>146</v>
      </c>
      <c r="AU140" s="269" t="s">
        <v>84</v>
      </c>
      <c r="AV140" s="15" t="s">
        <v>140</v>
      </c>
      <c r="AW140" s="15" t="s">
        <v>35</v>
      </c>
      <c r="AX140" s="15" t="s">
        <v>82</v>
      </c>
      <c r="AY140" s="269" t="s">
        <v>133</v>
      </c>
    </row>
    <row r="141" spans="1:65" s="2" customFormat="1" ht="16.5" customHeight="1">
      <c r="A141" s="39"/>
      <c r="B141" s="40"/>
      <c r="C141" s="220" t="s">
        <v>219</v>
      </c>
      <c r="D141" s="220" t="s">
        <v>135</v>
      </c>
      <c r="E141" s="221" t="s">
        <v>229</v>
      </c>
      <c r="F141" s="222" t="s">
        <v>230</v>
      </c>
      <c r="G141" s="223" t="s">
        <v>138</v>
      </c>
      <c r="H141" s="224">
        <v>0.143</v>
      </c>
      <c r="I141" s="225"/>
      <c r="J141" s="226">
        <f>ROUND(I141*H141,2)</f>
        <v>0</v>
      </c>
      <c r="K141" s="222" t="s">
        <v>139</v>
      </c>
      <c r="L141" s="45"/>
      <c r="M141" s="227" t="s">
        <v>28</v>
      </c>
      <c r="N141" s="228" t="s">
        <v>47</v>
      </c>
      <c r="O141" s="86"/>
      <c r="P141" s="229">
        <f>O141*H141</f>
        <v>0</v>
      </c>
      <c r="Q141" s="229">
        <v>0</v>
      </c>
      <c r="R141" s="229">
        <f>Q141*H141</f>
        <v>0</v>
      </c>
      <c r="S141" s="229">
        <v>0</v>
      </c>
      <c r="T141" s="230">
        <f>S141*H141</f>
        <v>0</v>
      </c>
      <c r="U141" s="39"/>
      <c r="V141" s="39"/>
      <c r="W141" s="39"/>
      <c r="X141" s="39"/>
      <c r="Y141" s="39"/>
      <c r="Z141" s="39"/>
      <c r="AA141" s="39"/>
      <c r="AB141" s="39"/>
      <c r="AC141" s="39"/>
      <c r="AD141" s="39"/>
      <c r="AE141" s="39"/>
      <c r="AR141" s="231" t="s">
        <v>140</v>
      </c>
      <c r="AT141" s="231" t="s">
        <v>135</v>
      </c>
      <c r="AU141" s="231" t="s">
        <v>84</v>
      </c>
      <c r="AY141" s="18" t="s">
        <v>133</v>
      </c>
      <c r="BE141" s="232">
        <f>IF(N141="základní",J141,0)</f>
        <v>0</v>
      </c>
      <c r="BF141" s="232">
        <f>IF(N141="snížená",J141,0)</f>
        <v>0</v>
      </c>
      <c r="BG141" s="232">
        <f>IF(N141="zákl. přenesená",J141,0)</f>
        <v>0</v>
      </c>
      <c r="BH141" s="232">
        <f>IF(N141="sníž. přenesená",J141,0)</f>
        <v>0</v>
      </c>
      <c r="BI141" s="232">
        <f>IF(N141="nulová",J141,0)</f>
        <v>0</v>
      </c>
      <c r="BJ141" s="18" t="s">
        <v>140</v>
      </c>
      <c r="BK141" s="232">
        <f>ROUND(I141*H141,2)</f>
        <v>0</v>
      </c>
      <c r="BL141" s="18" t="s">
        <v>140</v>
      </c>
      <c r="BM141" s="231" t="s">
        <v>231</v>
      </c>
    </row>
    <row r="142" spans="1:47" s="2" customFormat="1" ht="12">
      <c r="A142" s="39"/>
      <c r="B142" s="40"/>
      <c r="C142" s="41"/>
      <c r="D142" s="233" t="s">
        <v>142</v>
      </c>
      <c r="E142" s="41"/>
      <c r="F142" s="234" t="s">
        <v>232</v>
      </c>
      <c r="G142" s="41"/>
      <c r="H142" s="41"/>
      <c r="I142" s="138"/>
      <c r="J142" s="41"/>
      <c r="K142" s="41"/>
      <c r="L142" s="45"/>
      <c r="M142" s="235"/>
      <c r="N142" s="236"/>
      <c r="O142" s="86"/>
      <c r="P142" s="86"/>
      <c r="Q142" s="86"/>
      <c r="R142" s="86"/>
      <c r="S142" s="86"/>
      <c r="T142" s="87"/>
      <c r="U142" s="39"/>
      <c r="V142" s="39"/>
      <c r="W142" s="39"/>
      <c r="X142" s="39"/>
      <c r="Y142" s="39"/>
      <c r="Z142" s="39"/>
      <c r="AA142" s="39"/>
      <c r="AB142" s="39"/>
      <c r="AC142" s="39"/>
      <c r="AD142" s="39"/>
      <c r="AE142" s="39"/>
      <c r="AT142" s="18" t="s">
        <v>142</v>
      </c>
      <c r="AU142" s="18" t="s">
        <v>84</v>
      </c>
    </row>
    <row r="143" spans="1:47" s="2" customFormat="1" ht="12">
      <c r="A143" s="39"/>
      <c r="B143" s="40"/>
      <c r="C143" s="41"/>
      <c r="D143" s="233" t="s">
        <v>144</v>
      </c>
      <c r="E143" s="41"/>
      <c r="F143" s="237" t="s">
        <v>233</v>
      </c>
      <c r="G143" s="41"/>
      <c r="H143" s="41"/>
      <c r="I143" s="138"/>
      <c r="J143" s="41"/>
      <c r="K143" s="41"/>
      <c r="L143" s="45"/>
      <c r="M143" s="235"/>
      <c r="N143" s="236"/>
      <c r="O143" s="86"/>
      <c r="P143" s="86"/>
      <c r="Q143" s="86"/>
      <c r="R143" s="86"/>
      <c r="S143" s="86"/>
      <c r="T143" s="87"/>
      <c r="U143" s="39"/>
      <c r="V143" s="39"/>
      <c r="W143" s="39"/>
      <c r="X143" s="39"/>
      <c r="Y143" s="39"/>
      <c r="Z143" s="39"/>
      <c r="AA143" s="39"/>
      <c r="AB143" s="39"/>
      <c r="AC143" s="39"/>
      <c r="AD143" s="39"/>
      <c r="AE143" s="39"/>
      <c r="AT143" s="18" t="s">
        <v>144</v>
      </c>
      <c r="AU143" s="18" t="s">
        <v>84</v>
      </c>
    </row>
    <row r="144" spans="1:51" s="13" customFormat="1" ht="12">
      <c r="A144" s="13"/>
      <c r="B144" s="238"/>
      <c r="C144" s="239"/>
      <c r="D144" s="233" t="s">
        <v>146</v>
      </c>
      <c r="E144" s="240" t="s">
        <v>28</v>
      </c>
      <c r="F144" s="241" t="s">
        <v>429</v>
      </c>
      <c r="G144" s="239"/>
      <c r="H144" s="240" t="s">
        <v>28</v>
      </c>
      <c r="I144" s="242"/>
      <c r="J144" s="239"/>
      <c r="K144" s="239"/>
      <c r="L144" s="243"/>
      <c r="M144" s="244"/>
      <c r="N144" s="245"/>
      <c r="O144" s="245"/>
      <c r="P144" s="245"/>
      <c r="Q144" s="245"/>
      <c r="R144" s="245"/>
      <c r="S144" s="245"/>
      <c r="T144" s="246"/>
      <c r="U144" s="13"/>
      <c r="V144" s="13"/>
      <c r="W144" s="13"/>
      <c r="X144" s="13"/>
      <c r="Y144" s="13"/>
      <c r="Z144" s="13"/>
      <c r="AA144" s="13"/>
      <c r="AB144" s="13"/>
      <c r="AC144" s="13"/>
      <c r="AD144" s="13"/>
      <c r="AE144" s="13"/>
      <c r="AT144" s="247" t="s">
        <v>146</v>
      </c>
      <c r="AU144" s="247" t="s">
        <v>84</v>
      </c>
      <c r="AV144" s="13" t="s">
        <v>82</v>
      </c>
      <c r="AW144" s="13" t="s">
        <v>35</v>
      </c>
      <c r="AX144" s="13" t="s">
        <v>74</v>
      </c>
      <c r="AY144" s="247" t="s">
        <v>133</v>
      </c>
    </row>
    <row r="145" spans="1:51" s="14" customFormat="1" ht="12">
      <c r="A145" s="14"/>
      <c r="B145" s="248"/>
      <c r="C145" s="249"/>
      <c r="D145" s="233" t="s">
        <v>146</v>
      </c>
      <c r="E145" s="250" t="s">
        <v>28</v>
      </c>
      <c r="F145" s="251" t="s">
        <v>414</v>
      </c>
      <c r="G145" s="249"/>
      <c r="H145" s="252">
        <v>0.143</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146</v>
      </c>
      <c r="AU145" s="258" t="s">
        <v>84</v>
      </c>
      <c r="AV145" s="14" t="s">
        <v>84</v>
      </c>
      <c r="AW145" s="14" t="s">
        <v>35</v>
      </c>
      <c r="AX145" s="14" t="s">
        <v>82</v>
      </c>
      <c r="AY145" s="258" t="s">
        <v>133</v>
      </c>
    </row>
    <row r="146" spans="1:65" s="2" customFormat="1" ht="16.5" customHeight="1">
      <c r="A146" s="39"/>
      <c r="B146" s="40"/>
      <c r="C146" s="220" t="s">
        <v>228</v>
      </c>
      <c r="D146" s="220" t="s">
        <v>135</v>
      </c>
      <c r="E146" s="221" t="s">
        <v>236</v>
      </c>
      <c r="F146" s="222" t="s">
        <v>237</v>
      </c>
      <c r="G146" s="223" t="s">
        <v>238</v>
      </c>
      <c r="H146" s="224">
        <v>359.064</v>
      </c>
      <c r="I146" s="225"/>
      <c r="J146" s="226">
        <f>ROUND(I146*H146,2)</f>
        <v>0</v>
      </c>
      <c r="K146" s="222" t="s">
        <v>28</v>
      </c>
      <c r="L146" s="45"/>
      <c r="M146" s="227" t="s">
        <v>28</v>
      </c>
      <c r="N146" s="228" t="s">
        <v>47</v>
      </c>
      <c r="O146" s="86"/>
      <c r="P146" s="229">
        <f>O146*H146</f>
        <v>0</v>
      </c>
      <c r="Q146" s="229">
        <v>0</v>
      </c>
      <c r="R146" s="229">
        <f>Q146*H146</f>
        <v>0</v>
      </c>
      <c r="S146" s="229">
        <v>0</v>
      </c>
      <c r="T146" s="230">
        <f>S146*H146</f>
        <v>0</v>
      </c>
      <c r="U146" s="39"/>
      <c r="V146" s="39"/>
      <c r="W146" s="39"/>
      <c r="X146" s="39"/>
      <c r="Y146" s="39"/>
      <c r="Z146" s="39"/>
      <c r="AA146" s="39"/>
      <c r="AB146" s="39"/>
      <c r="AC146" s="39"/>
      <c r="AD146" s="39"/>
      <c r="AE146" s="39"/>
      <c r="AR146" s="231" t="s">
        <v>140</v>
      </c>
      <c r="AT146" s="231" t="s">
        <v>135</v>
      </c>
      <c r="AU146" s="231" t="s">
        <v>84</v>
      </c>
      <c r="AY146" s="18" t="s">
        <v>133</v>
      </c>
      <c r="BE146" s="232">
        <f>IF(N146="základní",J146,0)</f>
        <v>0</v>
      </c>
      <c r="BF146" s="232">
        <f>IF(N146="snížená",J146,0)</f>
        <v>0</v>
      </c>
      <c r="BG146" s="232">
        <f>IF(N146="zákl. přenesená",J146,0)</f>
        <v>0</v>
      </c>
      <c r="BH146" s="232">
        <f>IF(N146="sníž. přenesená",J146,0)</f>
        <v>0</v>
      </c>
      <c r="BI146" s="232">
        <f>IF(N146="nulová",J146,0)</f>
        <v>0</v>
      </c>
      <c r="BJ146" s="18" t="s">
        <v>140</v>
      </c>
      <c r="BK146" s="232">
        <f>ROUND(I146*H146,2)</f>
        <v>0</v>
      </c>
      <c r="BL146" s="18" t="s">
        <v>140</v>
      </c>
      <c r="BM146" s="231" t="s">
        <v>430</v>
      </c>
    </row>
    <row r="147" spans="1:47" s="2" customFormat="1" ht="12">
      <c r="A147" s="39"/>
      <c r="B147" s="40"/>
      <c r="C147" s="41"/>
      <c r="D147" s="233" t="s">
        <v>142</v>
      </c>
      <c r="E147" s="41"/>
      <c r="F147" s="234" t="s">
        <v>240</v>
      </c>
      <c r="G147" s="41"/>
      <c r="H147" s="41"/>
      <c r="I147" s="138"/>
      <c r="J147" s="41"/>
      <c r="K147" s="41"/>
      <c r="L147" s="45"/>
      <c r="M147" s="235"/>
      <c r="N147" s="236"/>
      <c r="O147" s="86"/>
      <c r="P147" s="86"/>
      <c r="Q147" s="86"/>
      <c r="R147" s="86"/>
      <c r="S147" s="86"/>
      <c r="T147" s="87"/>
      <c r="U147" s="39"/>
      <c r="V147" s="39"/>
      <c r="W147" s="39"/>
      <c r="X147" s="39"/>
      <c r="Y147" s="39"/>
      <c r="Z147" s="39"/>
      <c r="AA147" s="39"/>
      <c r="AB147" s="39"/>
      <c r="AC147" s="39"/>
      <c r="AD147" s="39"/>
      <c r="AE147" s="39"/>
      <c r="AT147" s="18" t="s">
        <v>142</v>
      </c>
      <c r="AU147" s="18" t="s">
        <v>84</v>
      </c>
    </row>
    <row r="148" spans="1:47" s="2" customFormat="1" ht="12">
      <c r="A148" s="39"/>
      <c r="B148" s="40"/>
      <c r="C148" s="41"/>
      <c r="D148" s="233" t="s">
        <v>144</v>
      </c>
      <c r="E148" s="41"/>
      <c r="F148" s="237" t="s">
        <v>241</v>
      </c>
      <c r="G148" s="41"/>
      <c r="H148" s="41"/>
      <c r="I148" s="138"/>
      <c r="J148" s="41"/>
      <c r="K148" s="41"/>
      <c r="L148" s="45"/>
      <c r="M148" s="235"/>
      <c r="N148" s="236"/>
      <c r="O148" s="86"/>
      <c r="P148" s="86"/>
      <c r="Q148" s="86"/>
      <c r="R148" s="86"/>
      <c r="S148" s="86"/>
      <c r="T148" s="87"/>
      <c r="U148" s="39"/>
      <c r="V148" s="39"/>
      <c r="W148" s="39"/>
      <c r="X148" s="39"/>
      <c r="Y148" s="39"/>
      <c r="Z148" s="39"/>
      <c r="AA148" s="39"/>
      <c r="AB148" s="39"/>
      <c r="AC148" s="39"/>
      <c r="AD148" s="39"/>
      <c r="AE148" s="39"/>
      <c r="AT148" s="18" t="s">
        <v>144</v>
      </c>
      <c r="AU148" s="18" t="s">
        <v>84</v>
      </c>
    </row>
    <row r="149" spans="1:51" s="13" customFormat="1" ht="12">
      <c r="A149" s="13"/>
      <c r="B149" s="238"/>
      <c r="C149" s="239"/>
      <c r="D149" s="233" t="s">
        <v>146</v>
      </c>
      <c r="E149" s="240" t="s">
        <v>28</v>
      </c>
      <c r="F149" s="241" t="s">
        <v>431</v>
      </c>
      <c r="G149" s="239"/>
      <c r="H149" s="240" t="s">
        <v>28</v>
      </c>
      <c r="I149" s="242"/>
      <c r="J149" s="239"/>
      <c r="K149" s="239"/>
      <c r="L149" s="243"/>
      <c r="M149" s="244"/>
      <c r="N149" s="245"/>
      <c r="O149" s="245"/>
      <c r="P149" s="245"/>
      <c r="Q149" s="245"/>
      <c r="R149" s="245"/>
      <c r="S149" s="245"/>
      <c r="T149" s="246"/>
      <c r="U149" s="13"/>
      <c r="V149" s="13"/>
      <c r="W149" s="13"/>
      <c r="X149" s="13"/>
      <c r="Y149" s="13"/>
      <c r="Z149" s="13"/>
      <c r="AA149" s="13"/>
      <c r="AB149" s="13"/>
      <c r="AC149" s="13"/>
      <c r="AD149" s="13"/>
      <c r="AE149" s="13"/>
      <c r="AT149" s="247" t="s">
        <v>146</v>
      </c>
      <c r="AU149" s="247" t="s">
        <v>84</v>
      </c>
      <c r="AV149" s="13" t="s">
        <v>82</v>
      </c>
      <c r="AW149" s="13" t="s">
        <v>35</v>
      </c>
      <c r="AX149" s="13" t="s">
        <v>74</v>
      </c>
      <c r="AY149" s="247" t="s">
        <v>133</v>
      </c>
    </row>
    <row r="150" spans="1:51" s="13" customFormat="1" ht="12">
      <c r="A150" s="13"/>
      <c r="B150" s="238"/>
      <c r="C150" s="239"/>
      <c r="D150" s="233" t="s">
        <v>146</v>
      </c>
      <c r="E150" s="240" t="s">
        <v>28</v>
      </c>
      <c r="F150" s="241" t="s">
        <v>217</v>
      </c>
      <c r="G150" s="239"/>
      <c r="H150" s="240" t="s">
        <v>28</v>
      </c>
      <c r="I150" s="242"/>
      <c r="J150" s="239"/>
      <c r="K150" s="239"/>
      <c r="L150" s="243"/>
      <c r="M150" s="244"/>
      <c r="N150" s="245"/>
      <c r="O150" s="245"/>
      <c r="P150" s="245"/>
      <c r="Q150" s="245"/>
      <c r="R150" s="245"/>
      <c r="S150" s="245"/>
      <c r="T150" s="246"/>
      <c r="U150" s="13"/>
      <c r="V150" s="13"/>
      <c r="W150" s="13"/>
      <c r="X150" s="13"/>
      <c r="Y150" s="13"/>
      <c r="Z150" s="13"/>
      <c r="AA150" s="13"/>
      <c r="AB150" s="13"/>
      <c r="AC150" s="13"/>
      <c r="AD150" s="13"/>
      <c r="AE150" s="13"/>
      <c r="AT150" s="247" t="s">
        <v>146</v>
      </c>
      <c r="AU150" s="247" t="s">
        <v>84</v>
      </c>
      <c r="AV150" s="13" t="s">
        <v>82</v>
      </c>
      <c r="AW150" s="13" t="s">
        <v>35</v>
      </c>
      <c r="AX150" s="13" t="s">
        <v>74</v>
      </c>
      <c r="AY150" s="247" t="s">
        <v>133</v>
      </c>
    </row>
    <row r="151" spans="1:51" s="14" customFormat="1" ht="12">
      <c r="A151" s="14"/>
      <c r="B151" s="248"/>
      <c r="C151" s="249"/>
      <c r="D151" s="233" t="s">
        <v>146</v>
      </c>
      <c r="E151" s="250" t="s">
        <v>28</v>
      </c>
      <c r="F151" s="251" t="s">
        <v>432</v>
      </c>
      <c r="G151" s="249"/>
      <c r="H151" s="252">
        <v>71.82</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146</v>
      </c>
      <c r="AU151" s="258" t="s">
        <v>84</v>
      </c>
      <c r="AV151" s="14" t="s">
        <v>84</v>
      </c>
      <c r="AW151" s="14" t="s">
        <v>35</v>
      </c>
      <c r="AX151" s="14" t="s">
        <v>74</v>
      </c>
      <c r="AY151" s="258" t="s">
        <v>133</v>
      </c>
    </row>
    <row r="152" spans="1:51" s="13" customFormat="1" ht="12">
      <c r="A152" s="13"/>
      <c r="B152" s="238"/>
      <c r="C152" s="239"/>
      <c r="D152" s="233" t="s">
        <v>146</v>
      </c>
      <c r="E152" s="240" t="s">
        <v>28</v>
      </c>
      <c r="F152" s="241" t="s">
        <v>244</v>
      </c>
      <c r="G152" s="239"/>
      <c r="H152" s="240" t="s">
        <v>28</v>
      </c>
      <c r="I152" s="242"/>
      <c r="J152" s="239"/>
      <c r="K152" s="239"/>
      <c r="L152" s="243"/>
      <c r="M152" s="244"/>
      <c r="N152" s="245"/>
      <c r="O152" s="245"/>
      <c r="P152" s="245"/>
      <c r="Q152" s="245"/>
      <c r="R152" s="245"/>
      <c r="S152" s="245"/>
      <c r="T152" s="246"/>
      <c r="U152" s="13"/>
      <c r="V152" s="13"/>
      <c r="W152" s="13"/>
      <c r="X152" s="13"/>
      <c r="Y152" s="13"/>
      <c r="Z152" s="13"/>
      <c r="AA152" s="13"/>
      <c r="AB152" s="13"/>
      <c r="AC152" s="13"/>
      <c r="AD152" s="13"/>
      <c r="AE152" s="13"/>
      <c r="AT152" s="247" t="s">
        <v>146</v>
      </c>
      <c r="AU152" s="247" t="s">
        <v>84</v>
      </c>
      <c r="AV152" s="13" t="s">
        <v>82</v>
      </c>
      <c r="AW152" s="13" t="s">
        <v>35</v>
      </c>
      <c r="AX152" s="13" t="s">
        <v>74</v>
      </c>
      <c r="AY152" s="247" t="s">
        <v>133</v>
      </c>
    </row>
    <row r="153" spans="1:51" s="14" customFormat="1" ht="12">
      <c r="A153" s="14"/>
      <c r="B153" s="248"/>
      <c r="C153" s="249"/>
      <c r="D153" s="233" t="s">
        <v>146</v>
      </c>
      <c r="E153" s="250" t="s">
        <v>28</v>
      </c>
      <c r="F153" s="251" t="s">
        <v>433</v>
      </c>
      <c r="G153" s="249"/>
      <c r="H153" s="252">
        <v>287.244</v>
      </c>
      <c r="I153" s="253"/>
      <c r="J153" s="249"/>
      <c r="K153" s="249"/>
      <c r="L153" s="254"/>
      <c r="M153" s="255"/>
      <c r="N153" s="256"/>
      <c r="O153" s="256"/>
      <c r="P153" s="256"/>
      <c r="Q153" s="256"/>
      <c r="R153" s="256"/>
      <c r="S153" s="256"/>
      <c r="T153" s="257"/>
      <c r="U153" s="14"/>
      <c r="V153" s="14"/>
      <c r="W153" s="14"/>
      <c r="X153" s="14"/>
      <c r="Y153" s="14"/>
      <c r="Z153" s="14"/>
      <c r="AA153" s="14"/>
      <c r="AB153" s="14"/>
      <c r="AC153" s="14"/>
      <c r="AD153" s="14"/>
      <c r="AE153" s="14"/>
      <c r="AT153" s="258" t="s">
        <v>146</v>
      </c>
      <c r="AU153" s="258" t="s">
        <v>84</v>
      </c>
      <c r="AV153" s="14" t="s">
        <v>84</v>
      </c>
      <c r="AW153" s="14" t="s">
        <v>35</v>
      </c>
      <c r="AX153" s="14" t="s">
        <v>74</v>
      </c>
      <c r="AY153" s="258" t="s">
        <v>133</v>
      </c>
    </row>
    <row r="154" spans="1:51" s="15" customFormat="1" ht="12">
      <c r="A154" s="15"/>
      <c r="B154" s="259"/>
      <c r="C154" s="260"/>
      <c r="D154" s="233" t="s">
        <v>146</v>
      </c>
      <c r="E154" s="261" t="s">
        <v>28</v>
      </c>
      <c r="F154" s="262" t="s">
        <v>185</v>
      </c>
      <c r="G154" s="260"/>
      <c r="H154" s="263">
        <v>359.064</v>
      </c>
      <c r="I154" s="264"/>
      <c r="J154" s="260"/>
      <c r="K154" s="260"/>
      <c r="L154" s="265"/>
      <c r="M154" s="266"/>
      <c r="N154" s="267"/>
      <c r="O154" s="267"/>
      <c r="P154" s="267"/>
      <c r="Q154" s="267"/>
      <c r="R154" s="267"/>
      <c r="S154" s="267"/>
      <c r="T154" s="268"/>
      <c r="U154" s="15"/>
      <c r="V154" s="15"/>
      <c r="W154" s="15"/>
      <c r="X154" s="15"/>
      <c r="Y154" s="15"/>
      <c r="Z154" s="15"/>
      <c r="AA154" s="15"/>
      <c r="AB154" s="15"/>
      <c r="AC154" s="15"/>
      <c r="AD154" s="15"/>
      <c r="AE154" s="15"/>
      <c r="AT154" s="269" t="s">
        <v>146</v>
      </c>
      <c r="AU154" s="269" t="s">
        <v>84</v>
      </c>
      <c r="AV154" s="15" t="s">
        <v>140</v>
      </c>
      <c r="AW154" s="15" t="s">
        <v>35</v>
      </c>
      <c r="AX154" s="15" t="s">
        <v>82</v>
      </c>
      <c r="AY154" s="269" t="s">
        <v>133</v>
      </c>
    </row>
    <row r="155" spans="1:65" s="2" customFormat="1" ht="16.5" customHeight="1">
      <c r="A155" s="39"/>
      <c r="B155" s="40"/>
      <c r="C155" s="220" t="s">
        <v>235</v>
      </c>
      <c r="D155" s="220" t="s">
        <v>135</v>
      </c>
      <c r="E155" s="221" t="s">
        <v>247</v>
      </c>
      <c r="F155" s="222" t="s">
        <v>248</v>
      </c>
      <c r="G155" s="223" t="s">
        <v>238</v>
      </c>
      <c r="H155" s="224">
        <v>1.001</v>
      </c>
      <c r="I155" s="225"/>
      <c r="J155" s="226">
        <f>ROUND(I155*H155,2)</f>
        <v>0</v>
      </c>
      <c r="K155" s="222" t="s">
        <v>28</v>
      </c>
      <c r="L155" s="45"/>
      <c r="M155" s="227" t="s">
        <v>28</v>
      </c>
      <c r="N155" s="228" t="s">
        <v>47</v>
      </c>
      <c r="O155" s="86"/>
      <c r="P155" s="229">
        <f>O155*H155</f>
        <v>0</v>
      </c>
      <c r="Q155" s="229">
        <v>0</v>
      </c>
      <c r="R155" s="229">
        <f>Q155*H155</f>
        <v>0</v>
      </c>
      <c r="S155" s="229">
        <v>0</v>
      </c>
      <c r="T155" s="230">
        <f>S155*H155</f>
        <v>0</v>
      </c>
      <c r="U155" s="39"/>
      <c r="V155" s="39"/>
      <c r="W155" s="39"/>
      <c r="X155" s="39"/>
      <c r="Y155" s="39"/>
      <c r="Z155" s="39"/>
      <c r="AA155" s="39"/>
      <c r="AB155" s="39"/>
      <c r="AC155" s="39"/>
      <c r="AD155" s="39"/>
      <c r="AE155" s="39"/>
      <c r="AR155" s="231" t="s">
        <v>140</v>
      </c>
      <c r="AT155" s="231" t="s">
        <v>135</v>
      </c>
      <c r="AU155" s="231" t="s">
        <v>84</v>
      </c>
      <c r="AY155" s="18" t="s">
        <v>133</v>
      </c>
      <c r="BE155" s="232">
        <f>IF(N155="základní",J155,0)</f>
        <v>0</v>
      </c>
      <c r="BF155" s="232">
        <f>IF(N155="snížená",J155,0)</f>
        <v>0</v>
      </c>
      <c r="BG155" s="232">
        <f>IF(N155="zákl. přenesená",J155,0)</f>
        <v>0</v>
      </c>
      <c r="BH155" s="232">
        <f>IF(N155="sníž. přenesená",J155,0)</f>
        <v>0</v>
      </c>
      <c r="BI155" s="232">
        <f>IF(N155="nulová",J155,0)</f>
        <v>0</v>
      </c>
      <c r="BJ155" s="18" t="s">
        <v>140</v>
      </c>
      <c r="BK155" s="232">
        <f>ROUND(I155*H155,2)</f>
        <v>0</v>
      </c>
      <c r="BL155" s="18" t="s">
        <v>140</v>
      </c>
      <c r="BM155" s="231" t="s">
        <v>434</v>
      </c>
    </row>
    <row r="156" spans="1:47" s="2" customFormat="1" ht="12">
      <c r="A156" s="39"/>
      <c r="B156" s="40"/>
      <c r="C156" s="41"/>
      <c r="D156" s="233" t="s">
        <v>142</v>
      </c>
      <c r="E156" s="41"/>
      <c r="F156" s="234" t="s">
        <v>250</v>
      </c>
      <c r="G156" s="41"/>
      <c r="H156" s="41"/>
      <c r="I156" s="138"/>
      <c r="J156" s="41"/>
      <c r="K156" s="41"/>
      <c r="L156" s="45"/>
      <c r="M156" s="235"/>
      <c r="N156" s="236"/>
      <c r="O156" s="86"/>
      <c r="P156" s="86"/>
      <c r="Q156" s="86"/>
      <c r="R156" s="86"/>
      <c r="S156" s="86"/>
      <c r="T156" s="87"/>
      <c r="U156" s="39"/>
      <c r="V156" s="39"/>
      <c r="W156" s="39"/>
      <c r="X156" s="39"/>
      <c r="Y156" s="39"/>
      <c r="Z156" s="39"/>
      <c r="AA156" s="39"/>
      <c r="AB156" s="39"/>
      <c r="AC156" s="39"/>
      <c r="AD156" s="39"/>
      <c r="AE156" s="39"/>
      <c r="AT156" s="18" t="s">
        <v>142</v>
      </c>
      <c r="AU156" s="18" t="s">
        <v>84</v>
      </c>
    </row>
    <row r="157" spans="1:47" s="2" customFormat="1" ht="12">
      <c r="A157" s="39"/>
      <c r="B157" s="40"/>
      <c r="C157" s="41"/>
      <c r="D157" s="233" t="s">
        <v>144</v>
      </c>
      <c r="E157" s="41"/>
      <c r="F157" s="237" t="s">
        <v>241</v>
      </c>
      <c r="G157" s="41"/>
      <c r="H157" s="41"/>
      <c r="I157" s="138"/>
      <c r="J157" s="41"/>
      <c r="K157" s="41"/>
      <c r="L157" s="45"/>
      <c r="M157" s="235"/>
      <c r="N157" s="236"/>
      <c r="O157" s="86"/>
      <c r="P157" s="86"/>
      <c r="Q157" s="86"/>
      <c r="R157" s="86"/>
      <c r="S157" s="86"/>
      <c r="T157" s="87"/>
      <c r="U157" s="39"/>
      <c r="V157" s="39"/>
      <c r="W157" s="39"/>
      <c r="X157" s="39"/>
      <c r="Y157" s="39"/>
      <c r="Z157" s="39"/>
      <c r="AA157" s="39"/>
      <c r="AB157" s="39"/>
      <c r="AC157" s="39"/>
      <c r="AD157" s="39"/>
      <c r="AE157" s="39"/>
      <c r="AT157" s="18" t="s">
        <v>144</v>
      </c>
      <c r="AU157" s="18" t="s">
        <v>84</v>
      </c>
    </row>
    <row r="158" spans="1:51" s="13" customFormat="1" ht="12">
      <c r="A158" s="13"/>
      <c r="B158" s="238"/>
      <c r="C158" s="239"/>
      <c r="D158" s="233" t="s">
        <v>146</v>
      </c>
      <c r="E158" s="240" t="s">
        <v>28</v>
      </c>
      <c r="F158" s="241" t="s">
        <v>435</v>
      </c>
      <c r="G158" s="239"/>
      <c r="H158" s="240" t="s">
        <v>28</v>
      </c>
      <c r="I158" s="242"/>
      <c r="J158" s="239"/>
      <c r="K158" s="239"/>
      <c r="L158" s="243"/>
      <c r="M158" s="244"/>
      <c r="N158" s="245"/>
      <c r="O158" s="245"/>
      <c r="P158" s="245"/>
      <c r="Q158" s="245"/>
      <c r="R158" s="245"/>
      <c r="S158" s="245"/>
      <c r="T158" s="246"/>
      <c r="U158" s="13"/>
      <c r="V158" s="13"/>
      <c r="W158" s="13"/>
      <c r="X158" s="13"/>
      <c r="Y158" s="13"/>
      <c r="Z158" s="13"/>
      <c r="AA158" s="13"/>
      <c r="AB158" s="13"/>
      <c r="AC158" s="13"/>
      <c r="AD158" s="13"/>
      <c r="AE158" s="13"/>
      <c r="AT158" s="247" t="s">
        <v>146</v>
      </c>
      <c r="AU158" s="247" t="s">
        <v>84</v>
      </c>
      <c r="AV158" s="13" t="s">
        <v>82</v>
      </c>
      <c r="AW158" s="13" t="s">
        <v>35</v>
      </c>
      <c r="AX158" s="13" t="s">
        <v>74</v>
      </c>
      <c r="AY158" s="247" t="s">
        <v>133</v>
      </c>
    </row>
    <row r="159" spans="1:51" s="14" customFormat="1" ht="12">
      <c r="A159" s="14"/>
      <c r="B159" s="248"/>
      <c r="C159" s="249"/>
      <c r="D159" s="233" t="s">
        <v>146</v>
      </c>
      <c r="E159" s="250" t="s">
        <v>28</v>
      </c>
      <c r="F159" s="251" t="s">
        <v>436</v>
      </c>
      <c r="G159" s="249"/>
      <c r="H159" s="252">
        <v>1.001</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146</v>
      </c>
      <c r="AU159" s="258" t="s">
        <v>84</v>
      </c>
      <c r="AV159" s="14" t="s">
        <v>84</v>
      </c>
      <c r="AW159" s="14" t="s">
        <v>35</v>
      </c>
      <c r="AX159" s="14" t="s">
        <v>82</v>
      </c>
      <c r="AY159" s="258" t="s">
        <v>133</v>
      </c>
    </row>
    <row r="160" spans="1:63" s="12" customFormat="1" ht="22.8" customHeight="1">
      <c r="A160" s="12"/>
      <c r="B160" s="204"/>
      <c r="C160" s="205"/>
      <c r="D160" s="206" t="s">
        <v>73</v>
      </c>
      <c r="E160" s="218" t="s">
        <v>202</v>
      </c>
      <c r="F160" s="218" t="s">
        <v>277</v>
      </c>
      <c r="G160" s="205"/>
      <c r="H160" s="205"/>
      <c r="I160" s="208"/>
      <c r="J160" s="219">
        <f>BK160</f>
        <v>0</v>
      </c>
      <c r="K160" s="205"/>
      <c r="L160" s="210"/>
      <c r="M160" s="211"/>
      <c r="N160" s="212"/>
      <c r="O160" s="212"/>
      <c r="P160" s="213">
        <f>SUM(P161:P165)</f>
        <v>0</v>
      </c>
      <c r="Q160" s="212"/>
      <c r="R160" s="213">
        <f>SUM(R161:R165)</f>
        <v>0</v>
      </c>
      <c r="S160" s="212"/>
      <c r="T160" s="214">
        <f>SUM(T161:T165)</f>
        <v>27</v>
      </c>
      <c r="U160" s="12"/>
      <c r="V160" s="12"/>
      <c r="W160" s="12"/>
      <c r="X160" s="12"/>
      <c r="Y160" s="12"/>
      <c r="Z160" s="12"/>
      <c r="AA160" s="12"/>
      <c r="AB160" s="12"/>
      <c r="AC160" s="12"/>
      <c r="AD160" s="12"/>
      <c r="AE160" s="12"/>
      <c r="AR160" s="215" t="s">
        <v>82</v>
      </c>
      <c r="AT160" s="216" t="s">
        <v>73</v>
      </c>
      <c r="AU160" s="216" t="s">
        <v>82</v>
      </c>
      <c r="AY160" s="215" t="s">
        <v>133</v>
      </c>
      <c r="BK160" s="217">
        <f>SUM(BK161:BK165)</f>
        <v>0</v>
      </c>
    </row>
    <row r="161" spans="1:65" s="2" customFormat="1" ht="16.5" customHeight="1">
      <c r="A161" s="39"/>
      <c r="B161" s="40"/>
      <c r="C161" s="220" t="s">
        <v>246</v>
      </c>
      <c r="D161" s="220" t="s">
        <v>135</v>
      </c>
      <c r="E161" s="221" t="s">
        <v>278</v>
      </c>
      <c r="F161" s="222" t="s">
        <v>279</v>
      </c>
      <c r="G161" s="223" t="s">
        <v>222</v>
      </c>
      <c r="H161" s="224">
        <v>1350</v>
      </c>
      <c r="I161" s="225"/>
      <c r="J161" s="226">
        <f>ROUND(I161*H161,2)</f>
        <v>0</v>
      </c>
      <c r="K161" s="222" t="s">
        <v>139</v>
      </c>
      <c r="L161" s="45"/>
      <c r="M161" s="227" t="s">
        <v>28</v>
      </c>
      <c r="N161" s="228" t="s">
        <v>47</v>
      </c>
      <c r="O161" s="86"/>
      <c r="P161" s="229">
        <f>O161*H161</f>
        <v>0</v>
      </c>
      <c r="Q161" s="229">
        <v>0</v>
      </c>
      <c r="R161" s="229">
        <f>Q161*H161</f>
        <v>0</v>
      </c>
      <c r="S161" s="229">
        <v>0.02</v>
      </c>
      <c r="T161" s="230">
        <f>S161*H161</f>
        <v>27</v>
      </c>
      <c r="U161" s="39"/>
      <c r="V161" s="39"/>
      <c r="W161" s="39"/>
      <c r="X161" s="39"/>
      <c r="Y161" s="39"/>
      <c r="Z161" s="39"/>
      <c r="AA161" s="39"/>
      <c r="AB161" s="39"/>
      <c r="AC161" s="39"/>
      <c r="AD161" s="39"/>
      <c r="AE161" s="39"/>
      <c r="AR161" s="231" t="s">
        <v>140</v>
      </c>
      <c r="AT161" s="231" t="s">
        <v>135</v>
      </c>
      <c r="AU161" s="231" t="s">
        <v>84</v>
      </c>
      <c r="AY161" s="18" t="s">
        <v>133</v>
      </c>
      <c r="BE161" s="232">
        <f>IF(N161="základní",J161,0)</f>
        <v>0</v>
      </c>
      <c r="BF161" s="232">
        <f>IF(N161="snížená",J161,0)</f>
        <v>0</v>
      </c>
      <c r="BG161" s="232">
        <f>IF(N161="zákl. přenesená",J161,0)</f>
        <v>0</v>
      </c>
      <c r="BH161" s="232">
        <f>IF(N161="sníž. přenesená",J161,0)</f>
        <v>0</v>
      </c>
      <c r="BI161" s="232">
        <f>IF(N161="nulová",J161,0)</f>
        <v>0</v>
      </c>
      <c r="BJ161" s="18" t="s">
        <v>140</v>
      </c>
      <c r="BK161" s="232">
        <f>ROUND(I161*H161,2)</f>
        <v>0</v>
      </c>
      <c r="BL161" s="18" t="s">
        <v>140</v>
      </c>
      <c r="BM161" s="231" t="s">
        <v>280</v>
      </c>
    </row>
    <row r="162" spans="1:47" s="2" customFormat="1" ht="12">
      <c r="A162" s="39"/>
      <c r="B162" s="40"/>
      <c r="C162" s="41"/>
      <c r="D162" s="233" t="s">
        <v>142</v>
      </c>
      <c r="E162" s="41"/>
      <c r="F162" s="234" t="s">
        <v>281</v>
      </c>
      <c r="G162" s="41"/>
      <c r="H162" s="41"/>
      <c r="I162" s="138"/>
      <c r="J162" s="41"/>
      <c r="K162" s="41"/>
      <c r="L162" s="45"/>
      <c r="M162" s="235"/>
      <c r="N162" s="236"/>
      <c r="O162" s="86"/>
      <c r="P162" s="86"/>
      <c r="Q162" s="86"/>
      <c r="R162" s="86"/>
      <c r="S162" s="86"/>
      <c r="T162" s="87"/>
      <c r="U162" s="39"/>
      <c r="V162" s="39"/>
      <c r="W162" s="39"/>
      <c r="X162" s="39"/>
      <c r="Y162" s="39"/>
      <c r="Z162" s="39"/>
      <c r="AA162" s="39"/>
      <c r="AB162" s="39"/>
      <c r="AC162" s="39"/>
      <c r="AD162" s="39"/>
      <c r="AE162" s="39"/>
      <c r="AT162" s="18" t="s">
        <v>142</v>
      </c>
      <c r="AU162" s="18" t="s">
        <v>84</v>
      </c>
    </row>
    <row r="163" spans="1:47" s="2" customFormat="1" ht="12">
      <c r="A163" s="39"/>
      <c r="B163" s="40"/>
      <c r="C163" s="41"/>
      <c r="D163" s="233" t="s">
        <v>144</v>
      </c>
      <c r="E163" s="41"/>
      <c r="F163" s="237" t="s">
        <v>282</v>
      </c>
      <c r="G163" s="41"/>
      <c r="H163" s="41"/>
      <c r="I163" s="138"/>
      <c r="J163" s="41"/>
      <c r="K163" s="41"/>
      <c r="L163" s="45"/>
      <c r="M163" s="235"/>
      <c r="N163" s="236"/>
      <c r="O163" s="86"/>
      <c r="P163" s="86"/>
      <c r="Q163" s="86"/>
      <c r="R163" s="86"/>
      <c r="S163" s="86"/>
      <c r="T163" s="87"/>
      <c r="U163" s="39"/>
      <c r="V163" s="39"/>
      <c r="W163" s="39"/>
      <c r="X163" s="39"/>
      <c r="Y163" s="39"/>
      <c r="Z163" s="39"/>
      <c r="AA163" s="39"/>
      <c r="AB163" s="39"/>
      <c r="AC163" s="39"/>
      <c r="AD163" s="39"/>
      <c r="AE163" s="39"/>
      <c r="AT163" s="18" t="s">
        <v>144</v>
      </c>
      <c r="AU163" s="18" t="s">
        <v>84</v>
      </c>
    </row>
    <row r="164" spans="1:51" s="13" customFormat="1" ht="12">
      <c r="A164" s="13"/>
      <c r="B164" s="238"/>
      <c r="C164" s="239"/>
      <c r="D164" s="233" t="s">
        <v>146</v>
      </c>
      <c r="E164" s="240" t="s">
        <v>28</v>
      </c>
      <c r="F164" s="241" t="s">
        <v>437</v>
      </c>
      <c r="G164" s="239"/>
      <c r="H164" s="240" t="s">
        <v>28</v>
      </c>
      <c r="I164" s="242"/>
      <c r="J164" s="239"/>
      <c r="K164" s="239"/>
      <c r="L164" s="243"/>
      <c r="M164" s="244"/>
      <c r="N164" s="245"/>
      <c r="O164" s="245"/>
      <c r="P164" s="245"/>
      <c r="Q164" s="245"/>
      <c r="R164" s="245"/>
      <c r="S164" s="245"/>
      <c r="T164" s="246"/>
      <c r="U164" s="13"/>
      <c r="V164" s="13"/>
      <c r="W164" s="13"/>
      <c r="X164" s="13"/>
      <c r="Y164" s="13"/>
      <c r="Z164" s="13"/>
      <c r="AA164" s="13"/>
      <c r="AB164" s="13"/>
      <c r="AC164" s="13"/>
      <c r="AD164" s="13"/>
      <c r="AE164" s="13"/>
      <c r="AT164" s="247" t="s">
        <v>146</v>
      </c>
      <c r="AU164" s="247" t="s">
        <v>84</v>
      </c>
      <c r="AV164" s="13" t="s">
        <v>82</v>
      </c>
      <c r="AW164" s="13" t="s">
        <v>35</v>
      </c>
      <c r="AX164" s="13" t="s">
        <v>74</v>
      </c>
      <c r="AY164" s="247" t="s">
        <v>133</v>
      </c>
    </row>
    <row r="165" spans="1:51" s="14" customFormat="1" ht="12">
      <c r="A165" s="14"/>
      <c r="B165" s="248"/>
      <c r="C165" s="249"/>
      <c r="D165" s="233" t="s">
        <v>146</v>
      </c>
      <c r="E165" s="250" t="s">
        <v>28</v>
      </c>
      <c r="F165" s="251" t="s">
        <v>438</v>
      </c>
      <c r="G165" s="249"/>
      <c r="H165" s="252">
        <v>1350</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146</v>
      </c>
      <c r="AU165" s="258" t="s">
        <v>84</v>
      </c>
      <c r="AV165" s="14" t="s">
        <v>84</v>
      </c>
      <c r="AW165" s="14" t="s">
        <v>35</v>
      </c>
      <c r="AX165" s="14" t="s">
        <v>82</v>
      </c>
      <c r="AY165" s="258" t="s">
        <v>133</v>
      </c>
    </row>
    <row r="166" spans="1:63" s="12" customFormat="1" ht="22.8" customHeight="1">
      <c r="A166" s="12"/>
      <c r="B166" s="204"/>
      <c r="C166" s="205"/>
      <c r="D166" s="206" t="s">
        <v>73</v>
      </c>
      <c r="E166" s="218" t="s">
        <v>285</v>
      </c>
      <c r="F166" s="218" t="s">
        <v>286</v>
      </c>
      <c r="G166" s="205"/>
      <c r="H166" s="205"/>
      <c r="I166" s="208"/>
      <c r="J166" s="219">
        <f>BK166</f>
        <v>0</v>
      </c>
      <c r="K166" s="205"/>
      <c r="L166" s="210"/>
      <c r="M166" s="211"/>
      <c r="N166" s="212"/>
      <c r="O166" s="212"/>
      <c r="P166" s="213">
        <f>SUM(P167:P170)</f>
        <v>0</v>
      </c>
      <c r="Q166" s="212"/>
      <c r="R166" s="213">
        <f>SUM(R167:R170)</f>
        <v>0</v>
      </c>
      <c r="S166" s="212"/>
      <c r="T166" s="214">
        <f>SUM(T167:T170)</f>
        <v>0</v>
      </c>
      <c r="U166" s="12"/>
      <c r="V166" s="12"/>
      <c r="W166" s="12"/>
      <c r="X166" s="12"/>
      <c r="Y166" s="12"/>
      <c r="Z166" s="12"/>
      <c r="AA166" s="12"/>
      <c r="AB166" s="12"/>
      <c r="AC166" s="12"/>
      <c r="AD166" s="12"/>
      <c r="AE166" s="12"/>
      <c r="AR166" s="215" t="s">
        <v>82</v>
      </c>
      <c r="AT166" s="216" t="s">
        <v>73</v>
      </c>
      <c r="AU166" s="216" t="s">
        <v>82</v>
      </c>
      <c r="AY166" s="215" t="s">
        <v>133</v>
      </c>
      <c r="BK166" s="217">
        <f>SUM(BK167:BK170)</f>
        <v>0</v>
      </c>
    </row>
    <row r="167" spans="1:65" s="2" customFormat="1" ht="16.5" customHeight="1">
      <c r="A167" s="39"/>
      <c r="B167" s="40"/>
      <c r="C167" s="220" t="s">
        <v>8</v>
      </c>
      <c r="D167" s="220" t="s">
        <v>135</v>
      </c>
      <c r="E167" s="221" t="s">
        <v>288</v>
      </c>
      <c r="F167" s="222" t="s">
        <v>289</v>
      </c>
      <c r="G167" s="223" t="s">
        <v>238</v>
      </c>
      <c r="H167" s="224">
        <v>0.2</v>
      </c>
      <c r="I167" s="225"/>
      <c r="J167" s="226">
        <f>ROUND(I167*H167,2)</f>
        <v>0</v>
      </c>
      <c r="K167" s="222" t="s">
        <v>28</v>
      </c>
      <c r="L167" s="45"/>
      <c r="M167" s="227" t="s">
        <v>28</v>
      </c>
      <c r="N167" s="228" t="s">
        <v>47</v>
      </c>
      <c r="O167" s="86"/>
      <c r="P167" s="229">
        <f>O167*H167</f>
        <v>0</v>
      </c>
      <c r="Q167" s="229">
        <v>0</v>
      </c>
      <c r="R167" s="229">
        <f>Q167*H167</f>
        <v>0</v>
      </c>
      <c r="S167" s="229">
        <v>0</v>
      </c>
      <c r="T167" s="230">
        <f>S167*H167</f>
        <v>0</v>
      </c>
      <c r="U167" s="39"/>
      <c r="V167" s="39"/>
      <c r="W167" s="39"/>
      <c r="X167" s="39"/>
      <c r="Y167" s="39"/>
      <c r="Z167" s="39"/>
      <c r="AA167" s="39"/>
      <c r="AB167" s="39"/>
      <c r="AC167" s="39"/>
      <c r="AD167" s="39"/>
      <c r="AE167" s="39"/>
      <c r="AR167" s="231" t="s">
        <v>140</v>
      </c>
      <c r="AT167" s="231" t="s">
        <v>135</v>
      </c>
      <c r="AU167" s="231" t="s">
        <v>84</v>
      </c>
      <c r="AY167" s="18" t="s">
        <v>133</v>
      </c>
      <c r="BE167" s="232">
        <f>IF(N167="základní",J167,0)</f>
        <v>0</v>
      </c>
      <c r="BF167" s="232">
        <f>IF(N167="snížená",J167,0)</f>
        <v>0</v>
      </c>
      <c r="BG167" s="232">
        <f>IF(N167="zákl. přenesená",J167,0)</f>
        <v>0</v>
      </c>
      <c r="BH167" s="232">
        <f>IF(N167="sníž. přenesená",J167,0)</f>
        <v>0</v>
      </c>
      <c r="BI167" s="232">
        <f>IF(N167="nulová",J167,0)</f>
        <v>0</v>
      </c>
      <c r="BJ167" s="18" t="s">
        <v>140</v>
      </c>
      <c r="BK167" s="232">
        <f>ROUND(I167*H167,2)</f>
        <v>0</v>
      </c>
      <c r="BL167" s="18" t="s">
        <v>140</v>
      </c>
      <c r="BM167" s="231" t="s">
        <v>439</v>
      </c>
    </row>
    <row r="168" spans="1:47" s="2" customFormat="1" ht="12">
      <c r="A168" s="39"/>
      <c r="B168" s="40"/>
      <c r="C168" s="41"/>
      <c r="D168" s="233" t="s">
        <v>142</v>
      </c>
      <c r="E168" s="41"/>
      <c r="F168" s="234" t="s">
        <v>291</v>
      </c>
      <c r="G168" s="41"/>
      <c r="H168" s="41"/>
      <c r="I168" s="138"/>
      <c r="J168" s="41"/>
      <c r="K168" s="41"/>
      <c r="L168" s="45"/>
      <c r="M168" s="235"/>
      <c r="N168" s="236"/>
      <c r="O168" s="86"/>
      <c r="P168" s="86"/>
      <c r="Q168" s="86"/>
      <c r="R168" s="86"/>
      <c r="S168" s="86"/>
      <c r="T168" s="87"/>
      <c r="U168" s="39"/>
      <c r="V168" s="39"/>
      <c r="W168" s="39"/>
      <c r="X168" s="39"/>
      <c r="Y168" s="39"/>
      <c r="Z168" s="39"/>
      <c r="AA168" s="39"/>
      <c r="AB168" s="39"/>
      <c r="AC168" s="39"/>
      <c r="AD168" s="39"/>
      <c r="AE168" s="39"/>
      <c r="AT168" s="18" t="s">
        <v>142</v>
      </c>
      <c r="AU168" s="18" t="s">
        <v>84</v>
      </c>
    </row>
    <row r="169" spans="1:51" s="13" customFormat="1" ht="12">
      <c r="A169" s="13"/>
      <c r="B169" s="238"/>
      <c r="C169" s="239"/>
      <c r="D169" s="233" t="s">
        <v>146</v>
      </c>
      <c r="E169" s="240" t="s">
        <v>28</v>
      </c>
      <c r="F169" s="241" t="s">
        <v>440</v>
      </c>
      <c r="G169" s="239"/>
      <c r="H169" s="240" t="s">
        <v>28</v>
      </c>
      <c r="I169" s="242"/>
      <c r="J169" s="239"/>
      <c r="K169" s="239"/>
      <c r="L169" s="243"/>
      <c r="M169" s="244"/>
      <c r="N169" s="245"/>
      <c r="O169" s="245"/>
      <c r="P169" s="245"/>
      <c r="Q169" s="245"/>
      <c r="R169" s="245"/>
      <c r="S169" s="245"/>
      <c r="T169" s="246"/>
      <c r="U169" s="13"/>
      <c r="V169" s="13"/>
      <c r="W169" s="13"/>
      <c r="X169" s="13"/>
      <c r="Y169" s="13"/>
      <c r="Z169" s="13"/>
      <c r="AA169" s="13"/>
      <c r="AB169" s="13"/>
      <c r="AC169" s="13"/>
      <c r="AD169" s="13"/>
      <c r="AE169" s="13"/>
      <c r="AT169" s="247" t="s">
        <v>146</v>
      </c>
      <c r="AU169" s="247" t="s">
        <v>84</v>
      </c>
      <c r="AV169" s="13" t="s">
        <v>82</v>
      </c>
      <c r="AW169" s="13" t="s">
        <v>35</v>
      </c>
      <c r="AX169" s="13" t="s">
        <v>74</v>
      </c>
      <c r="AY169" s="247" t="s">
        <v>133</v>
      </c>
    </row>
    <row r="170" spans="1:51" s="14" customFormat="1" ht="12">
      <c r="A170" s="14"/>
      <c r="B170" s="248"/>
      <c r="C170" s="249"/>
      <c r="D170" s="233" t="s">
        <v>146</v>
      </c>
      <c r="E170" s="250" t="s">
        <v>28</v>
      </c>
      <c r="F170" s="251" t="s">
        <v>441</v>
      </c>
      <c r="G170" s="249"/>
      <c r="H170" s="252">
        <v>0.2</v>
      </c>
      <c r="I170" s="253"/>
      <c r="J170" s="249"/>
      <c r="K170" s="249"/>
      <c r="L170" s="254"/>
      <c r="M170" s="284"/>
      <c r="N170" s="285"/>
      <c r="O170" s="285"/>
      <c r="P170" s="285"/>
      <c r="Q170" s="285"/>
      <c r="R170" s="285"/>
      <c r="S170" s="285"/>
      <c r="T170" s="286"/>
      <c r="U170" s="14"/>
      <c r="V170" s="14"/>
      <c r="W170" s="14"/>
      <c r="X170" s="14"/>
      <c r="Y170" s="14"/>
      <c r="Z170" s="14"/>
      <c r="AA170" s="14"/>
      <c r="AB170" s="14"/>
      <c r="AC170" s="14"/>
      <c r="AD170" s="14"/>
      <c r="AE170" s="14"/>
      <c r="AT170" s="258" t="s">
        <v>146</v>
      </c>
      <c r="AU170" s="258" t="s">
        <v>84</v>
      </c>
      <c r="AV170" s="14" t="s">
        <v>84</v>
      </c>
      <c r="AW170" s="14" t="s">
        <v>35</v>
      </c>
      <c r="AX170" s="14" t="s">
        <v>82</v>
      </c>
      <c r="AY170" s="258" t="s">
        <v>133</v>
      </c>
    </row>
    <row r="171" spans="1:31" s="2" customFormat="1" ht="6.95" customHeight="1">
      <c r="A171" s="39"/>
      <c r="B171" s="61"/>
      <c r="C171" s="62"/>
      <c r="D171" s="62"/>
      <c r="E171" s="62"/>
      <c r="F171" s="62"/>
      <c r="G171" s="62"/>
      <c r="H171" s="62"/>
      <c r="I171" s="168"/>
      <c r="J171" s="62"/>
      <c r="K171" s="62"/>
      <c r="L171" s="45"/>
      <c r="M171" s="39"/>
      <c r="O171" s="39"/>
      <c r="P171" s="39"/>
      <c r="Q171" s="39"/>
      <c r="R171" s="39"/>
      <c r="S171" s="39"/>
      <c r="T171" s="39"/>
      <c r="U171" s="39"/>
      <c r="V171" s="39"/>
      <c r="W171" s="39"/>
      <c r="X171" s="39"/>
      <c r="Y171" s="39"/>
      <c r="Z171" s="39"/>
      <c r="AA171" s="39"/>
      <c r="AB171" s="39"/>
      <c r="AC171" s="39"/>
      <c r="AD171" s="39"/>
      <c r="AE171" s="39"/>
    </row>
  </sheetData>
  <sheetProtection password="CC35" sheet="1" objects="1" scenarios="1" formatColumns="0" formatRows="0" autoFilter="0"/>
  <autoFilter ref="C82:K170"/>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99</v>
      </c>
    </row>
    <row r="3" spans="2:46" s="1" customFormat="1" ht="6.95" customHeight="1">
      <c r="B3" s="131"/>
      <c r="C3" s="132"/>
      <c r="D3" s="132"/>
      <c r="E3" s="132"/>
      <c r="F3" s="132"/>
      <c r="G3" s="132"/>
      <c r="H3" s="132"/>
      <c r="I3" s="133"/>
      <c r="J3" s="132"/>
      <c r="K3" s="132"/>
      <c r="L3" s="21"/>
      <c r="AT3" s="18" t="s">
        <v>84</v>
      </c>
    </row>
    <row r="4" spans="2:46" s="1" customFormat="1" ht="24.95" customHeight="1">
      <c r="B4" s="21"/>
      <c r="D4" s="134" t="s">
        <v>103</v>
      </c>
      <c r="I4" s="130"/>
      <c r="L4" s="21"/>
      <c r="M4" s="135" t="s">
        <v>10</v>
      </c>
      <c r="AT4" s="18" t="s">
        <v>35</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Chrudimka, Hlinsko, odstranění sedimentů v intravilánu, ř. km 86,376 - 89,700</v>
      </c>
      <c r="F7" s="136"/>
      <c r="G7" s="136"/>
      <c r="H7" s="136"/>
      <c r="I7" s="130"/>
      <c r="L7" s="21"/>
    </row>
    <row r="8" spans="1:31" s="2" customFormat="1" ht="12" customHeight="1">
      <c r="A8" s="39"/>
      <c r="B8" s="45"/>
      <c r="C8" s="39"/>
      <c r="D8" s="136" t="s">
        <v>104</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442</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21</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22</v>
      </c>
      <c r="E12" s="39"/>
      <c r="F12" s="141" t="s">
        <v>23</v>
      </c>
      <c r="G12" s="39"/>
      <c r="H12" s="39"/>
      <c r="I12" s="142" t="s">
        <v>24</v>
      </c>
      <c r="J12" s="143" t="str">
        <f>'Rekapitulace stavby'!AN8</f>
        <v>25. 11. 2019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26</v>
      </c>
      <c r="E14" s="39"/>
      <c r="F14" s="39"/>
      <c r="G14" s="39"/>
      <c r="H14" s="39"/>
      <c r="I14" s="142" t="s">
        <v>27</v>
      </c>
      <c r="J14" s="141" t="s">
        <v>28</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29</v>
      </c>
      <c r="F15" s="39"/>
      <c r="G15" s="39"/>
      <c r="H15" s="39"/>
      <c r="I15" s="142" t="s">
        <v>30</v>
      </c>
      <c r="J15" s="141" t="s">
        <v>28</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31</v>
      </c>
      <c r="E17" s="39"/>
      <c r="F17" s="39"/>
      <c r="G17" s="39"/>
      <c r="H17" s="39"/>
      <c r="I17" s="142" t="s">
        <v>27</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30</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33</v>
      </c>
      <c r="E20" s="39"/>
      <c r="F20" s="39"/>
      <c r="G20" s="39"/>
      <c r="H20" s="39"/>
      <c r="I20" s="142" t="s">
        <v>27</v>
      </c>
      <c r="J20" s="141" t="s">
        <v>28</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34</v>
      </c>
      <c r="F21" s="39"/>
      <c r="G21" s="39"/>
      <c r="H21" s="39"/>
      <c r="I21" s="142" t="s">
        <v>30</v>
      </c>
      <c r="J21" s="141" t="s">
        <v>28</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36</v>
      </c>
      <c r="E23" s="39"/>
      <c r="F23" s="39"/>
      <c r="G23" s="39"/>
      <c r="H23" s="39"/>
      <c r="I23" s="142" t="s">
        <v>27</v>
      </c>
      <c r="J23" s="141" t="s">
        <v>28</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37</v>
      </c>
      <c r="F24" s="39"/>
      <c r="G24" s="39"/>
      <c r="H24" s="39"/>
      <c r="I24" s="142" t="s">
        <v>30</v>
      </c>
      <c r="J24" s="141" t="s">
        <v>28</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38</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25.5" customHeight="1">
      <c r="A27" s="144"/>
      <c r="B27" s="145"/>
      <c r="C27" s="144"/>
      <c r="D27" s="144"/>
      <c r="E27" s="146" t="s">
        <v>106</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40</v>
      </c>
      <c r="E30" s="39"/>
      <c r="F30" s="39"/>
      <c r="G30" s="39"/>
      <c r="H30" s="39"/>
      <c r="I30" s="138"/>
      <c r="J30" s="152">
        <f>ROUND(J83,2)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42</v>
      </c>
      <c r="G32" s="39"/>
      <c r="H32" s="39"/>
      <c r="I32" s="154" t="s">
        <v>41</v>
      </c>
      <c r="J32" s="153" t="s">
        <v>43</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44</v>
      </c>
      <c r="E33" s="136" t="s">
        <v>45</v>
      </c>
      <c r="F33" s="156">
        <f>ROUND((SUM(BE83:BE170)),2)</f>
        <v>0</v>
      </c>
      <c r="G33" s="39"/>
      <c r="H33" s="39"/>
      <c r="I33" s="157">
        <v>0.21</v>
      </c>
      <c r="J33" s="156">
        <f>ROUND(((SUM(BE83:BE170))*I33),2)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46</v>
      </c>
      <c r="F34" s="156">
        <f>ROUND((SUM(BF83:BF170)),2)</f>
        <v>0</v>
      </c>
      <c r="G34" s="39"/>
      <c r="H34" s="39"/>
      <c r="I34" s="157">
        <v>0.15</v>
      </c>
      <c r="J34" s="156">
        <f>ROUND(((SUM(BF83:BF170))*I34),2)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44</v>
      </c>
      <c r="E35" s="136" t="s">
        <v>47</v>
      </c>
      <c r="F35" s="156">
        <f>ROUND((SUM(BG83:BG170)),2)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48</v>
      </c>
      <c r="F36" s="156">
        <f>ROUND((SUM(BH83:BH170)),2)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49</v>
      </c>
      <c r="F37" s="156">
        <f>ROUND((SUM(BI83:BI170)),2)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50</v>
      </c>
      <c r="E39" s="160"/>
      <c r="F39" s="160"/>
      <c r="G39" s="161" t="s">
        <v>51</v>
      </c>
      <c r="H39" s="162" t="s">
        <v>52</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Chrudimka, Hlinsko, odstranění sedimentů v intravilánu, ř. km 86,376 - 89,700</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6. - SO 06 Těžení nánosů</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Hlinsko</v>
      </c>
      <c r="G52" s="41"/>
      <c r="H52" s="41"/>
      <c r="I52" s="142" t="s">
        <v>24</v>
      </c>
      <c r="J52" s="74" t="str">
        <f>IF(J12="","",J12)</f>
        <v>25. 11. 2019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43.05" customHeight="1">
      <c r="A54" s="39"/>
      <c r="B54" s="40"/>
      <c r="C54" s="33" t="s">
        <v>26</v>
      </c>
      <c r="D54" s="41"/>
      <c r="E54" s="41"/>
      <c r="F54" s="28" t="str">
        <f>E15</f>
        <v>Povodí Labe, státní podnik, závod Pardubice</v>
      </c>
      <c r="G54" s="41"/>
      <c r="H54" s="41"/>
      <c r="I54" s="142" t="s">
        <v>33</v>
      </c>
      <c r="J54" s="37" t="str">
        <f>E21</f>
        <v>Povodí Labe, státní podnik, OIČ, Hradec Králové</v>
      </c>
      <c r="K54" s="41"/>
      <c r="L54" s="139"/>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142" t="s">
        <v>36</v>
      </c>
      <c r="J55" s="37" t="str">
        <f>E24</f>
        <v>Ing. Eva Morkesová</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72</v>
      </c>
      <c r="D59" s="41"/>
      <c r="E59" s="41"/>
      <c r="F59" s="41"/>
      <c r="G59" s="41"/>
      <c r="H59" s="41"/>
      <c r="I59" s="138"/>
      <c r="J59" s="104">
        <f>J83</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111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112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115</v>
      </c>
      <c r="E62" s="188"/>
      <c r="F62" s="188"/>
      <c r="G62" s="188"/>
      <c r="H62" s="188"/>
      <c r="I62" s="189"/>
      <c r="J62" s="190">
        <f>J160</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116</v>
      </c>
      <c r="E63" s="188"/>
      <c r="F63" s="188"/>
      <c r="G63" s="188"/>
      <c r="H63" s="188"/>
      <c r="I63" s="189"/>
      <c r="J63" s="190">
        <f>J166</f>
        <v>0</v>
      </c>
      <c r="K63" s="186"/>
      <c r="L63" s="191"/>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8"/>
      <c r="J64" s="41"/>
      <c r="K64" s="41"/>
      <c r="L64" s="139"/>
      <c r="S64" s="39"/>
      <c r="T64" s="39"/>
      <c r="U64" s="39"/>
      <c r="V64" s="39"/>
      <c r="W64" s="39"/>
      <c r="X64" s="39"/>
      <c r="Y64" s="39"/>
      <c r="Z64" s="39"/>
      <c r="AA64" s="39"/>
      <c r="AB64" s="39"/>
      <c r="AC64" s="39"/>
      <c r="AD64" s="39"/>
      <c r="AE64" s="39"/>
    </row>
    <row r="65" spans="1:31" s="2" customFormat="1" ht="6.95" customHeight="1">
      <c r="A65" s="39"/>
      <c r="B65" s="61"/>
      <c r="C65" s="62"/>
      <c r="D65" s="62"/>
      <c r="E65" s="62"/>
      <c r="F65" s="62"/>
      <c r="G65" s="62"/>
      <c r="H65" s="62"/>
      <c r="I65" s="168"/>
      <c r="J65" s="62"/>
      <c r="K65" s="62"/>
      <c r="L65" s="139"/>
      <c r="S65" s="39"/>
      <c r="T65" s="39"/>
      <c r="U65" s="39"/>
      <c r="V65" s="39"/>
      <c r="W65" s="39"/>
      <c r="X65" s="39"/>
      <c r="Y65" s="39"/>
      <c r="Z65" s="39"/>
      <c r="AA65" s="39"/>
      <c r="AB65" s="39"/>
      <c r="AC65" s="39"/>
      <c r="AD65" s="39"/>
      <c r="AE65" s="39"/>
    </row>
    <row r="69" spans="1:31" s="2" customFormat="1" ht="6.95" customHeight="1">
      <c r="A69" s="39"/>
      <c r="B69" s="63"/>
      <c r="C69" s="64"/>
      <c r="D69" s="64"/>
      <c r="E69" s="64"/>
      <c r="F69" s="64"/>
      <c r="G69" s="64"/>
      <c r="H69" s="64"/>
      <c r="I69" s="171"/>
      <c r="J69" s="64"/>
      <c r="K69" s="64"/>
      <c r="L69" s="139"/>
      <c r="S69" s="39"/>
      <c r="T69" s="39"/>
      <c r="U69" s="39"/>
      <c r="V69" s="39"/>
      <c r="W69" s="39"/>
      <c r="X69" s="39"/>
      <c r="Y69" s="39"/>
      <c r="Z69" s="39"/>
      <c r="AA69" s="39"/>
      <c r="AB69" s="39"/>
      <c r="AC69" s="39"/>
      <c r="AD69" s="39"/>
      <c r="AE69" s="39"/>
    </row>
    <row r="70" spans="1:31" s="2" customFormat="1" ht="24.95" customHeight="1">
      <c r="A70" s="39"/>
      <c r="B70" s="40"/>
      <c r="C70" s="24" t="s">
        <v>118</v>
      </c>
      <c r="D70" s="41"/>
      <c r="E70" s="41"/>
      <c r="F70" s="41"/>
      <c r="G70" s="41"/>
      <c r="H70" s="41"/>
      <c r="I70" s="138"/>
      <c r="J70" s="41"/>
      <c r="K70" s="41"/>
      <c r="L70" s="139"/>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8"/>
      <c r="J71" s="41"/>
      <c r="K71" s="41"/>
      <c r="L71" s="139"/>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16.5" customHeight="1">
      <c r="A73" s="39"/>
      <c r="B73" s="40"/>
      <c r="C73" s="41"/>
      <c r="D73" s="41"/>
      <c r="E73" s="172" t="str">
        <f>E7</f>
        <v>Chrudimka, Hlinsko, odstranění sedimentů v intravilánu, ř. km 86,376 - 89,700</v>
      </c>
      <c r="F73" s="33"/>
      <c r="G73" s="33"/>
      <c r="H73" s="33"/>
      <c r="I73" s="138"/>
      <c r="J73" s="41"/>
      <c r="K73" s="41"/>
      <c r="L73" s="139"/>
      <c r="S73" s="39"/>
      <c r="T73" s="39"/>
      <c r="U73" s="39"/>
      <c r="V73" s="39"/>
      <c r="W73" s="39"/>
      <c r="X73" s="39"/>
      <c r="Y73" s="39"/>
      <c r="Z73" s="39"/>
      <c r="AA73" s="39"/>
      <c r="AB73" s="39"/>
      <c r="AC73" s="39"/>
      <c r="AD73" s="39"/>
      <c r="AE73" s="39"/>
    </row>
    <row r="74" spans="1:31" s="2" customFormat="1" ht="12" customHeight="1">
      <c r="A74" s="39"/>
      <c r="B74" s="40"/>
      <c r="C74" s="33" t="s">
        <v>104</v>
      </c>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16.5" customHeight="1">
      <c r="A75" s="39"/>
      <c r="B75" s="40"/>
      <c r="C75" s="41"/>
      <c r="D75" s="41"/>
      <c r="E75" s="71" t="str">
        <f>E9</f>
        <v>6. - SO 06 Těžení nánosů</v>
      </c>
      <c r="F75" s="41"/>
      <c r="G75" s="41"/>
      <c r="H75" s="41"/>
      <c r="I75" s="138"/>
      <c r="J75" s="41"/>
      <c r="K75" s="41"/>
      <c r="L75" s="139"/>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8"/>
      <c r="J76" s="41"/>
      <c r="K76" s="41"/>
      <c r="L76" s="139"/>
      <c r="S76" s="39"/>
      <c r="T76" s="39"/>
      <c r="U76" s="39"/>
      <c r="V76" s="39"/>
      <c r="W76" s="39"/>
      <c r="X76" s="39"/>
      <c r="Y76" s="39"/>
      <c r="Z76" s="39"/>
      <c r="AA76" s="39"/>
      <c r="AB76" s="39"/>
      <c r="AC76" s="39"/>
      <c r="AD76" s="39"/>
      <c r="AE76" s="39"/>
    </row>
    <row r="77" spans="1:31" s="2" customFormat="1" ht="12" customHeight="1">
      <c r="A77" s="39"/>
      <c r="B77" s="40"/>
      <c r="C77" s="33" t="s">
        <v>22</v>
      </c>
      <c r="D77" s="41"/>
      <c r="E77" s="41"/>
      <c r="F77" s="28" t="str">
        <f>F12</f>
        <v>Hlinsko</v>
      </c>
      <c r="G77" s="41"/>
      <c r="H77" s="41"/>
      <c r="I77" s="142" t="s">
        <v>24</v>
      </c>
      <c r="J77" s="74" t="str">
        <f>IF(J12="","",J12)</f>
        <v>25. 11. 2019</v>
      </c>
      <c r="K77" s="41"/>
      <c r="L77" s="13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43.05" customHeight="1">
      <c r="A79" s="39"/>
      <c r="B79" s="40"/>
      <c r="C79" s="33" t="s">
        <v>26</v>
      </c>
      <c r="D79" s="41"/>
      <c r="E79" s="41"/>
      <c r="F79" s="28" t="str">
        <f>E15</f>
        <v>Povodí Labe, státní podnik, závod Pardubice</v>
      </c>
      <c r="G79" s="41"/>
      <c r="H79" s="41"/>
      <c r="I79" s="142" t="s">
        <v>33</v>
      </c>
      <c r="J79" s="37" t="str">
        <f>E21</f>
        <v>Povodí Labe, státní podnik, OIČ, Hradec Králové</v>
      </c>
      <c r="K79" s="41"/>
      <c r="L79" s="139"/>
      <c r="S79" s="39"/>
      <c r="T79" s="39"/>
      <c r="U79" s="39"/>
      <c r="V79" s="39"/>
      <c r="W79" s="39"/>
      <c r="X79" s="39"/>
      <c r="Y79" s="39"/>
      <c r="Z79" s="39"/>
      <c r="AA79" s="39"/>
      <c r="AB79" s="39"/>
      <c r="AC79" s="39"/>
      <c r="AD79" s="39"/>
      <c r="AE79" s="39"/>
    </row>
    <row r="80" spans="1:31" s="2" customFormat="1" ht="15.15" customHeight="1">
      <c r="A80" s="39"/>
      <c r="B80" s="40"/>
      <c r="C80" s="33" t="s">
        <v>31</v>
      </c>
      <c r="D80" s="41"/>
      <c r="E80" s="41"/>
      <c r="F80" s="28" t="str">
        <f>IF(E18="","",E18)</f>
        <v>Vyplň údaj</v>
      </c>
      <c r="G80" s="41"/>
      <c r="H80" s="41"/>
      <c r="I80" s="142" t="s">
        <v>36</v>
      </c>
      <c r="J80" s="37" t="str">
        <f>E24</f>
        <v>Ing. Eva Morkesová</v>
      </c>
      <c r="K80" s="41"/>
      <c r="L80" s="139"/>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8"/>
      <c r="J81" s="41"/>
      <c r="K81" s="41"/>
      <c r="L81" s="139"/>
      <c r="S81" s="39"/>
      <c r="T81" s="39"/>
      <c r="U81" s="39"/>
      <c r="V81" s="39"/>
      <c r="W81" s="39"/>
      <c r="X81" s="39"/>
      <c r="Y81" s="39"/>
      <c r="Z81" s="39"/>
      <c r="AA81" s="39"/>
      <c r="AB81" s="39"/>
      <c r="AC81" s="39"/>
      <c r="AD81" s="39"/>
      <c r="AE81" s="39"/>
    </row>
    <row r="82" spans="1:31" s="11" customFormat="1" ht="29.25" customHeight="1">
      <c r="A82" s="192"/>
      <c r="B82" s="193"/>
      <c r="C82" s="194" t="s">
        <v>119</v>
      </c>
      <c r="D82" s="195" t="s">
        <v>59</v>
      </c>
      <c r="E82" s="195" t="s">
        <v>55</v>
      </c>
      <c r="F82" s="195" t="s">
        <v>56</v>
      </c>
      <c r="G82" s="195" t="s">
        <v>120</v>
      </c>
      <c r="H82" s="195" t="s">
        <v>121</v>
      </c>
      <c r="I82" s="196" t="s">
        <v>122</v>
      </c>
      <c r="J82" s="195" t="s">
        <v>109</v>
      </c>
      <c r="K82" s="197" t="s">
        <v>123</v>
      </c>
      <c r="L82" s="198"/>
      <c r="M82" s="94" t="s">
        <v>28</v>
      </c>
      <c r="N82" s="95" t="s">
        <v>44</v>
      </c>
      <c r="O82" s="95" t="s">
        <v>124</v>
      </c>
      <c r="P82" s="95" t="s">
        <v>125</v>
      </c>
      <c r="Q82" s="95" t="s">
        <v>126</v>
      </c>
      <c r="R82" s="95" t="s">
        <v>127</v>
      </c>
      <c r="S82" s="95" t="s">
        <v>128</v>
      </c>
      <c r="T82" s="96" t="s">
        <v>129</v>
      </c>
      <c r="U82" s="192"/>
      <c r="V82" s="192"/>
      <c r="W82" s="192"/>
      <c r="X82" s="192"/>
      <c r="Y82" s="192"/>
      <c r="Z82" s="192"/>
      <c r="AA82" s="192"/>
      <c r="AB82" s="192"/>
      <c r="AC82" s="192"/>
      <c r="AD82" s="192"/>
      <c r="AE82" s="192"/>
    </row>
    <row r="83" spans="1:63" s="2" customFormat="1" ht="22.8" customHeight="1">
      <c r="A83" s="39"/>
      <c r="B83" s="40"/>
      <c r="C83" s="101" t="s">
        <v>130</v>
      </c>
      <c r="D83" s="41"/>
      <c r="E83" s="41"/>
      <c r="F83" s="41"/>
      <c r="G83" s="41"/>
      <c r="H83" s="41"/>
      <c r="I83" s="138"/>
      <c r="J83" s="199">
        <f>BK83</f>
        <v>0</v>
      </c>
      <c r="K83" s="41"/>
      <c r="L83" s="45"/>
      <c r="M83" s="97"/>
      <c r="N83" s="200"/>
      <c r="O83" s="98"/>
      <c r="P83" s="201">
        <f>P84</f>
        <v>0</v>
      </c>
      <c r="Q83" s="98"/>
      <c r="R83" s="201">
        <f>R84</f>
        <v>0</v>
      </c>
      <c r="S83" s="98"/>
      <c r="T83" s="202">
        <f>T84</f>
        <v>43.2</v>
      </c>
      <c r="U83" s="39"/>
      <c r="V83" s="39"/>
      <c r="W83" s="39"/>
      <c r="X83" s="39"/>
      <c r="Y83" s="39"/>
      <c r="Z83" s="39"/>
      <c r="AA83" s="39"/>
      <c r="AB83" s="39"/>
      <c r="AC83" s="39"/>
      <c r="AD83" s="39"/>
      <c r="AE83" s="39"/>
      <c r="AT83" s="18" t="s">
        <v>73</v>
      </c>
      <c r="AU83" s="18" t="s">
        <v>110</v>
      </c>
      <c r="BK83" s="203">
        <f>BK84</f>
        <v>0</v>
      </c>
    </row>
    <row r="84" spans="1:63" s="12" customFormat="1" ht="25.9" customHeight="1">
      <c r="A84" s="12"/>
      <c r="B84" s="204"/>
      <c r="C84" s="205"/>
      <c r="D84" s="206" t="s">
        <v>73</v>
      </c>
      <c r="E84" s="207" t="s">
        <v>131</v>
      </c>
      <c r="F84" s="207" t="s">
        <v>132</v>
      </c>
      <c r="G84" s="205"/>
      <c r="H84" s="205"/>
      <c r="I84" s="208"/>
      <c r="J84" s="209">
        <f>BK84</f>
        <v>0</v>
      </c>
      <c r="K84" s="205"/>
      <c r="L84" s="210"/>
      <c r="M84" s="211"/>
      <c r="N84" s="212"/>
      <c r="O84" s="212"/>
      <c r="P84" s="213">
        <f>P85+P160+P166</f>
        <v>0</v>
      </c>
      <c r="Q84" s="212"/>
      <c r="R84" s="213">
        <f>R85+R160+R166</f>
        <v>0</v>
      </c>
      <c r="S84" s="212"/>
      <c r="T84" s="214">
        <f>T85+T160+T166</f>
        <v>43.2</v>
      </c>
      <c r="U84" s="12"/>
      <c r="V84" s="12"/>
      <c r="W84" s="12"/>
      <c r="X84" s="12"/>
      <c r="Y84" s="12"/>
      <c r="Z84" s="12"/>
      <c r="AA84" s="12"/>
      <c r="AB84" s="12"/>
      <c r="AC84" s="12"/>
      <c r="AD84" s="12"/>
      <c r="AE84" s="12"/>
      <c r="AR84" s="215" t="s">
        <v>82</v>
      </c>
      <c r="AT84" s="216" t="s">
        <v>73</v>
      </c>
      <c r="AU84" s="216" t="s">
        <v>74</v>
      </c>
      <c r="AY84" s="215" t="s">
        <v>133</v>
      </c>
      <c r="BK84" s="217">
        <f>BK85+BK160+BK166</f>
        <v>0</v>
      </c>
    </row>
    <row r="85" spans="1:63" s="12" customFormat="1" ht="22.8" customHeight="1">
      <c r="A85" s="12"/>
      <c r="B85" s="204"/>
      <c r="C85" s="205"/>
      <c r="D85" s="206" t="s">
        <v>73</v>
      </c>
      <c r="E85" s="218" t="s">
        <v>82</v>
      </c>
      <c r="F85" s="218" t="s">
        <v>134</v>
      </c>
      <c r="G85" s="205"/>
      <c r="H85" s="205"/>
      <c r="I85" s="208"/>
      <c r="J85" s="219">
        <f>BK85</f>
        <v>0</v>
      </c>
      <c r="K85" s="205"/>
      <c r="L85" s="210"/>
      <c r="M85" s="211"/>
      <c r="N85" s="212"/>
      <c r="O85" s="212"/>
      <c r="P85" s="213">
        <f>SUM(P86:P159)</f>
        <v>0</v>
      </c>
      <c r="Q85" s="212"/>
      <c r="R85" s="213">
        <f>SUM(R86:R159)</f>
        <v>0</v>
      </c>
      <c r="S85" s="212"/>
      <c r="T85" s="214">
        <f>SUM(T86:T159)</f>
        <v>0</v>
      </c>
      <c r="U85" s="12"/>
      <c r="V85" s="12"/>
      <c r="W85" s="12"/>
      <c r="X85" s="12"/>
      <c r="Y85" s="12"/>
      <c r="Z85" s="12"/>
      <c r="AA85" s="12"/>
      <c r="AB85" s="12"/>
      <c r="AC85" s="12"/>
      <c r="AD85" s="12"/>
      <c r="AE85" s="12"/>
      <c r="AR85" s="215" t="s">
        <v>82</v>
      </c>
      <c r="AT85" s="216" t="s">
        <v>73</v>
      </c>
      <c r="AU85" s="216" t="s">
        <v>82</v>
      </c>
      <c r="AY85" s="215" t="s">
        <v>133</v>
      </c>
      <c r="BK85" s="217">
        <f>SUM(BK86:BK159)</f>
        <v>0</v>
      </c>
    </row>
    <row r="86" spans="1:65" s="2" customFormat="1" ht="16.5" customHeight="1">
      <c r="A86" s="39"/>
      <c r="B86" s="40"/>
      <c r="C86" s="220" t="s">
        <v>82</v>
      </c>
      <c r="D86" s="220" t="s">
        <v>135</v>
      </c>
      <c r="E86" s="221" t="s">
        <v>136</v>
      </c>
      <c r="F86" s="222" t="s">
        <v>137</v>
      </c>
      <c r="G86" s="223" t="s">
        <v>138</v>
      </c>
      <c r="H86" s="224">
        <v>0.037</v>
      </c>
      <c r="I86" s="225"/>
      <c r="J86" s="226">
        <f>ROUND(I86*H86,2)</f>
        <v>0</v>
      </c>
      <c r="K86" s="222" t="s">
        <v>139</v>
      </c>
      <c r="L86" s="45"/>
      <c r="M86" s="227" t="s">
        <v>28</v>
      </c>
      <c r="N86" s="228" t="s">
        <v>47</v>
      </c>
      <c r="O86" s="86"/>
      <c r="P86" s="229">
        <f>O86*H86</f>
        <v>0</v>
      </c>
      <c r="Q86" s="229">
        <v>0</v>
      </c>
      <c r="R86" s="229">
        <f>Q86*H86</f>
        <v>0</v>
      </c>
      <c r="S86" s="229">
        <v>0</v>
      </c>
      <c r="T86" s="230">
        <f>S86*H86</f>
        <v>0</v>
      </c>
      <c r="U86" s="39"/>
      <c r="V86" s="39"/>
      <c r="W86" s="39"/>
      <c r="X86" s="39"/>
      <c r="Y86" s="39"/>
      <c r="Z86" s="39"/>
      <c r="AA86" s="39"/>
      <c r="AB86" s="39"/>
      <c r="AC86" s="39"/>
      <c r="AD86" s="39"/>
      <c r="AE86" s="39"/>
      <c r="AR86" s="231" t="s">
        <v>140</v>
      </c>
      <c r="AT86" s="231" t="s">
        <v>135</v>
      </c>
      <c r="AU86" s="231" t="s">
        <v>84</v>
      </c>
      <c r="AY86" s="18" t="s">
        <v>133</v>
      </c>
      <c r="BE86" s="232">
        <f>IF(N86="základní",J86,0)</f>
        <v>0</v>
      </c>
      <c r="BF86" s="232">
        <f>IF(N86="snížená",J86,0)</f>
        <v>0</v>
      </c>
      <c r="BG86" s="232">
        <f>IF(N86="zákl. přenesená",J86,0)</f>
        <v>0</v>
      </c>
      <c r="BH86" s="232">
        <f>IF(N86="sníž. přenesená",J86,0)</f>
        <v>0</v>
      </c>
      <c r="BI86" s="232">
        <f>IF(N86="nulová",J86,0)</f>
        <v>0</v>
      </c>
      <c r="BJ86" s="18" t="s">
        <v>140</v>
      </c>
      <c r="BK86" s="232">
        <f>ROUND(I86*H86,2)</f>
        <v>0</v>
      </c>
      <c r="BL86" s="18" t="s">
        <v>140</v>
      </c>
      <c r="BM86" s="231" t="s">
        <v>141</v>
      </c>
    </row>
    <row r="87" spans="1:47" s="2" customFormat="1" ht="12">
      <c r="A87" s="39"/>
      <c r="B87" s="40"/>
      <c r="C87" s="41"/>
      <c r="D87" s="233" t="s">
        <v>142</v>
      </c>
      <c r="E87" s="41"/>
      <c r="F87" s="234" t="s">
        <v>143</v>
      </c>
      <c r="G87" s="41"/>
      <c r="H87" s="41"/>
      <c r="I87" s="138"/>
      <c r="J87" s="41"/>
      <c r="K87" s="41"/>
      <c r="L87" s="45"/>
      <c r="M87" s="235"/>
      <c r="N87" s="236"/>
      <c r="O87" s="86"/>
      <c r="P87" s="86"/>
      <c r="Q87" s="86"/>
      <c r="R87" s="86"/>
      <c r="S87" s="86"/>
      <c r="T87" s="87"/>
      <c r="U87" s="39"/>
      <c r="V87" s="39"/>
      <c r="W87" s="39"/>
      <c r="X87" s="39"/>
      <c r="Y87" s="39"/>
      <c r="Z87" s="39"/>
      <c r="AA87" s="39"/>
      <c r="AB87" s="39"/>
      <c r="AC87" s="39"/>
      <c r="AD87" s="39"/>
      <c r="AE87" s="39"/>
      <c r="AT87" s="18" t="s">
        <v>142</v>
      </c>
      <c r="AU87" s="18" t="s">
        <v>84</v>
      </c>
    </row>
    <row r="88" spans="1:47" s="2" customFormat="1" ht="12">
      <c r="A88" s="39"/>
      <c r="B88" s="40"/>
      <c r="C88" s="41"/>
      <c r="D88" s="233" t="s">
        <v>144</v>
      </c>
      <c r="E88" s="41"/>
      <c r="F88" s="237" t="s">
        <v>145</v>
      </c>
      <c r="G88" s="41"/>
      <c r="H88" s="41"/>
      <c r="I88" s="138"/>
      <c r="J88" s="41"/>
      <c r="K88" s="41"/>
      <c r="L88" s="45"/>
      <c r="M88" s="235"/>
      <c r="N88" s="236"/>
      <c r="O88" s="86"/>
      <c r="P88" s="86"/>
      <c r="Q88" s="86"/>
      <c r="R88" s="86"/>
      <c r="S88" s="86"/>
      <c r="T88" s="87"/>
      <c r="U88" s="39"/>
      <c r="V88" s="39"/>
      <c r="W88" s="39"/>
      <c r="X88" s="39"/>
      <c r="Y88" s="39"/>
      <c r="Z88" s="39"/>
      <c r="AA88" s="39"/>
      <c r="AB88" s="39"/>
      <c r="AC88" s="39"/>
      <c r="AD88" s="39"/>
      <c r="AE88" s="39"/>
      <c r="AT88" s="18" t="s">
        <v>144</v>
      </c>
      <c r="AU88" s="18" t="s">
        <v>84</v>
      </c>
    </row>
    <row r="89" spans="1:51" s="13" customFormat="1" ht="12">
      <c r="A89" s="13"/>
      <c r="B89" s="238"/>
      <c r="C89" s="239"/>
      <c r="D89" s="233" t="s">
        <v>146</v>
      </c>
      <c r="E89" s="240" t="s">
        <v>28</v>
      </c>
      <c r="F89" s="241" t="s">
        <v>413</v>
      </c>
      <c r="G89" s="239"/>
      <c r="H89" s="240" t="s">
        <v>28</v>
      </c>
      <c r="I89" s="242"/>
      <c r="J89" s="239"/>
      <c r="K89" s="239"/>
      <c r="L89" s="243"/>
      <c r="M89" s="244"/>
      <c r="N89" s="245"/>
      <c r="O89" s="245"/>
      <c r="P89" s="245"/>
      <c r="Q89" s="245"/>
      <c r="R89" s="245"/>
      <c r="S89" s="245"/>
      <c r="T89" s="246"/>
      <c r="U89" s="13"/>
      <c r="V89" s="13"/>
      <c r="W89" s="13"/>
      <c r="X89" s="13"/>
      <c r="Y89" s="13"/>
      <c r="Z89" s="13"/>
      <c r="AA89" s="13"/>
      <c r="AB89" s="13"/>
      <c r="AC89" s="13"/>
      <c r="AD89" s="13"/>
      <c r="AE89" s="13"/>
      <c r="AT89" s="247" t="s">
        <v>146</v>
      </c>
      <c r="AU89" s="247" t="s">
        <v>84</v>
      </c>
      <c r="AV89" s="13" t="s">
        <v>82</v>
      </c>
      <c r="AW89" s="13" t="s">
        <v>35</v>
      </c>
      <c r="AX89" s="13" t="s">
        <v>74</v>
      </c>
      <c r="AY89" s="247" t="s">
        <v>133</v>
      </c>
    </row>
    <row r="90" spans="1:51" s="14" customFormat="1" ht="12">
      <c r="A90" s="14"/>
      <c r="B90" s="248"/>
      <c r="C90" s="249"/>
      <c r="D90" s="233" t="s">
        <v>146</v>
      </c>
      <c r="E90" s="250" t="s">
        <v>28</v>
      </c>
      <c r="F90" s="251" t="s">
        <v>443</v>
      </c>
      <c r="G90" s="249"/>
      <c r="H90" s="252">
        <v>0.037</v>
      </c>
      <c r="I90" s="253"/>
      <c r="J90" s="249"/>
      <c r="K90" s="249"/>
      <c r="L90" s="254"/>
      <c r="M90" s="255"/>
      <c r="N90" s="256"/>
      <c r="O90" s="256"/>
      <c r="P90" s="256"/>
      <c r="Q90" s="256"/>
      <c r="R90" s="256"/>
      <c r="S90" s="256"/>
      <c r="T90" s="257"/>
      <c r="U90" s="14"/>
      <c r="V90" s="14"/>
      <c r="W90" s="14"/>
      <c r="X90" s="14"/>
      <c r="Y90" s="14"/>
      <c r="Z90" s="14"/>
      <c r="AA90" s="14"/>
      <c r="AB90" s="14"/>
      <c r="AC90" s="14"/>
      <c r="AD90" s="14"/>
      <c r="AE90" s="14"/>
      <c r="AT90" s="258" t="s">
        <v>146</v>
      </c>
      <c r="AU90" s="258" t="s">
        <v>84</v>
      </c>
      <c r="AV90" s="14" t="s">
        <v>84</v>
      </c>
      <c r="AW90" s="14" t="s">
        <v>35</v>
      </c>
      <c r="AX90" s="14" t="s">
        <v>82</v>
      </c>
      <c r="AY90" s="258" t="s">
        <v>133</v>
      </c>
    </row>
    <row r="91" spans="1:65" s="2" customFormat="1" ht="16.5" customHeight="1">
      <c r="A91" s="39"/>
      <c r="B91" s="40"/>
      <c r="C91" s="220" t="s">
        <v>84</v>
      </c>
      <c r="D91" s="220" t="s">
        <v>135</v>
      </c>
      <c r="E91" s="221" t="s">
        <v>149</v>
      </c>
      <c r="F91" s="222" t="s">
        <v>150</v>
      </c>
      <c r="G91" s="223" t="s">
        <v>151</v>
      </c>
      <c r="H91" s="224">
        <v>1.4</v>
      </c>
      <c r="I91" s="225"/>
      <c r="J91" s="226">
        <f>ROUND(I91*H91,2)</f>
        <v>0</v>
      </c>
      <c r="K91" s="222" t="s">
        <v>28</v>
      </c>
      <c r="L91" s="45"/>
      <c r="M91" s="227" t="s">
        <v>28</v>
      </c>
      <c r="N91" s="228" t="s">
        <v>47</v>
      </c>
      <c r="O91" s="86"/>
      <c r="P91" s="229">
        <f>O91*H91</f>
        <v>0</v>
      </c>
      <c r="Q91" s="229">
        <v>0</v>
      </c>
      <c r="R91" s="229">
        <f>Q91*H91</f>
        <v>0</v>
      </c>
      <c r="S91" s="229">
        <v>0</v>
      </c>
      <c r="T91" s="230">
        <f>S91*H91</f>
        <v>0</v>
      </c>
      <c r="U91" s="39"/>
      <c r="V91" s="39"/>
      <c r="W91" s="39"/>
      <c r="X91" s="39"/>
      <c r="Y91" s="39"/>
      <c r="Z91" s="39"/>
      <c r="AA91" s="39"/>
      <c r="AB91" s="39"/>
      <c r="AC91" s="39"/>
      <c r="AD91" s="39"/>
      <c r="AE91" s="39"/>
      <c r="AR91" s="231" t="s">
        <v>140</v>
      </c>
      <c r="AT91" s="231" t="s">
        <v>135</v>
      </c>
      <c r="AU91" s="231" t="s">
        <v>84</v>
      </c>
      <c r="AY91" s="18" t="s">
        <v>133</v>
      </c>
      <c r="BE91" s="232">
        <f>IF(N91="základní",J91,0)</f>
        <v>0</v>
      </c>
      <c r="BF91" s="232">
        <f>IF(N91="snížená",J91,0)</f>
        <v>0</v>
      </c>
      <c r="BG91" s="232">
        <f>IF(N91="zákl. přenesená",J91,0)</f>
        <v>0</v>
      </c>
      <c r="BH91" s="232">
        <f>IF(N91="sníž. přenesená",J91,0)</f>
        <v>0</v>
      </c>
      <c r="BI91" s="232">
        <f>IF(N91="nulová",J91,0)</f>
        <v>0</v>
      </c>
      <c r="BJ91" s="18" t="s">
        <v>140</v>
      </c>
      <c r="BK91" s="232">
        <f>ROUND(I91*H91,2)</f>
        <v>0</v>
      </c>
      <c r="BL91" s="18" t="s">
        <v>140</v>
      </c>
      <c r="BM91" s="231" t="s">
        <v>152</v>
      </c>
    </row>
    <row r="92" spans="1:47" s="2" customFormat="1" ht="12">
      <c r="A92" s="39"/>
      <c r="B92" s="40"/>
      <c r="C92" s="41"/>
      <c r="D92" s="233" t="s">
        <v>142</v>
      </c>
      <c r="E92" s="41"/>
      <c r="F92" s="234" t="s">
        <v>150</v>
      </c>
      <c r="G92" s="41"/>
      <c r="H92" s="41"/>
      <c r="I92" s="138"/>
      <c r="J92" s="41"/>
      <c r="K92" s="41"/>
      <c r="L92" s="45"/>
      <c r="M92" s="235"/>
      <c r="N92" s="236"/>
      <c r="O92" s="86"/>
      <c r="P92" s="86"/>
      <c r="Q92" s="86"/>
      <c r="R92" s="86"/>
      <c r="S92" s="86"/>
      <c r="T92" s="87"/>
      <c r="U92" s="39"/>
      <c r="V92" s="39"/>
      <c r="W92" s="39"/>
      <c r="X92" s="39"/>
      <c r="Y92" s="39"/>
      <c r="Z92" s="39"/>
      <c r="AA92" s="39"/>
      <c r="AB92" s="39"/>
      <c r="AC92" s="39"/>
      <c r="AD92" s="39"/>
      <c r="AE92" s="39"/>
      <c r="AT92" s="18" t="s">
        <v>142</v>
      </c>
      <c r="AU92" s="18" t="s">
        <v>84</v>
      </c>
    </row>
    <row r="93" spans="1:51" s="13" customFormat="1" ht="12">
      <c r="A93" s="13"/>
      <c r="B93" s="238"/>
      <c r="C93" s="239"/>
      <c r="D93" s="233" t="s">
        <v>146</v>
      </c>
      <c r="E93" s="240" t="s">
        <v>28</v>
      </c>
      <c r="F93" s="241" t="s">
        <v>415</v>
      </c>
      <c r="G93" s="239"/>
      <c r="H93" s="240" t="s">
        <v>28</v>
      </c>
      <c r="I93" s="242"/>
      <c r="J93" s="239"/>
      <c r="K93" s="239"/>
      <c r="L93" s="243"/>
      <c r="M93" s="244"/>
      <c r="N93" s="245"/>
      <c r="O93" s="245"/>
      <c r="P93" s="245"/>
      <c r="Q93" s="245"/>
      <c r="R93" s="245"/>
      <c r="S93" s="245"/>
      <c r="T93" s="246"/>
      <c r="U93" s="13"/>
      <c r="V93" s="13"/>
      <c r="W93" s="13"/>
      <c r="X93" s="13"/>
      <c r="Y93" s="13"/>
      <c r="Z93" s="13"/>
      <c r="AA93" s="13"/>
      <c r="AB93" s="13"/>
      <c r="AC93" s="13"/>
      <c r="AD93" s="13"/>
      <c r="AE93" s="13"/>
      <c r="AT93" s="247" t="s">
        <v>146</v>
      </c>
      <c r="AU93" s="247" t="s">
        <v>84</v>
      </c>
      <c r="AV93" s="13" t="s">
        <v>82</v>
      </c>
      <c r="AW93" s="13" t="s">
        <v>35</v>
      </c>
      <c r="AX93" s="13" t="s">
        <v>74</v>
      </c>
      <c r="AY93" s="247" t="s">
        <v>133</v>
      </c>
    </row>
    <row r="94" spans="1:51" s="14" customFormat="1" ht="12">
      <c r="A94" s="14"/>
      <c r="B94" s="248"/>
      <c r="C94" s="249"/>
      <c r="D94" s="233" t="s">
        <v>146</v>
      </c>
      <c r="E94" s="250" t="s">
        <v>28</v>
      </c>
      <c r="F94" s="251" t="s">
        <v>444</v>
      </c>
      <c r="G94" s="249"/>
      <c r="H94" s="252">
        <v>1.4</v>
      </c>
      <c r="I94" s="253"/>
      <c r="J94" s="249"/>
      <c r="K94" s="249"/>
      <c r="L94" s="254"/>
      <c r="M94" s="255"/>
      <c r="N94" s="256"/>
      <c r="O94" s="256"/>
      <c r="P94" s="256"/>
      <c r="Q94" s="256"/>
      <c r="R94" s="256"/>
      <c r="S94" s="256"/>
      <c r="T94" s="257"/>
      <c r="U94" s="14"/>
      <c r="V94" s="14"/>
      <c r="W94" s="14"/>
      <c r="X94" s="14"/>
      <c r="Y94" s="14"/>
      <c r="Z94" s="14"/>
      <c r="AA94" s="14"/>
      <c r="AB94" s="14"/>
      <c r="AC94" s="14"/>
      <c r="AD94" s="14"/>
      <c r="AE94" s="14"/>
      <c r="AT94" s="258" t="s">
        <v>146</v>
      </c>
      <c r="AU94" s="258" t="s">
        <v>84</v>
      </c>
      <c r="AV94" s="14" t="s">
        <v>84</v>
      </c>
      <c r="AW94" s="14" t="s">
        <v>35</v>
      </c>
      <c r="AX94" s="14" t="s">
        <v>82</v>
      </c>
      <c r="AY94" s="258" t="s">
        <v>133</v>
      </c>
    </row>
    <row r="95" spans="1:65" s="2" customFormat="1" ht="16.5" customHeight="1">
      <c r="A95" s="39"/>
      <c r="B95" s="40"/>
      <c r="C95" s="220" t="s">
        <v>155</v>
      </c>
      <c r="D95" s="220" t="s">
        <v>135</v>
      </c>
      <c r="E95" s="221" t="s">
        <v>156</v>
      </c>
      <c r="F95" s="222" t="s">
        <v>157</v>
      </c>
      <c r="G95" s="223" t="s">
        <v>151</v>
      </c>
      <c r="H95" s="224">
        <v>5.3</v>
      </c>
      <c r="I95" s="225"/>
      <c r="J95" s="226">
        <f>ROUND(I95*H95,2)</f>
        <v>0</v>
      </c>
      <c r="K95" s="222" t="s">
        <v>139</v>
      </c>
      <c r="L95" s="45"/>
      <c r="M95" s="227" t="s">
        <v>28</v>
      </c>
      <c r="N95" s="228" t="s">
        <v>47</v>
      </c>
      <c r="O95" s="86"/>
      <c r="P95" s="229">
        <f>O95*H95</f>
        <v>0</v>
      </c>
      <c r="Q95" s="229">
        <v>0</v>
      </c>
      <c r="R95" s="229">
        <f>Q95*H95</f>
        <v>0</v>
      </c>
      <c r="S95" s="229">
        <v>0</v>
      </c>
      <c r="T95" s="230">
        <f>S95*H95</f>
        <v>0</v>
      </c>
      <c r="U95" s="39"/>
      <c r="V95" s="39"/>
      <c r="W95" s="39"/>
      <c r="X95" s="39"/>
      <c r="Y95" s="39"/>
      <c r="Z95" s="39"/>
      <c r="AA95" s="39"/>
      <c r="AB95" s="39"/>
      <c r="AC95" s="39"/>
      <c r="AD95" s="39"/>
      <c r="AE95" s="39"/>
      <c r="AR95" s="231" t="s">
        <v>140</v>
      </c>
      <c r="AT95" s="231" t="s">
        <v>135</v>
      </c>
      <c r="AU95" s="231" t="s">
        <v>84</v>
      </c>
      <c r="AY95" s="18" t="s">
        <v>133</v>
      </c>
      <c r="BE95" s="232">
        <f>IF(N95="základní",J95,0)</f>
        <v>0</v>
      </c>
      <c r="BF95" s="232">
        <f>IF(N95="snížená",J95,0)</f>
        <v>0</v>
      </c>
      <c r="BG95" s="232">
        <f>IF(N95="zákl. přenesená",J95,0)</f>
        <v>0</v>
      </c>
      <c r="BH95" s="232">
        <f>IF(N95="sníž. přenesená",J95,0)</f>
        <v>0</v>
      </c>
      <c r="BI95" s="232">
        <f>IF(N95="nulová",J95,0)</f>
        <v>0</v>
      </c>
      <c r="BJ95" s="18" t="s">
        <v>140</v>
      </c>
      <c r="BK95" s="232">
        <f>ROUND(I95*H95,2)</f>
        <v>0</v>
      </c>
      <c r="BL95" s="18" t="s">
        <v>140</v>
      </c>
      <c r="BM95" s="231" t="s">
        <v>158</v>
      </c>
    </row>
    <row r="96" spans="1:47" s="2" customFormat="1" ht="12">
      <c r="A96" s="39"/>
      <c r="B96" s="40"/>
      <c r="C96" s="41"/>
      <c r="D96" s="233" t="s">
        <v>142</v>
      </c>
      <c r="E96" s="41"/>
      <c r="F96" s="234" t="s">
        <v>159</v>
      </c>
      <c r="G96" s="41"/>
      <c r="H96" s="41"/>
      <c r="I96" s="138"/>
      <c r="J96" s="41"/>
      <c r="K96" s="41"/>
      <c r="L96" s="45"/>
      <c r="M96" s="235"/>
      <c r="N96" s="236"/>
      <c r="O96" s="86"/>
      <c r="P96" s="86"/>
      <c r="Q96" s="86"/>
      <c r="R96" s="86"/>
      <c r="S96" s="86"/>
      <c r="T96" s="87"/>
      <c r="U96" s="39"/>
      <c r="V96" s="39"/>
      <c r="W96" s="39"/>
      <c r="X96" s="39"/>
      <c r="Y96" s="39"/>
      <c r="Z96" s="39"/>
      <c r="AA96" s="39"/>
      <c r="AB96" s="39"/>
      <c r="AC96" s="39"/>
      <c r="AD96" s="39"/>
      <c r="AE96" s="39"/>
      <c r="AT96" s="18" t="s">
        <v>142</v>
      </c>
      <c r="AU96" s="18" t="s">
        <v>84</v>
      </c>
    </row>
    <row r="97" spans="1:47" s="2" customFormat="1" ht="12">
      <c r="A97" s="39"/>
      <c r="B97" s="40"/>
      <c r="C97" s="41"/>
      <c r="D97" s="233" t="s">
        <v>144</v>
      </c>
      <c r="E97" s="41"/>
      <c r="F97" s="237" t="s">
        <v>160</v>
      </c>
      <c r="G97" s="41"/>
      <c r="H97" s="41"/>
      <c r="I97" s="138"/>
      <c r="J97" s="41"/>
      <c r="K97" s="41"/>
      <c r="L97" s="45"/>
      <c r="M97" s="235"/>
      <c r="N97" s="236"/>
      <c r="O97" s="86"/>
      <c r="P97" s="86"/>
      <c r="Q97" s="86"/>
      <c r="R97" s="86"/>
      <c r="S97" s="86"/>
      <c r="T97" s="87"/>
      <c r="U97" s="39"/>
      <c r="V97" s="39"/>
      <c r="W97" s="39"/>
      <c r="X97" s="39"/>
      <c r="Y97" s="39"/>
      <c r="Z97" s="39"/>
      <c r="AA97" s="39"/>
      <c r="AB97" s="39"/>
      <c r="AC97" s="39"/>
      <c r="AD97" s="39"/>
      <c r="AE97" s="39"/>
      <c r="AT97" s="18" t="s">
        <v>144</v>
      </c>
      <c r="AU97" s="18" t="s">
        <v>84</v>
      </c>
    </row>
    <row r="98" spans="1:51" s="13" customFormat="1" ht="12">
      <c r="A98" s="13"/>
      <c r="B98" s="238"/>
      <c r="C98" s="239"/>
      <c r="D98" s="233" t="s">
        <v>146</v>
      </c>
      <c r="E98" s="240" t="s">
        <v>28</v>
      </c>
      <c r="F98" s="241" t="s">
        <v>417</v>
      </c>
      <c r="G98" s="239"/>
      <c r="H98" s="240" t="s">
        <v>28</v>
      </c>
      <c r="I98" s="242"/>
      <c r="J98" s="239"/>
      <c r="K98" s="239"/>
      <c r="L98" s="243"/>
      <c r="M98" s="244"/>
      <c r="N98" s="245"/>
      <c r="O98" s="245"/>
      <c r="P98" s="245"/>
      <c r="Q98" s="245"/>
      <c r="R98" s="245"/>
      <c r="S98" s="245"/>
      <c r="T98" s="246"/>
      <c r="U98" s="13"/>
      <c r="V98" s="13"/>
      <c r="W98" s="13"/>
      <c r="X98" s="13"/>
      <c r="Y98" s="13"/>
      <c r="Z98" s="13"/>
      <c r="AA98" s="13"/>
      <c r="AB98" s="13"/>
      <c r="AC98" s="13"/>
      <c r="AD98" s="13"/>
      <c r="AE98" s="13"/>
      <c r="AT98" s="247" t="s">
        <v>146</v>
      </c>
      <c r="AU98" s="247" t="s">
        <v>84</v>
      </c>
      <c r="AV98" s="13" t="s">
        <v>82</v>
      </c>
      <c r="AW98" s="13" t="s">
        <v>35</v>
      </c>
      <c r="AX98" s="13" t="s">
        <v>74</v>
      </c>
      <c r="AY98" s="247" t="s">
        <v>133</v>
      </c>
    </row>
    <row r="99" spans="1:51" s="14" customFormat="1" ht="12">
      <c r="A99" s="14"/>
      <c r="B99" s="248"/>
      <c r="C99" s="249"/>
      <c r="D99" s="233" t="s">
        <v>146</v>
      </c>
      <c r="E99" s="250" t="s">
        <v>28</v>
      </c>
      <c r="F99" s="251" t="s">
        <v>445</v>
      </c>
      <c r="G99" s="249"/>
      <c r="H99" s="252">
        <v>5.3</v>
      </c>
      <c r="I99" s="253"/>
      <c r="J99" s="249"/>
      <c r="K99" s="249"/>
      <c r="L99" s="254"/>
      <c r="M99" s="255"/>
      <c r="N99" s="256"/>
      <c r="O99" s="256"/>
      <c r="P99" s="256"/>
      <c r="Q99" s="256"/>
      <c r="R99" s="256"/>
      <c r="S99" s="256"/>
      <c r="T99" s="257"/>
      <c r="U99" s="14"/>
      <c r="V99" s="14"/>
      <c r="W99" s="14"/>
      <c r="X99" s="14"/>
      <c r="Y99" s="14"/>
      <c r="Z99" s="14"/>
      <c r="AA99" s="14"/>
      <c r="AB99" s="14"/>
      <c r="AC99" s="14"/>
      <c r="AD99" s="14"/>
      <c r="AE99" s="14"/>
      <c r="AT99" s="258" t="s">
        <v>146</v>
      </c>
      <c r="AU99" s="258" t="s">
        <v>84</v>
      </c>
      <c r="AV99" s="14" t="s">
        <v>84</v>
      </c>
      <c r="AW99" s="14" t="s">
        <v>35</v>
      </c>
      <c r="AX99" s="14" t="s">
        <v>82</v>
      </c>
      <c r="AY99" s="258" t="s">
        <v>133</v>
      </c>
    </row>
    <row r="100" spans="1:65" s="2" customFormat="1" ht="16.5" customHeight="1">
      <c r="A100" s="39"/>
      <c r="B100" s="40"/>
      <c r="C100" s="220" t="s">
        <v>140</v>
      </c>
      <c r="D100" s="220" t="s">
        <v>135</v>
      </c>
      <c r="E100" s="221" t="s">
        <v>163</v>
      </c>
      <c r="F100" s="222" t="s">
        <v>164</v>
      </c>
      <c r="G100" s="223" t="s">
        <v>151</v>
      </c>
      <c r="H100" s="224">
        <v>70.42</v>
      </c>
      <c r="I100" s="225"/>
      <c r="J100" s="226">
        <f>ROUND(I100*H100,2)</f>
        <v>0</v>
      </c>
      <c r="K100" s="222" t="s">
        <v>139</v>
      </c>
      <c r="L100" s="45"/>
      <c r="M100" s="227" t="s">
        <v>28</v>
      </c>
      <c r="N100" s="228" t="s">
        <v>47</v>
      </c>
      <c r="O100" s="86"/>
      <c r="P100" s="229">
        <f>O100*H100</f>
        <v>0</v>
      </c>
      <c r="Q100" s="229">
        <v>0</v>
      </c>
      <c r="R100" s="229">
        <f>Q100*H100</f>
        <v>0</v>
      </c>
      <c r="S100" s="229">
        <v>0</v>
      </c>
      <c r="T100" s="230">
        <f>S100*H100</f>
        <v>0</v>
      </c>
      <c r="U100" s="39"/>
      <c r="V100" s="39"/>
      <c r="W100" s="39"/>
      <c r="X100" s="39"/>
      <c r="Y100" s="39"/>
      <c r="Z100" s="39"/>
      <c r="AA100" s="39"/>
      <c r="AB100" s="39"/>
      <c r="AC100" s="39"/>
      <c r="AD100" s="39"/>
      <c r="AE100" s="39"/>
      <c r="AR100" s="231" t="s">
        <v>140</v>
      </c>
      <c r="AT100" s="231" t="s">
        <v>135</v>
      </c>
      <c r="AU100" s="231" t="s">
        <v>84</v>
      </c>
      <c r="AY100" s="18" t="s">
        <v>133</v>
      </c>
      <c r="BE100" s="232">
        <f>IF(N100="základní",J100,0)</f>
        <v>0</v>
      </c>
      <c r="BF100" s="232">
        <f>IF(N100="snížená",J100,0)</f>
        <v>0</v>
      </c>
      <c r="BG100" s="232">
        <f>IF(N100="zákl. přenesená",J100,0)</f>
        <v>0</v>
      </c>
      <c r="BH100" s="232">
        <f>IF(N100="sníž. přenesená",J100,0)</f>
        <v>0</v>
      </c>
      <c r="BI100" s="232">
        <f>IF(N100="nulová",J100,0)</f>
        <v>0</v>
      </c>
      <c r="BJ100" s="18" t="s">
        <v>140</v>
      </c>
      <c r="BK100" s="232">
        <f>ROUND(I100*H100,2)</f>
        <v>0</v>
      </c>
      <c r="BL100" s="18" t="s">
        <v>140</v>
      </c>
      <c r="BM100" s="231" t="s">
        <v>165</v>
      </c>
    </row>
    <row r="101" spans="1:47" s="2" customFormat="1" ht="12">
      <c r="A101" s="39"/>
      <c r="B101" s="40"/>
      <c r="C101" s="41"/>
      <c r="D101" s="233" t="s">
        <v>142</v>
      </c>
      <c r="E101" s="41"/>
      <c r="F101" s="234" t="s">
        <v>166</v>
      </c>
      <c r="G101" s="41"/>
      <c r="H101" s="41"/>
      <c r="I101" s="138"/>
      <c r="J101" s="41"/>
      <c r="K101" s="41"/>
      <c r="L101" s="45"/>
      <c r="M101" s="235"/>
      <c r="N101" s="236"/>
      <c r="O101" s="86"/>
      <c r="P101" s="86"/>
      <c r="Q101" s="86"/>
      <c r="R101" s="86"/>
      <c r="S101" s="86"/>
      <c r="T101" s="87"/>
      <c r="U101" s="39"/>
      <c r="V101" s="39"/>
      <c r="W101" s="39"/>
      <c r="X101" s="39"/>
      <c r="Y101" s="39"/>
      <c r="Z101" s="39"/>
      <c r="AA101" s="39"/>
      <c r="AB101" s="39"/>
      <c r="AC101" s="39"/>
      <c r="AD101" s="39"/>
      <c r="AE101" s="39"/>
      <c r="AT101" s="18" t="s">
        <v>142</v>
      </c>
      <c r="AU101" s="18" t="s">
        <v>84</v>
      </c>
    </row>
    <row r="102" spans="1:47" s="2" customFormat="1" ht="12">
      <c r="A102" s="39"/>
      <c r="B102" s="40"/>
      <c r="C102" s="41"/>
      <c r="D102" s="233" t="s">
        <v>144</v>
      </c>
      <c r="E102" s="41"/>
      <c r="F102" s="237" t="s">
        <v>167</v>
      </c>
      <c r="G102" s="41"/>
      <c r="H102" s="41"/>
      <c r="I102" s="138"/>
      <c r="J102" s="41"/>
      <c r="K102" s="41"/>
      <c r="L102" s="45"/>
      <c r="M102" s="235"/>
      <c r="N102" s="236"/>
      <c r="O102" s="86"/>
      <c r="P102" s="86"/>
      <c r="Q102" s="86"/>
      <c r="R102" s="86"/>
      <c r="S102" s="86"/>
      <c r="T102" s="87"/>
      <c r="U102" s="39"/>
      <c r="V102" s="39"/>
      <c r="W102" s="39"/>
      <c r="X102" s="39"/>
      <c r="Y102" s="39"/>
      <c r="Z102" s="39"/>
      <c r="AA102" s="39"/>
      <c r="AB102" s="39"/>
      <c r="AC102" s="39"/>
      <c r="AD102" s="39"/>
      <c r="AE102" s="39"/>
      <c r="AT102" s="18" t="s">
        <v>144</v>
      </c>
      <c r="AU102" s="18" t="s">
        <v>84</v>
      </c>
    </row>
    <row r="103" spans="1:51" s="13" customFormat="1" ht="12">
      <c r="A103" s="13"/>
      <c r="B103" s="238"/>
      <c r="C103" s="239"/>
      <c r="D103" s="233" t="s">
        <v>146</v>
      </c>
      <c r="E103" s="240" t="s">
        <v>28</v>
      </c>
      <c r="F103" s="241" t="s">
        <v>419</v>
      </c>
      <c r="G103" s="239"/>
      <c r="H103" s="240" t="s">
        <v>28</v>
      </c>
      <c r="I103" s="242"/>
      <c r="J103" s="239"/>
      <c r="K103" s="239"/>
      <c r="L103" s="243"/>
      <c r="M103" s="244"/>
      <c r="N103" s="245"/>
      <c r="O103" s="245"/>
      <c r="P103" s="245"/>
      <c r="Q103" s="245"/>
      <c r="R103" s="245"/>
      <c r="S103" s="245"/>
      <c r="T103" s="246"/>
      <c r="U103" s="13"/>
      <c r="V103" s="13"/>
      <c r="W103" s="13"/>
      <c r="X103" s="13"/>
      <c r="Y103" s="13"/>
      <c r="Z103" s="13"/>
      <c r="AA103" s="13"/>
      <c r="AB103" s="13"/>
      <c r="AC103" s="13"/>
      <c r="AD103" s="13"/>
      <c r="AE103" s="13"/>
      <c r="AT103" s="247" t="s">
        <v>146</v>
      </c>
      <c r="AU103" s="247" t="s">
        <v>84</v>
      </c>
      <c r="AV103" s="13" t="s">
        <v>82</v>
      </c>
      <c r="AW103" s="13" t="s">
        <v>35</v>
      </c>
      <c r="AX103" s="13" t="s">
        <v>74</v>
      </c>
      <c r="AY103" s="247" t="s">
        <v>133</v>
      </c>
    </row>
    <row r="104" spans="1:51" s="14" customFormat="1" ht="12">
      <c r="A104" s="14"/>
      <c r="B104" s="248"/>
      <c r="C104" s="249"/>
      <c r="D104" s="233" t="s">
        <v>146</v>
      </c>
      <c r="E104" s="250" t="s">
        <v>28</v>
      </c>
      <c r="F104" s="251" t="s">
        <v>446</v>
      </c>
      <c r="G104" s="249"/>
      <c r="H104" s="252">
        <v>70.42</v>
      </c>
      <c r="I104" s="253"/>
      <c r="J104" s="249"/>
      <c r="K104" s="249"/>
      <c r="L104" s="254"/>
      <c r="M104" s="255"/>
      <c r="N104" s="256"/>
      <c r="O104" s="256"/>
      <c r="P104" s="256"/>
      <c r="Q104" s="256"/>
      <c r="R104" s="256"/>
      <c r="S104" s="256"/>
      <c r="T104" s="257"/>
      <c r="U104" s="14"/>
      <c r="V104" s="14"/>
      <c r="W104" s="14"/>
      <c r="X104" s="14"/>
      <c r="Y104" s="14"/>
      <c r="Z104" s="14"/>
      <c r="AA104" s="14"/>
      <c r="AB104" s="14"/>
      <c r="AC104" s="14"/>
      <c r="AD104" s="14"/>
      <c r="AE104" s="14"/>
      <c r="AT104" s="258" t="s">
        <v>146</v>
      </c>
      <c r="AU104" s="258" t="s">
        <v>84</v>
      </c>
      <c r="AV104" s="14" t="s">
        <v>84</v>
      </c>
      <c r="AW104" s="14" t="s">
        <v>35</v>
      </c>
      <c r="AX104" s="14" t="s">
        <v>82</v>
      </c>
      <c r="AY104" s="258" t="s">
        <v>133</v>
      </c>
    </row>
    <row r="105" spans="1:65" s="2" customFormat="1" ht="16.5" customHeight="1">
      <c r="A105" s="39"/>
      <c r="B105" s="40"/>
      <c r="C105" s="220" t="s">
        <v>170</v>
      </c>
      <c r="D105" s="220" t="s">
        <v>135</v>
      </c>
      <c r="E105" s="221" t="s">
        <v>171</v>
      </c>
      <c r="F105" s="222" t="s">
        <v>172</v>
      </c>
      <c r="G105" s="223" t="s">
        <v>151</v>
      </c>
      <c r="H105" s="224">
        <v>21.126</v>
      </c>
      <c r="I105" s="225"/>
      <c r="J105" s="226">
        <f>ROUND(I105*H105,2)</f>
        <v>0</v>
      </c>
      <c r="K105" s="222" t="s">
        <v>139</v>
      </c>
      <c r="L105" s="45"/>
      <c r="M105" s="227" t="s">
        <v>28</v>
      </c>
      <c r="N105" s="228" t="s">
        <v>47</v>
      </c>
      <c r="O105" s="86"/>
      <c r="P105" s="229">
        <f>O105*H105</f>
        <v>0</v>
      </c>
      <c r="Q105" s="229">
        <v>0</v>
      </c>
      <c r="R105" s="229">
        <f>Q105*H105</f>
        <v>0</v>
      </c>
      <c r="S105" s="229">
        <v>0</v>
      </c>
      <c r="T105" s="230">
        <f>S105*H105</f>
        <v>0</v>
      </c>
      <c r="U105" s="39"/>
      <c r="V105" s="39"/>
      <c r="W105" s="39"/>
      <c r="X105" s="39"/>
      <c r="Y105" s="39"/>
      <c r="Z105" s="39"/>
      <c r="AA105" s="39"/>
      <c r="AB105" s="39"/>
      <c r="AC105" s="39"/>
      <c r="AD105" s="39"/>
      <c r="AE105" s="39"/>
      <c r="AR105" s="231" t="s">
        <v>140</v>
      </c>
      <c r="AT105" s="231" t="s">
        <v>135</v>
      </c>
      <c r="AU105" s="231" t="s">
        <v>84</v>
      </c>
      <c r="AY105" s="18" t="s">
        <v>133</v>
      </c>
      <c r="BE105" s="232">
        <f>IF(N105="základní",J105,0)</f>
        <v>0</v>
      </c>
      <c r="BF105" s="232">
        <f>IF(N105="snížená",J105,0)</f>
        <v>0</v>
      </c>
      <c r="BG105" s="232">
        <f>IF(N105="zákl. přenesená",J105,0)</f>
        <v>0</v>
      </c>
      <c r="BH105" s="232">
        <f>IF(N105="sníž. přenesená",J105,0)</f>
        <v>0</v>
      </c>
      <c r="BI105" s="232">
        <f>IF(N105="nulová",J105,0)</f>
        <v>0</v>
      </c>
      <c r="BJ105" s="18" t="s">
        <v>140</v>
      </c>
      <c r="BK105" s="232">
        <f>ROUND(I105*H105,2)</f>
        <v>0</v>
      </c>
      <c r="BL105" s="18" t="s">
        <v>140</v>
      </c>
      <c r="BM105" s="231" t="s">
        <v>173</v>
      </c>
    </row>
    <row r="106" spans="1:47" s="2" customFormat="1" ht="12">
      <c r="A106" s="39"/>
      <c r="B106" s="40"/>
      <c r="C106" s="41"/>
      <c r="D106" s="233" t="s">
        <v>142</v>
      </c>
      <c r="E106" s="41"/>
      <c r="F106" s="234" t="s">
        <v>174</v>
      </c>
      <c r="G106" s="41"/>
      <c r="H106" s="41"/>
      <c r="I106" s="138"/>
      <c r="J106" s="41"/>
      <c r="K106" s="41"/>
      <c r="L106" s="45"/>
      <c r="M106" s="235"/>
      <c r="N106" s="236"/>
      <c r="O106" s="86"/>
      <c r="P106" s="86"/>
      <c r="Q106" s="86"/>
      <c r="R106" s="86"/>
      <c r="S106" s="86"/>
      <c r="T106" s="87"/>
      <c r="U106" s="39"/>
      <c r="V106" s="39"/>
      <c r="W106" s="39"/>
      <c r="X106" s="39"/>
      <c r="Y106" s="39"/>
      <c r="Z106" s="39"/>
      <c r="AA106" s="39"/>
      <c r="AB106" s="39"/>
      <c r="AC106" s="39"/>
      <c r="AD106" s="39"/>
      <c r="AE106" s="39"/>
      <c r="AT106" s="18" t="s">
        <v>142</v>
      </c>
      <c r="AU106" s="18" t="s">
        <v>84</v>
      </c>
    </row>
    <row r="107" spans="1:47" s="2" customFormat="1" ht="12">
      <c r="A107" s="39"/>
      <c r="B107" s="40"/>
      <c r="C107" s="41"/>
      <c r="D107" s="233" t="s">
        <v>144</v>
      </c>
      <c r="E107" s="41"/>
      <c r="F107" s="237" t="s">
        <v>167</v>
      </c>
      <c r="G107" s="41"/>
      <c r="H107" s="41"/>
      <c r="I107" s="138"/>
      <c r="J107" s="41"/>
      <c r="K107" s="41"/>
      <c r="L107" s="45"/>
      <c r="M107" s="235"/>
      <c r="N107" s="236"/>
      <c r="O107" s="86"/>
      <c r="P107" s="86"/>
      <c r="Q107" s="86"/>
      <c r="R107" s="86"/>
      <c r="S107" s="86"/>
      <c r="T107" s="87"/>
      <c r="U107" s="39"/>
      <c r="V107" s="39"/>
      <c r="W107" s="39"/>
      <c r="X107" s="39"/>
      <c r="Y107" s="39"/>
      <c r="Z107" s="39"/>
      <c r="AA107" s="39"/>
      <c r="AB107" s="39"/>
      <c r="AC107" s="39"/>
      <c r="AD107" s="39"/>
      <c r="AE107" s="39"/>
      <c r="AT107" s="18" t="s">
        <v>144</v>
      </c>
      <c r="AU107" s="18" t="s">
        <v>84</v>
      </c>
    </row>
    <row r="108" spans="1:51" s="14" customFormat="1" ht="12">
      <c r="A108" s="14"/>
      <c r="B108" s="248"/>
      <c r="C108" s="249"/>
      <c r="D108" s="233" t="s">
        <v>146</v>
      </c>
      <c r="E108" s="249"/>
      <c r="F108" s="251" t="s">
        <v>447</v>
      </c>
      <c r="G108" s="249"/>
      <c r="H108" s="252">
        <v>21.126</v>
      </c>
      <c r="I108" s="253"/>
      <c r="J108" s="249"/>
      <c r="K108" s="249"/>
      <c r="L108" s="254"/>
      <c r="M108" s="255"/>
      <c r="N108" s="256"/>
      <c r="O108" s="256"/>
      <c r="P108" s="256"/>
      <c r="Q108" s="256"/>
      <c r="R108" s="256"/>
      <c r="S108" s="256"/>
      <c r="T108" s="257"/>
      <c r="U108" s="14"/>
      <c r="V108" s="14"/>
      <c r="W108" s="14"/>
      <c r="X108" s="14"/>
      <c r="Y108" s="14"/>
      <c r="Z108" s="14"/>
      <c r="AA108" s="14"/>
      <c r="AB108" s="14"/>
      <c r="AC108" s="14"/>
      <c r="AD108" s="14"/>
      <c r="AE108" s="14"/>
      <c r="AT108" s="258" t="s">
        <v>146</v>
      </c>
      <c r="AU108" s="258" t="s">
        <v>84</v>
      </c>
      <c r="AV108" s="14" t="s">
        <v>84</v>
      </c>
      <c r="AW108" s="14" t="s">
        <v>4</v>
      </c>
      <c r="AX108" s="14" t="s">
        <v>82</v>
      </c>
      <c r="AY108" s="258" t="s">
        <v>133</v>
      </c>
    </row>
    <row r="109" spans="1:65" s="2" customFormat="1" ht="16.5" customHeight="1">
      <c r="A109" s="39"/>
      <c r="B109" s="40"/>
      <c r="C109" s="220" t="s">
        <v>176</v>
      </c>
      <c r="D109" s="220" t="s">
        <v>135</v>
      </c>
      <c r="E109" s="221" t="s">
        <v>177</v>
      </c>
      <c r="F109" s="222" t="s">
        <v>178</v>
      </c>
      <c r="G109" s="223" t="s">
        <v>151</v>
      </c>
      <c r="H109" s="224">
        <v>84.493</v>
      </c>
      <c r="I109" s="225"/>
      <c r="J109" s="226">
        <f>ROUND(I109*H109,2)</f>
        <v>0</v>
      </c>
      <c r="K109" s="222" t="s">
        <v>139</v>
      </c>
      <c r="L109" s="45"/>
      <c r="M109" s="227" t="s">
        <v>28</v>
      </c>
      <c r="N109" s="228" t="s">
        <v>47</v>
      </c>
      <c r="O109" s="86"/>
      <c r="P109" s="229">
        <f>O109*H109</f>
        <v>0</v>
      </c>
      <c r="Q109" s="229">
        <v>0</v>
      </c>
      <c r="R109" s="229">
        <f>Q109*H109</f>
        <v>0</v>
      </c>
      <c r="S109" s="229">
        <v>0</v>
      </c>
      <c r="T109" s="230">
        <f>S109*H109</f>
        <v>0</v>
      </c>
      <c r="U109" s="39"/>
      <c r="V109" s="39"/>
      <c r="W109" s="39"/>
      <c r="X109" s="39"/>
      <c r="Y109" s="39"/>
      <c r="Z109" s="39"/>
      <c r="AA109" s="39"/>
      <c r="AB109" s="39"/>
      <c r="AC109" s="39"/>
      <c r="AD109" s="39"/>
      <c r="AE109" s="39"/>
      <c r="AR109" s="231" t="s">
        <v>140</v>
      </c>
      <c r="AT109" s="231" t="s">
        <v>135</v>
      </c>
      <c r="AU109" s="231" t="s">
        <v>84</v>
      </c>
      <c r="AY109" s="18" t="s">
        <v>133</v>
      </c>
      <c r="BE109" s="232">
        <f>IF(N109="základní",J109,0)</f>
        <v>0</v>
      </c>
      <c r="BF109" s="232">
        <f>IF(N109="snížená",J109,0)</f>
        <v>0</v>
      </c>
      <c r="BG109" s="232">
        <f>IF(N109="zákl. přenesená",J109,0)</f>
        <v>0</v>
      </c>
      <c r="BH109" s="232">
        <f>IF(N109="sníž. přenesená",J109,0)</f>
        <v>0</v>
      </c>
      <c r="BI109" s="232">
        <f>IF(N109="nulová",J109,0)</f>
        <v>0</v>
      </c>
      <c r="BJ109" s="18" t="s">
        <v>140</v>
      </c>
      <c r="BK109" s="232">
        <f>ROUND(I109*H109,2)</f>
        <v>0</v>
      </c>
      <c r="BL109" s="18" t="s">
        <v>140</v>
      </c>
      <c r="BM109" s="231" t="s">
        <v>308</v>
      </c>
    </row>
    <row r="110" spans="1:47" s="2" customFormat="1" ht="12">
      <c r="A110" s="39"/>
      <c r="B110" s="40"/>
      <c r="C110" s="41"/>
      <c r="D110" s="233" t="s">
        <v>142</v>
      </c>
      <c r="E110" s="41"/>
      <c r="F110" s="234" t="s">
        <v>180</v>
      </c>
      <c r="G110" s="41"/>
      <c r="H110" s="41"/>
      <c r="I110" s="138"/>
      <c r="J110" s="41"/>
      <c r="K110" s="41"/>
      <c r="L110" s="45"/>
      <c r="M110" s="235"/>
      <c r="N110" s="236"/>
      <c r="O110" s="86"/>
      <c r="P110" s="86"/>
      <c r="Q110" s="86"/>
      <c r="R110" s="86"/>
      <c r="S110" s="86"/>
      <c r="T110" s="87"/>
      <c r="U110" s="39"/>
      <c r="V110" s="39"/>
      <c r="W110" s="39"/>
      <c r="X110" s="39"/>
      <c r="Y110" s="39"/>
      <c r="Z110" s="39"/>
      <c r="AA110" s="39"/>
      <c r="AB110" s="39"/>
      <c r="AC110" s="39"/>
      <c r="AD110" s="39"/>
      <c r="AE110" s="39"/>
      <c r="AT110" s="18" t="s">
        <v>142</v>
      </c>
      <c r="AU110" s="18" t="s">
        <v>84</v>
      </c>
    </row>
    <row r="111" spans="1:47" s="2" customFormat="1" ht="12">
      <c r="A111" s="39"/>
      <c r="B111" s="40"/>
      <c r="C111" s="41"/>
      <c r="D111" s="233" t="s">
        <v>144</v>
      </c>
      <c r="E111" s="41"/>
      <c r="F111" s="237" t="s">
        <v>181</v>
      </c>
      <c r="G111" s="41"/>
      <c r="H111" s="41"/>
      <c r="I111" s="138"/>
      <c r="J111" s="41"/>
      <c r="K111" s="41"/>
      <c r="L111" s="45"/>
      <c r="M111" s="235"/>
      <c r="N111" s="236"/>
      <c r="O111" s="86"/>
      <c r="P111" s="86"/>
      <c r="Q111" s="86"/>
      <c r="R111" s="86"/>
      <c r="S111" s="86"/>
      <c r="T111" s="87"/>
      <c r="U111" s="39"/>
      <c r="V111" s="39"/>
      <c r="W111" s="39"/>
      <c r="X111" s="39"/>
      <c r="Y111" s="39"/>
      <c r="Z111" s="39"/>
      <c r="AA111" s="39"/>
      <c r="AB111" s="39"/>
      <c r="AC111" s="39"/>
      <c r="AD111" s="39"/>
      <c r="AE111" s="39"/>
      <c r="AT111" s="18" t="s">
        <v>144</v>
      </c>
      <c r="AU111" s="18" t="s">
        <v>84</v>
      </c>
    </row>
    <row r="112" spans="1:51" s="13" customFormat="1" ht="12">
      <c r="A112" s="13"/>
      <c r="B112" s="238"/>
      <c r="C112" s="239"/>
      <c r="D112" s="233" t="s">
        <v>146</v>
      </c>
      <c r="E112" s="240" t="s">
        <v>28</v>
      </c>
      <c r="F112" s="241" t="s">
        <v>419</v>
      </c>
      <c r="G112" s="239"/>
      <c r="H112" s="240" t="s">
        <v>28</v>
      </c>
      <c r="I112" s="242"/>
      <c r="J112" s="239"/>
      <c r="K112" s="239"/>
      <c r="L112" s="243"/>
      <c r="M112" s="244"/>
      <c r="N112" s="245"/>
      <c r="O112" s="245"/>
      <c r="P112" s="245"/>
      <c r="Q112" s="245"/>
      <c r="R112" s="245"/>
      <c r="S112" s="245"/>
      <c r="T112" s="246"/>
      <c r="U112" s="13"/>
      <c r="V112" s="13"/>
      <c r="W112" s="13"/>
      <c r="X112" s="13"/>
      <c r="Y112" s="13"/>
      <c r="Z112" s="13"/>
      <c r="AA112" s="13"/>
      <c r="AB112" s="13"/>
      <c r="AC112" s="13"/>
      <c r="AD112" s="13"/>
      <c r="AE112" s="13"/>
      <c r="AT112" s="247" t="s">
        <v>146</v>
      </c>
      <c r="AU112" s="247" t="s">
        <v>84</v>
      </c>
      <c r="AV112" s="13" t="s">
        <v>82</v>
      </c>
      <c r="AW112" s="13" t="s">
        <v>35</v>
      </c>
      <c r="AX112" s="13" t="s">
        <v>74</v>
      </c>
      <c r="AY112" s="247" t="s">
        <v>133</v>
      </c>
    </row>
    <row r="113" spans="1:51" s="14" customFormat="1" ht="12">
      <c r="A113" s="14"/>
      <c r="B113" s="248"/>
      <c r="C113" s="249"/>
      <c r="D113" s="233" t="s">
        <v>146</v>
      </c>
      <c r="E113" s="250" t="s">
        <v>28</v>
      </c>
      <c r="F113" s="251" t="s">
        <v>448</v>
      </c>
      <c r="G113" s="249"/>
      <c r="H113" s="252">
        <v>70.41</v>
      </c>
      <c r="I113" s="253"/>
      <c r="J113" s="249"/>
      <c r="K113" s="249"/>
      <c r="L113" s="254"/>
      <c r="M113" s="255"/>
      <c r="N113" s="256"/>
      <c r="O113" s="256"/>
      <c r="P113" s="256"/>
      <c r="Q113" s="256"/>
      <c r="R113" s="256"/>
      <c r="S113" s="256"/>
      <c r="T113" s="257"/>
      <c r="U113" s="14"/>
      <c r="V113" s="14"/>
      <c r="W113" s="14"/>
      <c r="X113" s="14"/>
      <c r="Y113" s="14"/>
      <c r="Z113" s="14"/>
      <c r="AA113" s="14"/>
      <c r="AB113" s="14"/>
      <c r="AC113" s="14"/>
      <c r="AD113" s="14"/>
      <c r="AE113" s="14"/>
      <c r="AT113" s="258" t="s">
        <v>146</v>
      </c>
      <c r="AU113" s="258" t="s">
        <v>84</v>
      </c>
      <c r="AV113" s="14" t="s">
        <v>84</v>
      </c>
      <c r="AW113" s="14" t="s">
        <v>35</v>
      </c>
      <c r="AX113" s="14" t="s">
        <v>74</v>
      </c>
      <c r="AY113" s="258" t="s">
        <v>133</v>
      </c>
    </row>
    <row r="114" spans="1:51" s="13" customFormat="1" ht="12">
      <c r="A114" s="13"/>
      <c r="B114" s="238"/>
      <c r="C114" s="239"/>
      <c r="D114" s="233" t="s">
        <v>146</v>
      </c>
      <c r="E114" s="240" t="s">
        <v>28</v>
      </c>
      <c r="F114" s="241" t="s">
        <v>183</v>
      </c>
      <c r="G114" s="239"/>
      <c r="H114" s="240" t="s">
        <v>28</v>
      </c>
      <c r="I114" s="242"/>
      <c r="J114" s="239"/>
      <c r="K114" s="239"/>
      <c r="L114" s="243"/>
      <c r="M114" s="244"/>
      <c r="N114" s="245"/>
      <c r="O114" s="245"/>
      <c r="P114" s="245"/>
      <c r="Q114" s="245"/>
      <c r="R114" s="245"/>
      <c r="S114" s="245"/>
      <c r="T114" s="246"/>
      <c r="U114" s="13"/>
      <c r="V114" s="13"/>
      <c r="W114" s="13"/>
      <c r="X114" s="13"/>
      <c r="Y114" s="13"/>
      <c r="Z114" s="13"/>
      <c r="AA114" s="13"/>
      <c r="AB114" s="13"/>
      <c r="AC114" s="13"/>
      <c r="AD114" s="13"/>
      <c r="AE114" s="13"/>
      <c r="AT114" s="247" t="s">
        <v>146</v>
      </c>
      <c r="AU114" s="247" t="s">
        <v>84</v>
      </c>
      <c r="AV114" s="13" t="s">
        <v>82</v>
      </c>
      <c r="AW114" s="13" t="s">
        <v>35</v>
      </c>
      <c r="AX114" s="13" t="s">
        <v>74</v>
      </c>
      <c r="AY114" s="247" t="s">
        <v>133</v>
      </c>
    </row>
    <row r="115" spans="1:51" s="14" customFormat="1" ht="12">
      <c r="A115" s="14"/>
      <c r="B115" s="248"/>
      <c r="C115" s="249"/>
      <c r="D115" s="233" t="s">
        <v>146</v>
      </c>
      <c r="E115" s="250" t="s">
        <v>28</v>
      </c>
      <c r="F115" s="251" t="s">
        <v>449</v>
      </c>
      <c r="G115" s="249"/>
      <c r="H115" s="252">
        <v>14.083</v>
      </c>
      <c r="I115" s="253"/>
      <c r="J115" s="249"/>
      <c r="K115" s="249"/>
      <c r="L115" s="254"/>
      <c r="M115" s="255"/>
      <c r="N115" s="256"/>
      <c r="O115" s="256"/>
      <c r="P115" s="256"/>
      <c r="Q115" s="256"/>
      <c r="R115" s="256"/>
      <c r="S115" s="256"/>
      <c r="T115" s="257"/>
      <c r="U115" s="14"/>
      <c r="V115" s="14"/>
      <c r="W115" s="14"/>
      <c r="X115" s="14"/>
      <c r="Y115" s="14"/>
      <c r="Z115" s="14"/>
      <c r="AA115" s="14"/>
      <c r="AB115" s="14"/>
      <c r="AC115" s="14"/>
      <c r="AD115" s="14"/>
      <c r="AE115" s="14"/>
      <c r="AT115" s="258" t="s">
        <v>146</v>
      </c>
      <c r="AU115" s="258" t="s">
        <v>84</v>
      </c>
      <c r="AV115" s="14" t="s">
        <v>84</v>
      </c>
      <c r="AW115" s="14" t="s">
        <v>35</v>
      </c>
      <c r="AX115" s="14" t="s">
        <v>74</v>
      </c>
      <c r="AY115" s="258" t="s">
        <v>133</v>
      </c>
    </row>
    <row r="116" spans="1:51" s="15" customFormat="1" ht="12">
      <c r="A116" s="15"/>
      <c r="B116" s="259"/>
      <c r="C116" s="260"/>
      <c r="D116" s="233" t="s">
        <v>146</v>
      </c>
      <c r="E116" s="261" t="s">
        <v>28</v>
      </c>
      <c r="F116" s="262" t="s">
        <v>185</v>
      </c>
      <c r="G116" s="260"/>
      <c r="H116" s="263">
        <v>84.493</v>
      </c>
      <c r="I116" s="264"/>
      <c r="J116" s="260"/>
      <c r="K116" s="260"/>
      <c r="L116" s="265"/>
      <c r="M116" s="266"/>
      <c r="N116" s="267"/>
      <c r="O116" s="267"/>
      <c r="P116" s="267"/>
      <c r="Q116" s="267"/>
      <c r="R116" s="267"/>
      <c r="S116" s="267"/>
      <c r="T116" s="268"/>
      <c r="U116" s="15"/>
      <c r="V116" s="15"/>
      <c r="W116" s="15"/>
      <c r="X116" s="15"/>
      <c r="Y116" s="15"/>
      <c r="Z116" s="15"/>
      <c r="AA116" s="15"/>
      <c r="AB116" s="15"/>
      <c r="AC116" s="15"/>
      <c r="AD116" s="15"/>
      <c r="AE116" s="15"/>
      <c r="AT116" s="269" t="s">
        <v>146</v>
      </c>
      <c r="AU116" s="269" t="s">
        <v>84</v>
      </c>
      <c r="AV116" s="15" t="s">
        <v>140</v>
      </c>
      <c r="AW116" s="15" t="s">
        <v>35</v>
      </c>
      <c r="AX116" s="15" t="s">
        <v>82</v>
      </c>
      <c r="AY116" s="269" t="s">
        <v>133</v>
      </c>
    </row>
    <row r="117" spans="1:65" s="2" customFormat="1" ht="16.5" customHeight="1">
      <c r="A117" s="39"/>
      <c r="B117" s="40"/>
      <c r="C117" s="220" t="s">
        <v>186</v>
      </c>
      <c r="D117" s="220" t="s">
        <v>135</v>
      </c>
      <c r="E117" s="221" t="s">
        <v>187</v>
      </c>
      <c r="F117" s="222" t="s">
        <v>188</v>
      </c>
      <c r="G117" s="223" t="s">
        <v>151</v>
      </c>
      <c r="H117" s="224">
        <v>140.83</v>
      </c>
      <c r="I117" s="225"/>
      <c r="J117" s="226">
        <f>ROUND(I117*H117,2)</f>
        <v>0</v>
      </c>
      <c r="K117" s="222" t="s">
        <v>139</v>
      </c>
      <c r="L117" s="45"/>
      <c r="M117" s="227" t="s">
        <v>28</v>
      </c>
      <c r="N117" s="228" t="s">
        <v>47</v>
      </c>
      <c r="O117" s="86"/>
      <c r="P117" s="229">
        <f>O117*H117</f>
        <v>0</v>
      </c>
      <c r="Q117" s="229">
        <v>0</v>
      </c>
      <c r="R117" s="229">
        <f>Q117*H117</f>
        <v>0</v>
      </c>
      <c r="S117" s="229">
        <v>0</v>
      </c>
      <c r="T117" s="230">
        <f>S117*H117</f>
        <v>0</v>
      </c>
      <c r="U117" s="39"/>
      <c r="V117" s="39"/>
      <c r="W117" s="39"/>
      <c r="X117" s="39"/>
      <c r="Y117" s="39"/>
      <c r="Z117" s="39"/>
      <c r="AA117" s="39"/>
      <c r="AB117" s="39"/>
      <c r="AC117" s="39"/>
      <c r="AD117" s="39"/>
      <c r="AE117" s="39"/>
      <c r="AR117" s="231" t="s">
        <v>140</v>
      </c>
      <c r="AT117" s="231" t="s">
        <v>135</v>
      </c>
      <c r="AU117" s="231" t="s">
        <v>84</v>
      </c>
      <c r="AY117" s="18" t="s">
        <v>133</v>
      </c>
      <c r="BE117" s="232">
        <f>IF(N117="základní",J117,0)</f>
        <v>0</v>
      </c>
      <c r="BF117" s="232">
        <f>IF(N117="snížená",J117,0)</f>
        <v>0</v>
      </c>
      <c r="BG117" s="232">
        <f>IF(N117="zákl. přenesená",J117,0)</f>
        <v>0</v>
      </c>
      <c r="BH117" s="232">
        <f>IF(N117="sníž. přenesená",J117,0)</f>
        <v>0</v>
      </c>
      <c r="BI117" s="232">
        <f>IF(N117="nulová",J117,0)</f>
        <v>0</v>
      </c>
      <c r="BJ117" s="18" t="s">
        <v>140</v>
      </c>
      <c r="BK117" s="232">
        <f>ROUND(I117*H117,2)</f>
        <v>0</v>
      </c>
      <c r="BL117" s="18" t="s">
        <v>140</v>
      </c>
      <c r="BM117" s="231" t="s">
        <v>189</v>
      </c>
    </row>
    <row r="118" spans="1:47" s="2" customFormat="1" ht="12">
      <c r="A118" s="39"/>
      <c r="B118" s="40"/>
      <c r="C118" s="41"/>
      <c r="D118" s="233" t="s">
        <v>142</v>
      </c>
      <c r="E118" s="41"/>
      <c r="F118" s="234" t="s">
        <v>190</v>
      </c>
      <c r="G118" s="41"/>
      <c r="H118" s="41"/>
      <c r="I118" s="138"/>
      <c r="J118" s="41"/>
      <c r="K118" s="41"/>
      <c r="L118" s="45"/>
      <c r="M118" s="235"/>
      <c r="N118" s="236"/>
      <c r="O118" s="86"/>
      <c r="P118" s="86"/>
      <c r="Q118" s="86"/>
      <c r="R118" s="86"/>
      <c r="S118" s="86"/>
      <c r="T118" s="87"/>
      <c r="U118" s="39"/>
      <c r="V118" s="39"/>
      <c r="W118" s="39"/>
      <c r="X118" s="39"/>
      <c r="Y118" s="39"/>
      <c r="Z118" s="39"/>
      <c r="AA118" s="39"/>
      <c r="AB118" s="39"/>
      <c r="AC118" s="39"/>
      <c r="AD118" s="39"/>
      <c r="AE118" s="39"/>
      <c r="AT118" s="18" t="s">
        <v>142</v>
      </c>
      <c r="AU118" s="18" t="s">
        <v>84</v>
      </c>
    </row>
    <row r="119" spans="1:47" s="2" customFormat="1" ht="12">
      <c r="A119" s="39"/>
      <c r="B119" s="40"/>
      <c r="C119" s="41"/>
      <c r="D119" s="233" t="s">
        <v>144</v>
      </c>
      <c r="E119" s="41"/>
      <c r="F119" s="237" t="s">
        <v>191</v>
      </c>
      <c r="G119" s="41"/>
      <c r="H119" s="41"/>
      <c r="I119" s="138"/>
      <c r="J119" s="41"/>
      <c r="K119" s="41"/>
      <c r="L119" s="45"/>
      <c r="M119" s="235"/>
      <c r="N119" s="236"/>
      <c r="O119" s="86"/>
      <c r="P119" s="86"/>
      <c r="Q119" s="86"/>
      <c r="R119" s="86"/>
      <c r="S119" s="86"/>
      <c r="T119" s="87"/>
      <c r="U119" s="39"/>
      <c r="V119" s="39"/>
      <c r="W119" s="39"/>
      <c r="X119" s="39"/>
      <c r="Y119" s="39"/>
      <c r="Z119" s="39"/>
      <c r="AA119" s="39"/>
      <c r="AB119" s="39"/>
      <c r="AC119" s="39"/>
      <c r="AD119" s="39"/>
      <c r="AE119" s="39"/>
      <c r="AT119" s="18" t="s">
        <v>144</v>
      </c>
      <c r="AU119" s="18" t="s">
        <v>84</v>
      </c>
    </row>
    <row r="120" spans="1:51" s="13" customFormat="1" ht="12">
      <c r="A120" s="13"/>
      <c r="B120" s="238"/>
      <c r="C120" s="239"/>
      <c r="D120" s="233" t="s">
        <v>146</v>
      </c>
      <c r="E120" s="240" t="s">
        <v>28</v>
      </c>
      <c r="F120" s="241" t="s">
        <v>192</v>
      </c>
      <c r="G120" s="239"/>
      <c r="H120" s="240" t="s">
        <v>28</v>
      </c>
      <c r="I120" s="242"/>
      <c r="J120" s="239"/>
      <c r="K120" s="239"/>
      <c r="L120" s="243"/>
      <c r="M120" s="244"/>
      <c r="N120" s="245"/>
      <c r="O120" s="245"/>
      <c r="P120" s="245"/>
      <c r="Q120" s="245"/>
      <c r="R120" s="245"/>
      <c r="S120" s="245"/>
      <c r="T120" s="246"/>
      <c r="U120" s="13"/>
      <c r="V120" s="13"/>
      <c r="W120" s="13"/>
      <c r="X120" s="13"/>
      <c r="Y120" s="13"/>
      <c r="Z120" s="13"/>
      <c r="AA120" s="13"/>
      <c r="AB120" s="13"/>
      <c r="AC120" s="13"/>
      <c r="AD120" s="13"/>
      <c r="AE120" s="13"/>
      <c r="AT120" s="247" t="s">
        <v>146</v>
      </c>
      <c r="AU120" s="247" t="s">
        <v>84</v>
      </c>
      <c r="AV120" s="13" t="s">
        <v>82</v>
      </c>
      <c r="AW120" s="13" t="s">
        <v>35</v>
      </c>
      <c r="AX120" s="13" t="s">
        <v>74</v>
      </c>
      <c r="AY120" s="247" t="s">
        <v>133</v>
      </c>
    </row>
    <row r="121" spans="1:51" s="14" customFormat="1" ht="12">
      <c r="A121" s="14"/>
      <c r="B121" s="248"/>
      <c r="C121" s="249"/>
      <c r="D121" s="233" t="s">
        <v>146</v>
      </c>
      <c r="E121" s="250" t="s">
        <v>28</v>
      </c>
      <c r="F121" s="251" t="s">
        <v>450</v>
      </c>
      <c r="G121" s="249"/>
      <c r="H121" s="252">
        <v>140.83</v>
      </c>
      <c r="I121" s="253"/>
      <c r="J121" s="249"/>
      <c r="K121" s="249"/>
      <c r="L121" s="254"/>
      <c r="M121" s="255"/>
      <c r="N121" s="256"/>
      <c r="O121" s="256"/>
      <c r="P121" s="256"/>
      <c r="Q121" s="256"/>
      <c r="R121" s="256"/>
      <c r="S121" s="256"/>
      <c r="T121" s="257"/>
      <c r="U121" s="14"/>
      <c r="V121" s="14"/>
      <c r="W121" s="14"/>
      <c r="X121" s="14"/>
      <c r="Y121" s="14"/>
      <c r="Z121" s="14"/>
      <c r="AA121" s="14"/>
      <c r="AB121" s="14"/>
      <c r="AC121" s="14"/>
      <c r="AD121" s="14"/>
      <c r="AE121" s="14"/>
      <c r="AT121" s="258" t="s">
        <v>146</v>
      </c>
      <c r="AU121" s="258" t="s">
        <v>84</v>
      </c>
      <c r="AV121" s="14" t="s">
        <v>84</v>
      </c>
      <c r="AW121" s="14" t="s">
        <v>35</v>
      </c>
      <c r="AX121" s="14" t="s">
        <v>82</v>
      </c>
      <c r="AY121" s="258" t="s">
        <v>133</v>
      </c>
    </row>
    <row r="122" spans="1:65" s="2" customFormat="1" ht="16.5" customHeight="1">
      <c r="A122" s="39"/>
      <c r="B122" s="40"/>
      <c r="C122" s="220" t="s">
        <v>194</v>
      </c>
      <c r="D122" s="220" t="s">
        <v>135</v>
      </c>
      <c r="E122" s="221" t="s">
        <v>195</v>
      </c>
      <c r="F122" s="222" t="s">
        <v>196</v>
      </c>
      <c r="G122" s="223" t="s">
        <v>151</v>
      </c>
      <c r="H122" s="224">
        <v>140.83</v>
      </c>
      <c r="I122" s="225"/>
      <c r="J122" s="226">
        <f>ROUND(I122*H122,2)</f>
        <v>0</v>
      </c>
      <c r="K122" s="222" t="s">
        <v>139</v>
      </c>
      <c r="L122" s="45"/>
      <c r="M122" s="227" t="s">
        <v>28</v>
      </c>
      <c r="N122" s="228" t="s">
        <v>47</v>
      </c>
      <c r="O122" s="86"/>
      <c r="P122" s="229">
        <f>O122*H122</f>
        <v>0</v>
      </c>
      <c r="Q122" s="229">
        <v>0</v>
      </c>
      <c r="R122" s="229">
        <f>Q122*H122</f>
        <v>0</v>
      </c>
      <c r="S122" s="229">
        <v>0</v>
      </c>
      <c r="T122" s="230">
        <f>S122*H122</f>
        <v>0</v>
      </c>
      <c r="U122" s="39"/>
      <c r="V122" s="39"/>
      <c r="W122" s="39"/>
      <c r="X122" s="39"/>
      <c r="Y122" s="39"/>
      <c r="Z122" s="39"/>
      <c r="AA122" s="39"/>
      <c r="AB122" s="39"/>
      <c r="AC122" s="39"/>
      <c r="AD122" s="39"/>
      <c r="AE122" s="39"/>
      <c r="AR122" s="231" t="s">
        <v>140</v>
      </c>
      <c r="AT122" s="231" t="s">
        <v>135</v>
      </c>
      <c r="AU122" s="231" t="s">
        <v>84</v>
      </c>
      <c r="AY122" s="18" t="s">
        <v>133</v>
      </c>
      <c r="BE122" s="232">
        <f>IF(N122="základní",J122,0)</f>
        <v>0</v>
      </c>
      <c r="BF122" s="232">
        <f>IF(N122="snížená",J122,0)</f>
        <v>0</v>
      </c>
      <c r="BG122" s="232">
        <f>IF(N122="zákl. přenesená",J122,0)</f>
        <v>0</v>
      </c>
      <c r="BH122" s="232">
        <f>IF(N122="sníž. přenesená",J122,0)</f>
        <v>0</v>
      </c>
      <c r="BI122" s="232">
        <f>IF(N122="nulová",J122,0)</f>
        <v>0</v>
      </c>
      <c r="BJ122" s="18" t="s">
        <v>140</v>
      </c>
      <c r="BK122" s="232">
        <f>ROUND(I122*H122,2)</f>
        <v>0</v>
      </c>
      <c r="BL122" s="18" t="s">
        <v>140</v>
      </c>
      <c r="BM122" s="231" t="s">
        <v>197</v>
      </c>
    </row>
    <row r="123" spans="1:47" s="2" customFormat="1" ht="12">
      <c r="A123" s="39"/>
      <c r="B123" s="40"/>
      <c r="C123" s="41"/>
      <c r="D123" s="233" t="s">
        <v>142</v>
      </c>
      <c r="E123" s="41"/>
      <c r="F123" s="234" t="s">
        <v>198</v>
      </c>
      <c r="G123" s="41"/>
      <c r="H123" s="41"/>
      <c r="I123" s="138"/>
      <c r="J123" s="41"/>
      <c r="K123" s="41"/>
      <c r="L123" s="45"/>
      <c r="M123" s="235"/>
      <c r="N123" s="236"/>
      <c r="O123" s="86"/>
      <c r="P123" s="86"/>
      <c r="Q123" s="86"/>
      <c r="R123" s="86"/>
      <c r="S123" s="86"/>
      <c r="T123" s="87"/>
      <c r="U123" s="39"/>
      <c r="V123" s="39"/>
      <c r="W123" s="39"/>
      <c r="X123" s="39"/>
      <c r="Y123" s="39"/>
      <c r="Z123" s="39"/>
      <c r="AA123" s="39"/>
      <c r="AB123" s="39"/>
      <c r="AC123" s="39"/>
      <c r="AD123" s="39"/>
      <c r="AE123" s="39"/>
      <c r="AT123" s="18" t="s">
        <v>142</v>
      </c>
      <c r="AU123" s="18" t="s">
        <v>84</v>
      </c>
    </row>
    <row r="124" spans="1:47" s="2" customFormat="1" ht="12">
      <c r="A124" s="39"/>
      <c r="B124" s="40"/>
      <c r="C124" s="41"/>
      <c r="D124" s="233" t="s">
        <v>144</v>
      </c>
      <c r="E124" s="41"/>
      <c r="F124" s="237" t="s">
        <v>199</v>
      </c>
      <c r="G124" s="41"/>
      <c r="H124" s="41"/>
      <c r="I124" s="138"/>
      <c r="J124" s="41"/>
      <c r="K124" s="41"/>
      <c r="L124" s="45"/>
      <c r="M124" s="235"/>
      <c r="N124" s="236"/>
      <c r="O124" s="86"/>
      <c r="P124" s="86"/>
      <c r="Q124" s="86"/>
      <c r="R124" s="86"/>
      <c r="S124" s="86"/>
      <c r="T124" s="87"/>
      <c r="U124" s="39"/>
      <c r="V124" s="39"/>
      <c r="W124" s="39"/>
      <c r="X124" s="39"/>
      <c r="Y124" s="39"/>
      <c r="Z124" s="39"/>
      <c r="AA124" s="39"/>
      <c r="AB124" s="39"/>
      <c r="AC124" s="39"/>
      <c r="AD124" s="39"/>
      <c r="AE124" s="39"/>
      <c r="AT124" s="18" t="s">
        <v>144</v>
      </c>
      <c r="AU124" s="18" t="s">
        <v>84</v>
      </c>
    </row>
    <row r="125" spans="1:51" s="13" customFormat="1" ht="12">
      <c r="A125" s="13"/>
      <c r="B125" s="238"/>
      <c r="C125" s="239"/>
      <c r="D125" s="233" t="s">
        <v>146</v>
      </c>
      <c r="E125" s="240" t="s">
        <v>28</v>
      </c>
      <c r="F125" s="241" t="s">
        <v>200</v>
      </c>
      <c r="G125" s="239"/>
      <c r="H125" s="240" t="s">
        <v>28</v>
      </c>
      <c r="I125" s="242"/>
      <c r="J125" s="239"/>
      <c r="K125" s="239"/>
      <c r="L125" s="243"/>
      <c r="M125" s="244"/>
      <c r="N125" s="245"/>
      <c r="O125" s="245"/>
      <c r="P125" s="245"/>
      <c r="Q125" s="245"/>
      <c r="R125" s="245"/>
      <c r="S125" s="245"/>
      <c r="T125" s="246"/>
      <c r="U125" s="13"/>
      <c r="V125" s="13"/>
      <c r="W125" s="13"/>
      <c r="X125" s="13"/>
      <c r="Y125" s="13"/>
      <c r="Z125" s="13"/>
      <c r="AA125" s="13"/>
      <c r="AB125" s="13"/>
      <c r="AC125" s="13"/>
      <c r="AD125" s="13"/>
      <c r="AE125" s="13"/>
      <c r="AT125" s="247" t="s">
        <v>146</v>
      </c>
      <c r="AU125" s="247" t="s">
        <v>84</v>
      </c>
      <c r="AV125" s="13" t="s">
        <v>82</v>
      </c>
      <c r="AW125" s="13" t="s">
        <v>35</v>
      </c>
      <c r="AX125" s="13" t="s">
        <v>74</v>
      </c>
      <c r="AY125" s="247" t="s">
        <v>133</v>
      </c>
    </row>
    <row r="126" spans="1:51" s="14" customFormat="1" ht="12">
      <c r="A126" s="14"/>
      <c r="B126" s="248"/>
      <c r="C126" s="249"/>
      <c r="D126" s="233" t="s">
        <v>146</v>
      </c>
      <c r="E126" s="250" t="s">
        <v>28</v>
      </c>
      <c r="F126" s="251" t="s">
        <v>450</v>
      </c>
      <c r="G126" s="249"/>
      <c r="H126" s="252">
        <v>140.83</v>
      </c>
      <c r="I126" s="253"/>
      <c r="J126" s="249"/>
      <c r="K126" s="249"/>
      <c r="L126" s="254"/>
      <c r="M126" s="255"/>
      <c r="N126" s="256"/>
      <c r="O126" s="256"/>
      <c r="P126" s="256"/>
      <c r="Q126" s="256"/>
      <c r="R126" s="256"/>
      <c r="S126" s="256"/>
      <c r="T126" s="257"/>
      <c r="U126" s="14"/>
      <c r="V126" s="14"/>
      <c r="W126" s="14"/>
      <c r="X126" s="14"/>
      <c r="Y126" s="14"/>
      <c r="Z126" s="14"/>
      <c r="AA126" s="14"/>
      <c r="AB126" s="14"/>
      <c r="AC126" s="14"/>
      <c r="AD126" s="14"/>
      <c r="AE126" s="14"/>
      <c r="AT126" s="258" t="s">
        <v>146</v>
      </c>
      <c r="AU126" s="258" t="s">
        <v>84</v>
      </c>
      <c r="AV126" s="14" t="s">
        <v>84</v>
      </c>
      <c r="AW126" s="14" t="s">
        <v>35</v>
      </c>
      <c r="AX126" s="14" t="s">
        <v>82</v>
      </c>
      <c r="AY126" s="258" t="s">
        <v>133</v>
      </c>
    </row>
    <row r="127" spans="1:65" s="2" customFormat="1" ht="16.5" customHeight="1">
      <c r="A127" s="39"/>
      <c r="B127" s="40"/>
      <c r="C127" s="220" t="s">
        <v>202</v>
      </c>
      <c r="D127" s="220" t="s">
        <v>135</v>
      </c>
      <c r="E127" s="221" t="s">
        <v>203</v>
      </c>
      <c r="F127" s="222" t="s">
        <v>204</v>
      </c>
      <c r="G127" s="223" t="s">
        <v>151</v>
      </c>
      <c r="H127" s="224">
        <v>126.747</v>
      </c>
      <c r="I127" s="225"/>
      <c r="J127" s="226">
        <f>ROUND(I127*H127,2)</f>
        <v>0</v>
      </c>
      <c r="K127" s="222" t="s">
        <v>139</v>
      </c>
      <c r="L127" s="45"/>
      <c r="M127" s="227" t="s">
        <v>28</v>
      </c>
      <c r="N127" s="228" t="s">
        <v>47</v>
      </c>
      <c r="O127" s="86"/>
      <c r="P127" s="229">
        <f>O127*H127</f>
        <v>0</v>
      </c>
      <c r="Q127" s="229">
        <v>0</v>
      </c>
      <c r="R127" s="229">
        <f>Q127*H127</f>
        <v>0</v>
      </c>
      <c r="S127" s="229">
        <v>0</v>
      </c>
      <c r="T127" s="230">
        <f>S127*H127</f>
        <v>0</v>
      </c>
      <c r="U127" s="39"/>
      <c r="V127" s="39"/>
      <c r="W127" s="39"/>
      <c r="X127" s="39"/>
      <c r="Y127" s="39"/>
      <c r="Z127" s="39"/>
      <c r="AA127" s="39"/>
      <c r="AB127" s="39"/>
      <c r="AC127" s="39"/>
      <c r="AD127" s="39"/>
      <c r="AE127" s="39"/>
      <c r="AR127" s="231" t="s">
        <v>140</v>
      </c>
      <c r="AT127" s="231" t="s">
        <v>135</v>
      </c>
      <c r="AU127" s="231" t="s">
        <v>84</v>
      </c>
      <c r="AY127" s="18" t="s">
        <v>133</v>
      </c>
      <c r="BE127" s="232">
        <f>IF(N127="základní",J127,0)</f>
        <v>0</v>
      </c>
      <c r="BF127" s="232">
        <f>IF(N127="snížená",J127,0)</f>
        <v>0</v>
      </c>
      <c r="BG127" s="232">
        <f>IF(N127="zákl. přenesená",J127,0)</f>
        <v>0</v>
      </c>
      <c r="BH127" s="232">
        <f>IF(N127="sníž. přenesená",J127,0)</f>
        <v>0</v>
      </c>
      <c r="BI127" s="232">
        <f>IF(N127="nulová",J127,0)</f>
        <v>0</v>
      </c>
      <c r="BJ127" s="18" t="s">
        <v>140</v>
      </c>
      <c r="BK127" s="232">
        <f>ROUND(I127*H127,2)</f>
        <v>0</v>
      </c>
      <c r="BL127" s="18" t="s">
        <v>140</v>
      </c>
      <c r="BM127" s="231" t="s">
        <v>313</v>
      </c>
    </row>
    <row r="128" spans="1:47" s="2" customFormat="1" ht="12">
      <c r="A128" s="39"/>
      <c r="B128" s="40"/>
      <c r="C128" s="41"/>
      <c r="D128" s="233" t="s">
        <v>142</v>
      </c>
      <c r="E128" s="41"/>
      <c r="F128" s="234" t="s">
        <v>206</v>
      </c>
      <c r="G128" s="41"/>
      <c r="H128" s="41"/>
      <c r="I128" s="138"/>
      <c r="J128" s="41"/>
      <c r="K128" s="41"/>
      <c r="L128" s="45"/>
      <c r="M128" s="235"/>
      <c r="N128" s="236"/>
      <c r="O128" s="86"/>
      <c r="P128" s="86"/>
      <c r="Q128" s="86"/>
      <c r="R128" s="86"/>
      <c r="S128" s="86"/>
      <c r="T128" s="87"/>
      <c r="U128" s="39"/>
      <c r="V128" s="39"/>
      <c r="W128" s="39"/>
      <c r="X128" s="39"/>
      <c r="Y128" s="39"/>
      <c r="Z128" s="39"/>
      <c r="AA128" s="39"/>
      <c r="AB128" s="39"/>
      <c r="AC128" s="39"/>
      <c r="AD128" s="39"/>
      <c r="AE128" s="39"/>
      <c r="AT128" s="18" t="s">
        <v>142</v>
      </c>
      <c r="AU128" s="18" t="s">
        <v>84</v>
      </c>
    </row>
    <row r="129" spans="1:47" s="2" customFormat="1" ht="12">
      <c r="A129" s="39"/>
      <c r="B129" s="40"/>
      <c r="C129" s="41"/>
      <c r="D129" s="233" t="s">
        <v>144</v>
      </c>
      <c r="E129" s="41"/>
      <c r="F129" s="237" t="s">
        <v>207</v>
      </c>
      <c r="G129" s="41"/>
      <c r="H129" s="41"/>
      <c r="I129" s="138"/>
      <c r="J129" s="41"/>
      <c r="K129" s="41"/>
      <c r="L129" s="45"/>
      <c r="M129" s="235"/>
      <c r="N129" s="236"/>
      <c r="O129" s="86"/>
      <c r="P129" s="86"/>
      <c r="Q129" s="86"/>
      <c r="R129" s="86"/>
      <c r="S129" s="86"/>
      <c r="T129" s="87"/>
      <c r="U129" s="39"/>
      <c r="V129" s="39"/>
      <c r="W129" s="39"/>
      <c r="X129" s="39"/>
      <c r="Y129" s="39"/>
      <c r="Z129" s="39"/>
      <c r="AA129" s="39"/>
      <c r="AB129" s="39"/>
      <c r="AC129" s="39"/>
      <c r="AD129" s="39"/>
      <c r="AE129" s="39"/>
      <c r="AT129" s="18" t="s">
        <v>144</v>
      </c>
      <c r="AU129" s="18" t="s">
        <v>84</v>
      </c>
    </row>
    <row r="130" spans="1:51" s="13" customFormat="1" ht="12">
      <c r="A130" s="13"/>
      <c r="B130" s="238"/>
      <c r="C130" s="239"/>
      <c r="D130" s="233" t="s">
        <v>146</v>
      </c>
      <c r="E130" s="240" t="s">
        <v>28</v>
      </c>
      <c r="F130" s="241" t="s">
        <v>425</v>
      </c>
      <c r="G130" s="239"/>
      <c r="H130" s="240" t="s">
        <v>28</v>
      </c>
      <c r="I130" s="242"/>
      <c r="J130" s="239"/>
      <c r="K130" s="239"/>
      <c r="L130" s="243"/>
      <c r="M130" s="244"/>
      <c r="N130" s="245"/>
      <c r="O130" s="245"/>
      <c r="P130" s="245"/>
      <c r="Q130" s="245"/>
      <c r="R130" s="245"/>
      <c r="S130" s="245"/>
      <c r="T130" s="246"/>
      <c r="U130" s="13"/>
      <c r="V130" s="13"/>
      <c r="W130" s="13"/>
      <c r="X130" s="13"/>
      <c r="Y130" s="13"/>
      <c r="Z130" s="13"/>
      <c r="AA130" s="13"/>
      <c r="AB130" s="13"/>
      <c r="AC130" s="13"/>
      <c r="AD130" s="13"/>
      <c r="AE130" s="13"/>
      <c r="AT130" s="247" t="s">
        <v>146</v>
      </c>
      <c r="AU130" s="247" t="s">
        <v>84</v>
      </c>
      <c r="AV130" s="13" t="s">
        <v>82</v>
      </c>
      <c r="AW130" s="13" t="s">
        <v>35</v>
      </c>
      <c r="AX130" s="13" t="s">
        <v>74</v>
      </c>
      <c r="AY130" s="247" t="s">
        <v>133</v>
      </c>
    </row>
    <row r="131" spans="1:51" s="14" customFormat="1" ht="12">
      <c r="A131" s="14"/>
      <c r="B131" s="248"/>
      <c r="C131" s="249"/>
      <c r="D131" s="233" t="s">
        <v>146</v>
      </c>
      <c r="E131" s="250" t="s">
        <v>28</v>
      </c>
      <c r="F131" s="251" t="s">
        <v>451</v>
      </c>
      <c r="G131" s="249"/>
      <c r="H131" s="252">
        <v>126.747</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146</v>
      </c>
      <c r="AU131" s="258" t="s">
        <v>84</v>
      </c>
      <c r="AV131" s="14" t="s">
        <v>84</v>
      </c>
      <c r="AW131" s="14" t="s">
        <v>35</v>
      </c>
      <c r="AX131" s="14" t="s">
        <v>82</v>
      </c>
      <c r="AY131" s="258" t="s">
        <v>133</v>
      </c>
    </row>
    <row r="132" spans="1:65" s="2" customFormat="1" ht="16.5" customHeight="1">
      <c r="A132" s="39"/>
      <c r="B132" s="40"/>
      <c r="C132" s="220" t="s">
        <v>210</v>
      </c>
      <c r="D132" s="220" t="s">
        <v>135</v>
      </c>
      <c r="E132" s="221" t="s">
        <v>211</v>
      </c>
      <c r="F132" s="222" t="s">
        <v>212</v>
      </c>
      <c r="G132" s="223" t="s">
        <v>151</v>
      </c>
      <c r="H132" s="224">
        <v>140.83</v>
      </c>
      <c r="I132" s="225"/>
      <c r="J132" s="226">
        <f>ROUND(I132*H132,2)</f>
        <v>0</v>
      </c>
      <c r="K132" s="222" t="s">
        <v>139</v>
      </c>
      <c r="L132" s="45"/>
      <c r="M132" s="227" t="s">
        <v>28</v>
      </c>
      <c r="N132" s="228" t="s">
        <v>47</v>
      </c>
      <c r="O132" s="86"/>
      <c r="P132" s="229">
        <f>O132*H132</f>
        <v>0</v>
      </c>
      <c r="Q132" s="229">
        <v>0</v>
      </c>
      <c r="R132" s="229">
        <f>Q132*H132</f>
        <v>0</v>
      </c>
      <c r="S132" s="229">
        <v>0</v>
      </c>
      <c r="T132" s="230">
        <f>S132*H132</f>
        <v>0</v>
      </c>
      <c r="U132" s="39"/>
      <c r="V132" s="39"/>
      <c r="W132" s="39"/>
      <c r="X132" s="39"/>
      <c r="Y132" s="39"/>
      <c r="Z132" s="39"/>
      <c r="AA132" s="39"/>
      <c r="AB132" s="39"/>
      <c r="AC132" s="39"/>
      <c r="AD132" s="39"/>
      <c r="AE132" s="39"/>
      <c r="AR132" s="231" t="s">
        <v>140</v>
      </c>
      <c r="AT132" s="231" t="s">
        <v>135</v>
      </c>
      <c r="AU132" s="231" t="s">
        <v>84</v>
      </c>
      <c r="AY132" s="18" t="s">
        <v>133</v>
      </c>
      <c r="BE132" s="232">
        <f>IF(N132="základní",J132,0)</f>
        <v>0</v>
      </c>
      <c r="BF132" s="232">
        <f>IF(N132="snížená",J132,0)</f>
        <v>0</v>
      </c>
      <c r="BG132" s="232">
        <f>IF(N132="zákl. přenesená",J132,0)</f>
        <v>0</v>
      </c>
      <c r="BH132" s="232">
        <f>IF(N132="sníž. přenesená",J132,0)</f>
        <v>0</v>
      </c>
      <c r="BI132" s="232">
        <f>IF(N132="nulová",J132,0)</f>
        <v>0</v>
      </c>
      <c r="BJ132" s="18" t="s">
        <v>140</v>
      </c>
      <c r="BK132" s="232">
        <f>ROUND(I132*H132,2)</f>
        <v>0</v>
      </c>
      <c r="BL132" s="18" t="s">
        <v>140</v>
      </c>
      <c r="BM132" s="231" t="s">
        <v>213</v>
      </c>
    </row>
    <row r="133" spans="1:47" s="2" customFormat="1" ht="12">
      <c r="A133" s="39"/>
      <c r="B133" s="40"/>
      <c r="C133" s="41"/>
      <c r="D133" s="233" t="s">
        <v>142</v>
      </c>
      <c r="E133" s="41"/>
      <c r="F133" s="234" t="s">
        <v>214</v>
      </c>
      <c r="G133" s="41"/>
      <c r="H133" s="41"/>
      <c r="I133" s="138"/>
      <c r="J133" s="41"/>
      <c r="K133" s="41"/>
      <c r="L133" s="45"/>
      <c r="M133" s="235"/>
      <c r="N133" s="236"/>
      <c r="O133" s="86"/>
      <c r="P133" s="86"/>
      <c r="Q133" s="86"/>
      <c r="R133" s="86"/>
      <c r="S133" s="86"/>
      <c r="T133" s="87"/>
      <c r="U133" s="39"/>
      <c r="V133" s="39"/>
      <c r="W133" s="39"/>
      <c r="X133" s="39"/>
      <c r="Y133" s="39"/>
      <c r="Z133" s="39"/>
      <c r="AA133" s="39"/>
      <c r="AB133" s="39"/>
      <c r="AC133" s="39"/>
      <c r="AD133" s="39"/>
      <c r="AE133" s="39"/>
      <c r="AT133" s="18" t="s">
        <v>142</v>
      </c>
      <c r="AU133" s="18" t="s">
        <v>84</v>
      </c>
    </row>
    <row r="134" spans="1:47" s="2" customFormat="1" ht="12">
      <c r="A134" s="39"/>
      <c r="B134" s="40"/>
      <c r="C134" s="41"/>
      <c r="D134" s="233" t="s">
        <v>144</v>
      </c>
      <c r="E134" s="41"/>
      <c r="F134" s="237" t="s">
        <v>215</v>
      </c>
      <c r="G134" s="41"/>
      <c r="H134" s="41"/>
      <c r="I134" s="138"/>
      <c r="J134" s="41"/>
      <c r="K134" s="41"/>
      <c r="L134" s="45"/>
      <c r="M134" s="235"/>
      <c r="N134" s="236"/>
      <c r="O134" s="86"/>
      <c r="P134" s="86"/>
      <c r="Q134" s="86"/>
      <c r="R134" s="86"/>
      <c r="S134" s="86"/>
      <c r="T134" s="87"/>
      <c r="U134" s="39"/>
      <c r="V134" s="39"/>
      <c r="W134" s="39"/>
      <c r="X134" s="39"/>
      <c r="Y134" s="39"/>
      <c r="Z134" s="39"/>
      <c r="AA134" s="39"/>
      <c r="AB134" s="39"/>
      <c r="AC134" s="39"/>
      <c r="AD134" s="39"/>
      <c r="AE134" s="39"/>
      <c r="AT134" s="18" t="s">
        <v>144</v>
      </c>
      <c r="AU134" s="18" t="s">
        <v>84</v>
      </c>
    </row>
    <row r="135" spans="1:51" s="13" customFormat="1" ht="12">
      <c r="A135" s="13"/>
      <c r="B135" s="238"/>
      <c r="C135" s="239"/>
      <c r="D135" s="233" t="s">
        <v>146</v>
      </c>
      <c r="E135" s="240" t="s">
        <v>28</v>
      </c>
      <c r="F135" s="241" t="s">
        <v>427</v>
      </c>
      <c r="G135" s="239"/>
      <c r="H135" s="240" t="s">
        <v>28</v>
      </c>
      <c r="I135" s="242"/>
      <c r="J135" s="239"/>
      <c r="K135" s="239"/>
      <c r="L135" s="243"/>
      <c r="M135" s="244"/>
      <c r="N135" s="245"/>
      <c r="O135" s="245"/>
      <c r="P135" s="245"/>
      <c r="Q135" s="245"/>
      <c r="R135" s="245"/>
      <c r="S135" s="245"/>
      <c r="T135" s="246"/>
      <c r="U135" s="13"/>
      <c r="V135" s="13"/>
      <c r="W135" s="13"/>
      <c r="X135" s="13"/>
      <c r="Y135" s="13"/>
      <c r="Z135" s="13"/>
      <c r="AA135" s="13"/>
      <c r="AB135" s="13"/>
      <c r="AC135" s="13"/>
      <c r="AD135" s="13"/>
      <c r="AE135" s="13"/>
      <c r="AT135" s="247" t="s">
        <v>146</v>
      </c>
      <c r="AU135" s="247" t="s">
        <v>84</v>
      </c>
      <c r="AV135" s="13" t="s">
        <v>82</v>
      </c>
      <c r="AW135" s="13" t="s">
        <v>35</v>
      </c>
      <c r="AX135" s="13" t="s">
        <v>74</v>
      </c>
      <c r="AY135" s="247" t="s">
        <v>133</v>
      </c>
    </row>
    <row r="136" spans="1:51" s="13" customFormat="1" ht="12">
      <c r="A136" s="13"/>
      <c r="B136" s="238"/>
      <c r="C136" s="239"/>
      <c r="D136" s="233" t="s">
        <v>146</v>
      </c>
      <c r="E136" s="240" t="s">
        <v>28</v>
      </c>
      <c r="F136" s="241" t="s">
        <v>217</v>
      </c>
      <c r="G136" s="239"/>
      <c r="H136" s="240" t="s">
        <v>28</v>
      </c>
      <c r="I136" s="242"/>
      <c r="J136" s="239"/>
      <c r="K136" s="239"/>
      <c r="L136" s="243"/>
      <c r="M136" s="244"/>
      <c r="N136" s="245"/>
      <c r="O136" s="245"/>
      <c r="P136" s="245"/>
      <c r="Q136" s="245"/>
      <c r="R136" s="245"/>
      <c r="S136" s="245"/>
      <c r="T136" s="246"/>
      <c r="U136" s="13"/>
      <c r="V136" s="13"/>
      <c r="W136" s="13"/>
      <c r="X136" s="13"/>
      <c r="Y136" s="13"/>
      <c r="Z136" s="13"/>
      <c r="AA136" s="13"/>
      <c r="AB136" s="13"/>
      <c r="AC136" s="13"/>
      <c r="AD136" s="13"/>
      <c r="AE136" s="13"/>
      <c r="AT136" s="247" t="s">
        <v>146</v>
      </c>
      <c r="AU136" s="247" t="s">
        <v>84</v>
      </c>
      <c r="AV136" s="13" t="s">
        <v>82</v>
      </c>
      <c r="AW136" s="13" t="s">
        <v>35</v>
      </c>
      <c r="AX136" s="13" t="s">
        <v>74</v>
      </c>
      <c r="AY136" s="247" t="s">
        <v>133</v>
      </c>
    </row>
    <row r="137" spans="1:51" s="14" customFormat="1" ht="12">
      <c r="A137" s="14"/>
      <c r="B137" s="248"/>
      <c r="C137" s="249"/>
      <c r="D137" s="233" t="s">
        <v>146</v>
      </c>
      <c r="E137" s="250" t="s">
        <v>28</v>
      </c>
      <c r="F137" s="251" t="s">
        <v>452</v>
      </c>
      <c r="G137" s="249"/>
      <c r="H137" s="252">
        <v>70.42</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146</v>
      </c>
      <c r="AU137" s="258" t="s">
        <v>84</v>
      </c>
      <c r="AV137" s="14" t="s">
        <v>84</v>
      </c>
      <c r="AW137" s="14" t="s">
        <v>35</v>
      </c>
      <c r="AX137" s="14" t="s">
        <v>74</v>
      </c>
      <c r="AY137" s="258" t="s">
        <v>133</v>
      </c>
    </row>
    <row r="138" spans="1:51" s="13" customFormat="1" ht="12">
      <c r="A138" s="13"/>
      <c r="B138" s="238"/>
      <c r="C138" s="239"/>
      <c r="D138" s="233" t="s">
        <v>146</v>
      </c>
      <c r="E138" s="240" t="s">
        <v>28</v>
      </c>
      <c r="F138" s="241" t="s">
        <v>217</v>
      </c>
      <c r="G138" s="239"/>
      <c r="H138" s="240" t="s">
        <v>28</v>
      </c>
      <c r="I138" s="242"/>
      <c r="J138" s="239"/>
      <c r="K138" s="239"/>
      <c r="L138" s="243"/>
      <c r="M138" s="244"/>
      <c r="N138" s="245"/>
      <c r="O138" s="245"/>
      <c r="P138" s="245"/>
      <c r="Q138" s="245"/>
      <c r="R138" s="245"/>
      <c r="S138" s="245"/>
      <c r="T138" s="246"/>
      <c r="U138" s="13"/>
      <c r="V138" s="13"/>
      <c r="W138" s="13"/>
      <c r="X138" s="13"/>
      <c r="Y138" s="13"/>
      <c r="Z138" s="13"/>
      <c r="AA138" s="13"/>
      <c r="AB138" s="13"/>
      <c r="AC138" s="13"/>
      <c r="AD138" s="13"/>
      <c r="AE138" s="13"/>
      <c r="AT138" s="247" t="s">
        <v>146</v>
      </c>
      <c r="AU138" s="247" t="s">
        <v>84</v>
      </c>
      <c r="AV138" s="13" t="s">
        <v>82</v>
      </c>
      <c r="AW138" s="13" t="s">
        <v>35</v>
      </c>
      <c r="AX138" s="13" t="s">
        <v>74</v>
      </c>
      <c r="AY138" s="247" t="s">
        <v>133</v>
      </c>
    </row>
    <row r="139" spans="1:51" s="14" customFormat="1" ht="12">
      <c r="A139" s="14"/>
      <c r="B139" s="248"/>
      <c r="C139" s="249"/>
      <c r="D139" s="233" t="s">
        <v>146</v>
      </c>
      <c r="E139" s="250" t="s">
        <v>28</v>
      </c>
      <c r="F139" s="251" t="s">
        <v>448</v>
      </c>
      <c r="G139" s="249"/>
      <c r="H139" s="252">
        <v>70.41</v>
      </c>
      <c r="I139" s="253"/>
      <c r="J139" s="249"/>
      <c r="K139" s="249"/>
      <c r="L139" s="254"/>
      <c r="M139" s="255"/>
      <c r="N139" s="256"/>
      <c r="O139" s="256"/>
      <c r="P139" s="256"/>
      <c r="Q139" s="256"/>
      <c r="R139" s="256"/>
      <c r="S139" s="256"/>
      <c r="T139" s="257"/>
      <c r="U139" s="14"/>
      <c r="V139" s="14"/>
      <c r="W139" s="14"/>
      <c r="X139" s="14"/>
      <c r="Y139" s="14"/>
      <c r="Z139" s="14"/>
      <c r="AA139" s="14"/>
      <c r="AB139" s="14"/>
      <c r="AC139" s="14"/>
      <c r="AD139" s="14"/>
      <c r="AE139" s="14"/>
      <c r="AT139" s="258" t="s">
        <v>146</v>
      </c>
      <c r="AU139" s="258" t="s">
        <v>84</v>
      </c>
      <c r="AV139" s="14" t="s">
        <v>84</v>
      </c>
      <c r="AW139" s="14" t="s">
        <v>35</v>
      </c>
      <c r="AX139" s="14" t="s">
        <v>74</v>
      </c>
      <c r="AY139" s="258" t="s">
        <v>133</v>
      </c>
    </row>
    <row r="140" spans="1:51" s="15" customFormat="1" ht="12">
      <c r="A140" s="15"/>
      <c r="B140" s="259"/>
      <c r="C140" s="260"/>
      <c r="D140" s="233" t="s">
        <v>146</v>
      </c>
      <c r="E140" s="261" t="s">
        <v>28</v>
      </c>
      <c r="F140" s="262" t="s">
        <v>185</v>
      </c>
      <c r="G140" s="260"/>
      <c r="H140" s="263">
        <v>140.82999999999998</v>
      </c>
      <c r="I140" s="264"/>
      <c r="J140" s="260"/>
      <c r="K140" s="260"/>
      <c r="L140" s="265"/>
      <c r="M140" s="266"/>
      <c r="N140" s="267"/>
      <c r="O140" s="267"/>
      <c r="P140" s="267"/>
      <c r="Q140" s="267"/>
      <c r="R140" s="267"/>
      <c r="S140" s="267"/>
      <c r="T140" s="268"/>
      <c r="U140" s="15"/>
      <c r="V140" s="15"/>
      <c r="W140" s="15"/>
      <c r="X140" s="15"/>
      <c r="Y140" s="15"/>
      <c r="Z140" s="15"/>
      <c r="AA140" s="15"/>
      <c r="AB140" s="15"/>
      <c r="AC140" s="15"/>
      <c r="AD140" s="15"/>
      <c r="AE140" s="15"/>
      <c r="AT140" s="269" t="s">
        <v>146</v>
      </c>
      <c r="AU140" s="269" t="s">
        <v>84</v>
      </c>
      <c r="AV140" s="15" t="s">
        <v>140</v>
      </c>
      <c r="AW140" s="15" t="s">
        <v>35</v>
      </c>
      <c r="AX140" s="15" t="s">
        <v>82</v>
      </c>
      <c r="AY140" s="269" t="s">
        <v>133</v>
      </c>
    </row>
    <row r="141" spans="1:65" s="2" customFormat="1" ht="16.5" customHeight="1">
      <c r="A141" s="39"/>
      <c r="B141" s="40"/>
      <c r="C141" s="220" t="s">
        <v>219</v>
      </c>
      <c r="D141" s="220" t="s">
        <v>135</v>
      </c>
      <c r="E141" s="221" t="s">
        <v>229</v>
      </c>
      <c r="F141" s="222" t="s">
        <v>230</v>
      </c>
      <c r="G141" s="223" t="s">
        <v>138</v>
      </c>
      <c r="H141" s="224">
        <v>0.037</v>
      </c>
      <c r="I141" s="225"/>
      <c r="J141" s="226">
        <f>ROUND(I141*H141,2)</f>
        <v>0</v>
      </c>
      <c r="K141" s="222" t="s">
        <v>139</v>
      </c>
      <c r="L141" s="45"/>
      <c r="M141" s="227" t="s">
        <v>28</v>
      </c>
      <c r="N141" s="228" t="s">
        <v>47</v>
      </c>
      <c r="O141" s="86"/>
      <c r="P141" s="229">
        <f>O141*H141</f>
        <v>0</v>
      </c>
      <c r="Q141" s="229">
        <v>0</v>
      </c>
      <c r="R141" s="229">
        <f>Q141*H141</f>
        <v>0</v>
      </c>
      <c r="S141" s="229">
        <v>0</v>
      </c>
      <c r="T141" s="230">
        <f>S141*H141</f>
        <v>0</v>
      </c>
      <c r="U141" s="39"/>
      <c r="V141" s="39"/>
      <c r="W141" s="39"/>
      <c r="X141" s="39"/>
      <c r="Y141" s="39"/>
      <c r="Z141" s="39"/>
      <c r="AA141" s="39"/>
      <c r="AB141" s="39"/>
      <c r="AC141" s="39"/>
      <c r="AD141" s="39"/>
      <c r="AE141" s="39"/>
      <c r="AR141" s="231" t="s">
        <v>140</v>
      </c>
      <c r="AT141" s="231" t="s">
        <v>135</v>
      </c>
      <c r="AU141" s="231" t="s">
        <v>84</v>
      </c>
      <c r="AY141" s="18" t="s">
        <v>133</v>
      </c>
      <c r="BE141" s="232">
        <f>IF(N141="základní",J141,0)</f>
        <v>0</v>
      </c>
      <c r="BF141" s="232">
        <f>IF(N141="snížená",J141,0)</f>
        <v>0</v>
      </c>
      <c r="BG141" s="232">
        <f>IF(N141="zákl. přenesená",J141,0)</f>
        <v>0</v>
      </c>
      <c r="BH141" s="232">
        <f>IF(N141="sníž. přenesená",J141,0)</f>
        <v>0</v>
      </c>
      <c r="BI141" s="232">
        <f>IF(N141="nulová",J141,0)</f>
        <v>0</v>
      </c>
      <c r="BJ141" s="18" t="s">
        <v>140</v>
      </c>
      <c r="BK141" s="232">
        <f>ROUND(I141*H141,2)</f>
        <v>0</v>
      </c>
      <c r="BL141" s="18" t="s">
        <v>140</v>
      </c>
      <c r="BM141" s="231" t="s">
        <v>231</v>
      </c>
    </row>
    <row r="142" spans="1:47" s="2" customFormat="1" ht="12">
      <c r="A142" s="39"/>
      <c r="B142" s="40"/>
      <c r="C142" s="41"/>
      <c r="D142" s="233" t="s">
        <v>142</v>
      </c>
      <c r="E142" s="41"/>
      <c r="F142" s="234" t="s">
        <v>232</v>
      </c>
      <c r="G142" s="41"/>
      <c r="H142" s="41"/>
      <c r="I142" s="138"/>
      <c r="J142" s="41"/>
      <c r="K142" s="41"/>
      <c r="L142" s="45"/>
      <c r="M142" s="235"/>
      <c r="N142" s="236"/>
      <c r="O142" s="86"/>
      <c r="P142" s="86"/>
      <c r="Q142" s="86"/>
      <c r="R142" s="86"/>
      <c r="S142" s="86"/>
      <c r="T142" s="87"/>
      <c r="U142" s="39"/>
      <c r="V142" s="39"/>
      <c r="W142" s="39"/>
      <c r="X142" s="39"/>
      <c r="Y142" s="39"/>
      <c r="Z142" s="39"/>
      <c r="AA142" s="39"/>
      <c r="AB142" s="39"/>
      <c r="AC142" s="39"/>
      <c r="AD142" s="39"/>
      <c r="AE142" s="39"/>
      <c r="AT142" s="18" t="s">
        <v>142</v>
      </c>
      <c r="AU142" s="18" t="s">
        <v>84</v>
      </c>
    </row>
    <row r="143" spans="1:47" s="2" customFormat="1" ht="12">
      <c r="A143" s="39"/>
      <c r="B143" s="40"/>
      <c r="C143" s="41"/>
      <c r="D143" s="233" t="s">
        <v>144</v>
      </c>
      <c r="E143" s="41"/>
      <c r="F143" s="237" t="s">
        <v>233</v>
      </c>
      <c r="G143" s="41"/>
      <c r="H143" s="41"/>
      <c r="I143" s="138"/>
      <c r="J143" s="41"/>
      <c r="K143" s="41"/>
      <c r="L143" s="45"/>
      <c r="M143" s="235"/>
      <c r="N143" s="236"/>
      <c r="O143" s="86"/>
      <c r="P143" s="86"/>
      <c r="Q143" s="86"/>
      <c r="R143" s="86"/>
      <c r="S143" s="86"/>
      <c r="T143" s="87"/>
      <c r="U143" s="39"/>
      <c r="V143" s="39"/>
      <c r="W143" s="39"/>
      <c r="X143" s="39"/>
      <c r="Y143" s="39"/>
      <c r="Z143" s="39"/>
      <c r="AA143" s="39"/>
      <c r="AB143" s="39"/>
      <c r="AC143" s="39"/>
      <c r="AD143" s="39"/>
      <c r="AE143" s="39"/>
      <c r="AT143" s="18" t="s">
        <v>144</v>
      </c>
      <c r="AU143" s="18" t="s">
        <v>84</v>
      </c>
    </row>
    <row r="144" spans="1:51" s="13" customFormat="1" ht="12">
      <c r="A144" s="13"/>
      <c r="B144" s="238"/>
      <c r="C144" s="239"/>
      <c r="D144" s="233" t="s">
        <v>146</v>
      </c>
      <c r="E144" s="240" t="s">
        <v>28</v>
      </c>
      <c r="F144" s="241" t="s">
        <v>429</v>
      </c>
      <c r="G144" s="239"/>
      <c r="H144" s="240" t="s">
        <v>28</v>
      </c>
      <c r="I144" s="242"/>
      <c r="J144" s="239"/>
      <c r="K144" s="239"/>
      <c r="L144" s="243"/>
      <c r="M144" s="244"/>
      <c r="N144" s="245"/>
      <c r="O144" s="245"/>
      <c r="P144" s="245"/>
      <c r="Q144" s="245"/>
      <c r="R144" s="245"/>
      <c r="S144" s="245"/>
      <c r="T144" s="246"/>
      <c r="U144" s="13"/>
      <c r="V144" s="13"/>
      <c r="W144" s="13"/>
      <c r="X144" s="13"/>
      <c r="Y144" s="13"/>
      <c r="Z144" s="13"/>
      <c r="AA144" s="13"/>
      <c r="AB144" s="13"/>
      <c r="AC144" s="13"/>
      <c r="AD144" s="13"/>
      <c r="AE144" s="13"/>
      <c r="AT144" s="247" t="s">
        <v>146</v>
      </c>
      <c r="AU144" s="247" t="s">
        <v>84</v>
      </c>
      <c r="AV144" s="13" t="s">
        <v>82</v>
      </c>
      <c r="AW144" s="13" t="s">
        <v>35</v>
      </c>
      <c r="AX144" s="13" t="s">
        <v>74</v>
      </c>
      <c r="AY144" s="247" t="s">
        <v>133</v>
      </c>
    </row>
    <row r="145" spans="1:51" s="14" customFormat="1" ht="12">
      <c r="A145" s="14"/>
      <c r="B145" s="248"/>
      <c r="C145" s="249"/>
      <c r="D145" s="233" t="s">
        <v>146</v>
      </c>
      <c r="E145" s="250" t="s">
        <v>28</v>
      </c>
      <c r="F145" s="251" t="s">
        <v>443</v>
      </c>
      <c r="G145" s="249"/>
      <c r="H145" s="252">
        <v>0.037</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146</v>
      </c>
      <c r="AU145" s="258" t="s">
        <v>84</v>
      </c>
      <c r="AV145" s="14" t="s">
        <v>84</v>
      </c>
      <c r="AW145" s="14" t="s">
        <v>35</v>
      </c>
      <c r="AX145" s="14" t="s">
        <v>82</v>
      </c>
      <c r="AY145" s="258" t="s">
        <v>133</v>
      </c>
    </row>
    <row r="146" spans="1:65" s="2" customFormat="1" ht="16.5" customHeight="1">
      <c r="A146" s="39"/>
      <c r="B146" s="40"/>
      <c r="C146" s="220" t="s">
        <v>228</v>
      </c>
      <c r="D146" s="220" t="s">
        <v>135</v>
      </c>
      <c r="E146" s="221" t="s">
        <v>236</v>
      </c>
      <c r="F146" s="222" t="s">
        <v>237</v>
      </c>
      <c r="G146" s="223" t="s">
        <v>238</v>
      </c>
      <c r="H146" s="224">
        <v>253.494</v>
      </c>
      <c r="I146" s="225"/>
      <c r="J146" s="226">
        <f>ROUND(I146*H146,2)</f>
        <v>0</v>
      </c>
      <c r="K146" s="222" t="s">
        <v>28</v>
      </c>
      <c r="L146" s="45"/>
      <c r="M146" s="227" t="s">
        <v>28</v>
      </c>
      <c r="N146" s="228" t="s">
        <v>47</v>
      </c>
      <c r="O146" s="86"/>
      <c r="P146" s="229">
        <f>O146*H146</f>
        <v>0</v>
      </c>
      <c r="Q146" s="229">
        <v>0</v>
      </c>
      <c r="R146" s="229">
        <f>Q146*H146</f>
        <v>0</v>
      </c>
      <c r="S146" s="229">
        <v>0</v>
      </c>
      <c r="T146" s="230">
        <f>S146*H146</f>
        <v>0</v>
      </c>
      <c r="U146" s="39"/>
      <c r="V146" s="39"/>
      <c r="W146" s="39"/>
      <c r="X146" s="39"/>
      <c r="Y146" s="39"/>
      <c r="Z146" s="39"/>
      <c r="AA146" s="39"/>
      <c r="AB146" s="39"/>
      <c r="AC146" s="39"/>
      <c r="AD146" s="39"/>
      <c r="AE146" s="39"/>
      <c r="AR146" s="231" t="s">
        <v>140</v>
      </c>
      <c r="AT146" s="231" t="s">
        <v>135</v>
      </c>
      <c r="AU146" s="231" t="s">
        <v>84</v>
      </c>
      <c r="AY146" s="18" t="s">
        <v>133</v>
      </c>
      <c r="BE146" s="232">
        <f>IF(N146="základní",J146,0)</f>
        <v>0</v>
      </c>
      <c r="BF146" s="232">
        <f>IF(N146="snížená",J146,0)</f>
        <v>0</v>
      </c>
      <c r="BG146" s="232">
        <f>IF(N146="zákl. přenesená",J146,0)</f>
        <v>0</v>
      </c>
      <c r="BH146" s="232">
        <f>IF(N146="sníž. přenesená",J146,0)</f>
        <v>0</v>
      </c>
      <c r="BI146" s="232">
        <f>IF(N146="nulová",J146,0)</f>
        <v>0</v>
      </c>
      <c r="BJ146" s="18" t="s">
        <v>140</v>
      </c>
      <c r="BK146" s="232">
        <f>ROUND(I146*H146,2)</f>
        <v>0</v>
      </c>
      <c r="BL146" s="18" t="s">
        <v>140</v>
      </c>
      <c r="BM146" s="231" t="s">
        <v>453</v>
      </c>
    </row>
    <row r="147" spans="1:47" s="2" customFormat="1" ht="12">
      <c r="A147" s="39"/>
      <c r="B147" s="40"/>
      <c r="C147" s="41"/>
      <c r="D147" s="233" t="s">
        <v>142</v>
      </c>
      <c r="E147" s="41"/>
      <c r="F147" s="234" t="s">
        <v>240</v>
      </c>
      <c r="G147" s="41"/>
      <c r="H147" s="41"/>
      <c r="I147" s="138"/>
      <c r="J147" s="41"/>
      <c r="K147" s="41"/>
      <c r="L147" s="45"/>
      <c r="M147" s="235"/>
      <c r="N147" s="236"/>
      <c r="O147" s="86"/>
      <c r="P147" s="86"/>
      <c r="Q147" s="86"/>
      <c r="R147" s="86"/>
      <c r="S147" s="86"/>
      <c r="T147" s="87"/>
      <c r="U147" s="39"/>
      <c r="V147" s="39"/>
      <c r="W147" s="39"/>
      <c r="X147" s="39"/>
      <c r="Y147" s="39"/>
      <c r="Z147" s="39"/>
      <c r="AA147" s="39"/>
      <c r="AB147" s="39"/>
      <c r="AC147" s="39"/>
      <c r="AD147" s="39"/>
      <c r="AE147" s="39"/>
      <c r="AT147" s="18" t="s">
        <v>142</v>
      </c>
      <c r="AU147" s="18" t="s">
        <v>84</v>
      </c>
    </row>
    <row r="148" spans="1:47" s="2" customFormat="1" ht="12">
      <c r="A148" s="39"/>
      <c r="B148" s="40"/>
      <c r="C148" s="41"/>
      <c r="D148" s="233" t="s">
        <v>144</v>
      </c>
      <c r="E148" s="41"/>
      <c r="F148" s="237" t="s">
        <v>241</v>
      </c>
      <c r="G148" s="41"/>
      <c r="H148" s="41"/>
      <c r="I148" s="138"/>
      <c r="J148" s="41"/>
      <c r="K148" s="41"/>
      <c r="L148" s="45"/>
      <c r="M148" s="235"/>
      <c r="N148" s="236"/>
      <c r="O148" s="86"/>
      <c r="P148" s="86"/>
      <c r="Q148" s="86"/>
      <c r="R148" s="86"/>
      <c r="S148" s="86"/>
      <c r="T148" s="87"/>
      <c r="U148" s="39"/>
      <c r="V148" s="39"/>
      <c r="W148" s="39"/>
      <c r="X148" s="39"/>
      <c r="Y148" s="39"/>
      <c r="Z148" s="39"/>
      <c r="AA148" s="39"/>
      <c r="AB148" s="39"/>
      <c r="AC148" s="39"/>
      <c r="AD148" s="39"/>
      <c r="AE148" s="39"/>
      <c r="AT148" s="18" t="s">
        <v>144</v>
      </c>
      <c r="AU148" s="18" t="s">
        <v>84</v>
      </c>
    </row>
    <row r="149" spans="1:51" s="13" customFormat="1" ht="12">
      <c r="A149" s="13"/>
      <c r="B149" s="238"/>
      <c r="C149" s="239"/>
      <c r="D149" s="233" t="s">
        <v>146</v>
      </c>
      <c r="E149" s="240" t="s">
        <v>28</v>
      </c>
      <c r="F149" s="241" t="s">
        <v>431</v>
      </c>
      <c r="G149" s="239"/>
      <c r="H149" s="240" t="s">
        <v>28</v>
      </c>
      <c r="I149" s="242"/>
      <c r="J149" s="239"/>
      <c r="K149" s="239"/>
      <c r="L149" s="243"/>
      <c r="M149" s="244"/>
      <c r="N149" s="245"/>
      <c r="O149" s="245"/>
      <c r="P149" s="245"/>
      <c r="Q149" s="245"/>
      <c r="R149" s="245"/>
      <c r="S149" s="245"/>
      <c r="T149" s="246"/>
      <c r="U149" s="13"/>
      <c r="V149" s="13"/>
      <c r="W149" s="13"/>
      <c r="X149" s="13"/>
      <c r="Y149" s="13"/>
      <c r="Z149" s="13"/>
      <c r="AA149" s="13"/>
      <c r="AB149" s="13"/>
      <c r="AC149" s="13"/>
      <c r="AD149" s="13"/>
      <c r="AE149" s="13"/>
      <c r="AT149" s="247" t="s">
        <v>146</v>
      </c>
      <c r="AU149" s="247" t="s">
        <v>84</v>
      </c>
      <c r="AV149" s="13" t="s">
        <v>82</v>
      </c>
      <c r="AW149" s="13" t="s">
        <v>35</v>
      </c>
      <c r="AX149" s="13" t="s">
        <v>74</v>
      </c>
      <c r="AY149" s="247" t="s">
        <v>133</v>
      </c>
    </row>
    <row r="150" spans="1:51" s="13" customFormat="1" ht="12">
      <c r="A150" s="13"/>
      <c r="B150" s="238"/>
      <c r="C150" s="239"/>
      <c r="D150" s="233" t="s">
        <v>146</v>
      </c>
      <c r="E150" s="240" t="s">
        <v>28</v>
      </c>
      <c r="F150" s="241" t="s">
        <v>217</v>
      </c>
      <c r="G150" s="239"/>
      <c r="H150" s="240" t="s">
        <v>28</v>
      </c>
      <c r="I150" s="242"/>
      <c r="J150" s="239"/>
      <c r="K150" s="239"/>
      <c r="L150" s="243"/>
      <c r="M150" s="244"/>
      <c r="N150" s="245"/>
      <c r="O150" s="245"/>
      <c r="P150" s="245"/>
      <c r="Q150" s="245"/>
      <c r="R150" s="245"/>
      <c r="S150" s="245"/>
      <c r="T150" s="246"/>
      <c r="U150" s="13"/>
      <c r="V150" s="13"/>
      <c r="W150" s="13"/>
      <c r="X150" s="13"/>
      <c r="Y150" s="13"/>
      <c r="Z150" s="13"/>
      <c r="AA150" s="13"/>
      <c r="AB150" s="13"/>
      <c r="AC150" s="13"/>
      <c r="AD150" s="13"/>
      <c r="AE150" s="13"/>
      <c r="AT150" s="247" t="s">
        <v>146</v>
      </c>
      <c r="AU150" s="247" t="s">
        <v>84</v>
      </c>
      <c r="AV150" s="13" t="s">
        <v>82</v>
      </c>
      <c r="AW150" s="13" t="s">
        <v>35</v>
      </c>
      <c r="AX150" s="13" t="s">
        <v>74</v>
      </c>
      <c r="AY150" s="247" t="s">
        <v>133</v>
      </c>
    </row>
    <row r="151" spans="1:51" s="14" customFormat="1" ht="12">
      <c r="A151" s="14"/>
      <c r="B151" s="248"/>
      <c r="C151" s="249"/>
      <c r="D151" s="233" t="s">
        <v>146</v>
      </c>
      <c r="E151" s="250" t="s">
        <v>28</v>
      </c>
      <c r="F151" s="251" t="s">
        <v>454</v>
      </c>
      <c r="G151" s="249"/>
      <c r="H151" s="252">
        <v>126.756</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146</v>
      </c>
      <c r="AU151" s="258" t="s">
        <v>84</v>
      </c>
      <c r="AV151" s="14" t="s">
        <v>84</v>
      </c>
      <c r="AW151" s="14" t="s">
        <v>35</v>
      </c>
      <c r="AX151" s="14" t="s">
        <v>74</v>
      </c>
      <c r="AY151" s="258" t="s">
        <v>133</v>
      </c>
    </row>
    <row r="152" spans="1:51" s="13" customFormat="1" ht="12">
      <c r="A152" s="13"/>
      <c r="B152" s="238"/>
      <c r="C152" s="239"/>
      <c r="D152" s="233" t="s">
        <v>146</v>
      </c>
      <c r="E152" s="240" t="s">
        <v>28</v>
      </c>
      <c r="F152" s="241" t="s">
        <v>244</v>
      </c>
      <c r="G152" s="239"/>
      <c r="H152" s="240" t="s">
        <v>28</v>
      </c>
      <c r="I152" s="242"/>
      <c r="J152" s="239"/>
      <c r="K152" s="239"/>
      <c r="L152" s="243"/>
      <c r="M152" s="244"/>
      <c r="N152" s="245"/>
      <c r="O152" s="245"/>
      <c r="P152" s="245"/>
      <c r="Q152" s="245"/>
      <c r="R152" s="245"/>
      <c r="S152" s="245"/>
      <c r="T152" s="246"/>
      <c r="U152" s="13"/>
      <c r="V152" s="13"/>
      <c r="W152" s="13"/>
      <c r="X152" s="13"/>
      <c r="Y152" s="13"/>
      <c r="Z152" s="13"/>
      <c r="AA152" s="13"/>
      <c r="AB152" s="13"/>
      <c r="AC152" s="13"/>
      <c r="AD152" s="13"/>
      <c r="AE152" s="13"/>
      <c r="AT152" s="247" t="s">
        <v>146</v>
      </c>
      <c r="AU152" s="247" t="s">
        <v>84</v>
      </c>
      <c r="AV152" s="13" t="s">
        <v>82</v>
      </c>
      <c r="AW152" s="13" t="s">
        <v>35</v>
      </c>
      <c r="AX152" s="13" t="s">
        <v>74</v>
      </c>
      <c r="AY152" s="247" t="s">
        <v>133</v>
      </c>
    </row>
    <row r="153" spans="1:51" s="14" customFormat="1" ht="12">
      <c r="A153" s="14"/>
      <c r="B153" s="248"/>
      <c r="C153" s="249"/>
      <c r="D153" s="233" t="s">
        <v>146</v>
      </c>
      <c r="E153" s="250" t="s">
        <v>28</v>
      </c>
      <c r="F153" s="251" t="s">
        <v>455</v>
      </c>
      <c r="G153" s="249"/>
      <c r="H153" s="252">
        <v>126.738</v>
      </c>
      <c r="I153" s="253"/>
      <c r="J153" s="249"/>
      <c r="K153" s="249"/>
      <c r="L153" s="254"/>
      <c r="M153" s="255"/>
      <c r="N153" s="256"/>
      <c r="O153" s="256"/>
      <c r="P153" s="256"/>
      <c r="Q153" s="256"/>
      <c r="R153" s="256"/>
      <c r="S153" s="256"/>
      <c r="T153" s="257"/>
      <c r="U153" s="14"/>
      <c r="V153" s="14"/>
      <c r="W153" s="14"/>
      <c r="X153" s="14"/>
      <c r="Y153" s="14"/>
      <c r="Z153" s="14"/>
      <c r="AA153" s="14"/>
      <c r="AB153" s="14"/>
      <c r="AC153" s="14"/>
      <c r="AD153" s="14"/>
      <c r="AE153" s="14"/>
      <c r="AT153" s="258" t="s">
        <v>146</v>
      </c>
      <c r="AU153" s="258" t="s">
        <v>84</v>
      </c>
      <c r="AV153" s="14" t="s">
        <v>84</v>
      </c>
      <c r="AW153" s="14" t="s">
        <v>35</v>
      </c>
      <c r="AX153" s="14" t="s">
        <v>74</v>
      </c>
      <c r="AY153" s="258" t="s">
        <v>133</v>
      </c>
    </row>
    <row r="154" spans="1:51" s="15" customFormat="1" ht="12">
      <c r="A154" s="15"/>
      <c r="B154" s="259"/>
      <c r="C154" s="260"/>
      <c r="D154" s="233" t="s">
        <v>146</v>
      </c>
      <c r="E154" s="261" t="s">
        <v>28</v>
      </c>
      <c r="F154" s="262" t="s">
        <v>185</v>
      </c>
      <c r="G154" s="260"/>
      <c r="H154" s="263">
        <v>253.494</v>
      </c>
      <c r="I154" s="264"/>
      <c r="J154" s="260"/>
      <c r="K154" s="260"/>
      <c r="L154" s="265"/>
      <c r="M154" s="266"/>
      <c r="N154" s="267"/>
      <c r="O154" s="267"/>
      <c r="P154" s="267"/>
      <c r="Q154" s="267"/>
      <c r="R154" s="267"/>
      <c r="S154" s="267"/>
      <c r="T154" s="268"/>
      <c r="U154" s="15"/>
      <c r="V154" s="15"/>
      <c r="W154" s="15"/>
      <c r="X154" s="15"/>
      <c r="Y154" s="15"/>
      <c r="Z154" s="15"/>
      <c r="AA154" s="15"/>
      <c r="AB154" s="15"/>
      <c r="AC154" s="15"/>
      <c r="AD154" s="15"/>
      <c r="AE154" s="15"/>
      <c r="AT154" s="269" t="s">
        <v>146</v>
      </c>
      <c r="AU154" s="269" t="s">
        <v>84</v>
      </c>
      <c r="AV154" s="15" t="s">
        <v>140</v>
      </c>
      <c r="AW154" s="15" t="s">
        <v>35</v>
      </c>
      <c r="AX154" s="15" t="s">
        <v>82</v>
      </c>
      <c r="AY154" s="269" t="s">
        <v>133</v>
      </c>
    </row>
    <row r="155" spans="1:65" s="2" customFormat="1" ht="16.5" customHeight="1">
      <c r="A155" s="39"/>
      <c r="B155" s="40"/>
      <c r="C155" s="220" t="s">
        <v>235</v>
      </c>
      <c r="D155" s="220" t="s">
        <v>135</v>
      </c>
      <c r="E155" s="221" t="s">
        <v>247</v>
      </c>
      <c r="F155" s="222" t="s">
        <v>248</v>
      </c>
      <c r="G155" s="223" t="s">
        <v>238</v>
      </c>
      <c r="H155" s="224">
        <v>0.262</v>
      </c>
      <c r="I155" s="225"/>
      <c r="J155" s="226">
        <f>ROUND(I155*H155,2)</f>
        <v>0</v>
      </c>
      <c r="K155" s="222" t="s">
        <v>28</v>
      </c>
      <c r="L155" s="45"/>
      <c r="M155" s="227" t="s">
        <v>28</v>
      </c>
      <c r="N155" s="228" t="s">
        <v>47</v>
      </c>
      <c r="O155" s="86"/>
      <c r="P155" s="229">
        <f>O155*H155</f>
        <v>0</v>
      </c>
      <c r="Q155" s="229">
        <v>0</v>
      </c>
      <c r="R155" s="229">
        <f>Q155*H155</f>
        <v>0</v>
      </c>
      <c r="S155" s="229">
        <v>0</v>
      </c>
      <c r="T155" s="230">
        <f>S155*H155</f>
        <v>0</v>
      </c>
      <c r="U155" s="39"/>
      <c r="V155" s="39"/>
      <c r="W155" s="39"/>
      <c r="X155" s="39"/>
      <c r="Y155" s="39"/>
      <c r="Z155" s="39"/>
      <c r="AA155" s="39"/>
      <c r="AB155" s="39"/>
      <c r="AC155" s="39"/>
      <c r="AD155" s="39"/>
      <c r="AE155" s="39"/>
      <c r="AR155" s="231" t="s">
        <v>140</v>
      </c>
      <c r="AT155" s="231" t="s">
        <v>135</v>
      </c>
      <c r="AU155" s="231" t="s">
        <v>84</v>
      </c>
      <c r="AY155" s="18" t="s">
        <v>133</v>
      </c>
      <c r="BE155" s="232">
        <f>IF(N155="základní",J155,0)</f>
        <v>0</v>
      </c>
      <c r="BF155" s="232">
        <f>IF(N155="snížená",J155,0)</f>
        <v>0</v>
      </c>
      <c r="BG155" s="232">
        <f>IF(N155="zákl. přenesená",J155,0)</f>
        <v>0</v>
      </c>
      <c r="BH155" s="232">
        <f>IF(N155="sníž. přenesená",J155,0)</f>
        <v>0</v>
      </c>
      <c r="BI155" s="232">
        <f>IF(N155="nulová",J155,0)</f>
        <v>0</v>
      </c>
      <c r="BJ155" s="18" t="s">
        <v>140</v>
      </c>
      <c r="BK155" s="232">
        <f>ROUND(I155*H155,2)</f>
        <v>0</v>
      </c>
      <c r="BL155" s="18" t="s">
        <v>140</v>
      </c>
      <c r="BM155" s="231" t="s">
        <v>456</v>
      </c>
    </row>
    <row r="156" spans="1:47" s="2" customFormat="1" ht="12">
      <c r="A156" s="39"/>
      <c r="B156" s="40"/>
      <c r="C156" s="41"/>
      <c r="D156" s="233" t="s">
        <v>142</v>
      </c>
      <c r="E156" s="41"/>
      <c r="F156" s="234" t="s">
        <v>250</v>
      </c>
      <c r="G156" s="41"/>
      <c r="H156" s="41"/>
      <c r="I156" s="138"/>
      <c r="J156" s="41"/>
      <c r="K156" s="41"/>
      <c r="L156" s="45"/>
      <c r="M156" s="235"/>
      <c r="N156" s="236"/>
      <c r="O156" s="86"/>
      <c r="P156" s="86"/>
      <c r="Q156" s="86"/>
      <c r="R156" s="86"/>
      <c r="S156" s="86"/>
      <c r="T156" s="87"/>
      <c r="U156" s="39"/>
      <c r="V156" s="39"/>
      <c r="W156" s="39"/>
      <c r="X156" s="39"/>
      <c r="Y156" s="39"/>
      <c r="Z156" s="39"/>
      <c r="AA156" s="39"/>
      <c r="AB156" s="39"/>
      <c r="AC156" s="39"/>
      <c r="AD156" s="39"/>
      <c r="AE156" s="39"/>
      <c r="AT156" s="18" t="s">
        <v>142</v>
      </c>
      <c r="AU156" s="18" t="s">
        <v>84</v>
      </c>
    </row>
    <row r="157" spans="1:47" s="2" customFormat="1" ht="12">
      <c r="A157" s="39"/>
      <c r="B157" s="40"/>
      <c r="C157" s="41"/>
      <c r="D157" s="233" t="s">
        <v>144</v>
      </c>
      <c r="E157" s="41"/>
      <c r="F157" s="237" t="s">
        <v>241</v>
      </c>
      <c r="G157" s="41"/>
      <c r="H157" s="41"/>
      <c r="I157" s="138"/>
      <c r="J157" s="41"/>
      <c r="K157" s="41"/>
      <c r="L157" s="45"/>
      <c r="M157" s="235"/>
      <c r="N157" s="236"/>
      <c r="O157" s="86"/>
      <c r="P157" s="86"/>
      <c r="Q157" s="86"/>
      <c r="R157" s="86"/>
      <c r="S157" s="86"/>
      <c r="T157" s="87"/>
      <c r="U157" s="39"/>
      <c r="V157" s="39"/>
      <c r="W157" s="39"/>
      <c r="X157" s="39"/>
      <c r="Y157" s="39"/>
      <c r="Z157" s="39"/>
      <c r="AA157" s="39"/>
      <c r="AB157" s="39"/>
      <c r="AC157" s="39"/>
      <c r="AD157" s="39"/>
      <c r="AE157" s="39"/>
      <c r="AT157" s="18" t="s">
        <v>144</v>
      </c>
      <c r="AU157" s="18" t="s">
        <v>84</v>
      </c>
    </row>
    <row r="158" spans="1:51" s="13" customFormat="1" ht="12">
      <c r="A158" s="13"/>
      <c r="B158" s="238"/>
      <c r="C158" s="239"/>
      <c r="D158" s="233" t="s">
        <v>146</v>
      </c>
      <c r="E158" s="240" t="s">
        <v>28</v>
      </c>
      <c r="F158" s="241" t="s">
        <v>457</v>
      </c>
      <c r="G158" s="239"/>
      <c r="H158" s="240" t="s">
        <v>28</v>
      </c>
      <c r="I158" s="242"/>
      <c r="J158" s="239"/>
      <c r="K158" s="239"/>
      <c r="L158" s="243"/>
      <c r="M158" s="244"/>
      <c r="N158" s="245"/>
      <c r="O158" s="245"/>
      <c r="P158" s="245"/>
      <c r="Q158" s="245"/>
      <c r="R158" s="245"/>
      <c r="S158" s="245"/>
      <c r="T158" s="246"/>
      <c r="U158" s="13"/>
      <c r="V158" s="13"/>
      <c r="W158" s="13"/>
      <c r="X158" s="13"/>
      <c r="Y158" s="13"/>
      <c r="Z158" s="13"/>
      <c r="AA158" s="13"/>
      <c r="AB158" s="13"/>
      <c r="AC158" s="13"/>
      <c r="AD158" s="13"/>
      <c r="AE158" s="13"/>
      <c r="AT158" s="247" t="s">
        <v>146</v>
      </c>
      <c r="AU158" s="247" t="s">
        <v>84</v>
      </c>
      <c r="AV158" s="13" t="s">
        <v>82</v>
      </c>
      <c r="AW158" s="13" t="s">
        <v>35</v>
      </c>
      <c r="AX158" s="13" t="s">
        <v>74</v>
      </c>
      <c r="AY158" s="247" t="s">
        <v>133</v>
      </c>
    </row>
    <row r="159" spans="1:51" s="14" customFormat="1" ht="12">
      <c r="A159" s="14"/>
      <c r="B159" s="248"/>
      <c r="C159" s="249"/>
      <c r="D159" s="233" t="s">
        <v>146</v>
      </c>
      <c r="E159" s="250" t="s">
        <v>28</v>
      </c>
      <c r="F159" s="251" t="s">
        <v>458</v>
      </c>
      <c r="G159" s="249"/>
      <c r="H159" s="252">
        <v>0.262</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146</v>
      </c>
      <c r="AU159" s="258" t="s">
        <v>84</v>
      </c>
      <c r="AV159" s="14" t="s">
        <v>84</v>
      </c>
      <c r="AW159" s="14" t="s">
        <v>35</v>
      </c>
      <c r="AX159" s="14" t="s">
        <v>82</v>
      </c>
      <c r="AY159" s="258" t="s">
        <v>133</v>
      </c>
    </row>
    <row r="160" spans="1:63" s="12" customFormat="1" ht="22.8" customHeight="1">
      <c r="A160" s="12"/>
      <c r="B160" s="204"/>
      <c r="C160" s="205"/>
      <c r="D160" s="206" t="s">
        <v>73</v>
      </c>
      <c r="E160" s="218" t="s">
        <v>202</v>
      </c>
      <c r="F160" s="218" t="s">
        <v>277</v>
      </c>
      <c r="G160" s="205"/>
      <c r="H160" s="205"/>
      <c r="I160" s="208"/>
      <c r="J160" s="219">
        <f>BK160</f>
        <v>0</v>
      </c>
      <c r="K160" s="205"/>
      <c r="L160" s="210"/>
      <c r="M160" s="211"/>
      <c r="N160" s="212"/>
      <c r="O160" s="212"/>
      <c r="P160" s="213">
        <f>SUM(P161:P165)</f>
        <v>0</v>
      </c>
      <c r="Q160" s="212"/>
      <c r="R160" s="213">
        <f>SUM(R161:R165)</f>
        <v>0</v>
      </c>
      <c r="S160" s="212"/>
      <c r="T160" s="214">
        <f>SUM(T161:T165)</f>
        <v>43.2</v>
      </c>
      <c r="U160" s="12"/>
      <c r="V160" s="12"/>
      <c r="W160" s="12"/>
      <c r="X160" s="12"/>
      <c r="Y160" s="12"/>
      <c r="Z160" s="12"/>
      <c r="AA160" s="12"/>
      <c r="AB160" s="12"/>
      <c r="AC160" s="12"/>
      <c r="AD160" s="12"/>
      <c r="AE160" s="12"/>
      <c r="AR160" s="215" t="s">
        <v>82</v>
      </c>
      <c r="AT160" s="216" t="s">
        <v>73</v>
      </c>
      <c r="AU160" s="216" t="s">
        <v>82</v>
      </c>
      <c r="AY160" s="215" t="s">
        <v>133</v>
      </c>
      <c r="BK160" s="217">
        <f>SUM(BK161:BK165)</f>
        <v>0</v>
      </c>
    </row>
    <row r="161" spans="1:65" s="2" customFormat="1" ht="16.5" customHeight="1">
      <c r="A161" s="39"/>
      <c r="B161" s="40"/>
      <c r="C161" s="220" t="s">
        <v>246</v>
      </c>
      <c r="D161" s="220" t="s">
        <v>135</v>
      </c>
      <c r="E161" s="221" t="s">
        <v>278</v>
      </c>
      <c r="F161" s="222" t="s">
        <v>279</v>
      </c>
      <c r="G161" s="223" t="s">
        <v>222</v>
      </c>
      <c r="H161" s="224">
        <v>2160</v>
      </c>
      <c r="I161" s="225"/>
      <c r="J161" s="226">
        <f>ROUND(I161*H161,2)</f>
        <v>0</v>
      </c>
      <c r="K161" s="222" t="s">
        <v>139</v>
      </c>
      <c r="L161" s="45"/>
      <c r="M161" s="227" t="s">
        <v>28</v>
      </c>
      <c r="N161" s="228" t="s">
        <v>47</v>
      </c>
      <c r="O161" s="86"/>
      <c r="P161" s="229">
        <f>O161*H161</f>
        <v>0</v>
      </c>
      <c r="Q161" s="229">
        <v>0</v>
      </c>
      <c r="R161" s="229">
        <f>Q161*H161</f>
        <v>0</v>
      </c>
      <c r="S161" s="229">
        <v>0.02</v>
      </c>
      <c r="T161" s="230">
        <f>S161*H161</f>
        <v>43.2</v>
      </c>
      <c r="U161" s="39"/>
      <c r="V161" s="39"/>
      <c r="W161" s="39"/>
      <c r="X161" s="39"/>
      <c r="Y161" s="39"/>
      <c r="Z161" s="39"/>
      <c r="AA161" s="39"/>
      <c r="AB161" s="39"/>
      <c r="AC161" s="39"/>
      <c r="AD161" s="39"/>
      <c r="AE161" s="39"/>
      <c r="AR161" s="231" t="s">
        <v>140</v>
      </c>
      <c r="AT161" s="231" t="s">
        <v>135</v>
      </c>
      <c r="AU161" s="231" t="s">
        <v>84</v>
      </c>
      <c r="AY161" s="18" t="s">
        <v>133</v>
      </c>
      <c r="BE161" s="232">
        <f>IF(N161="základní",J161,0)</f>
        <v>0</v>
      </c>
      <c r="BF161" s="232">
        <f>IF(N161="snížená",J161,0)</f>
        <v>0</v>
      </c>
      <c r="BG161" s="232">
        <f>IF(N161="zákl. přenesená",J161,0)</f>
        <v>0</v>
      </c>
      <c r="BH161" s="232">
        <f>IF(N161="sníž. přenesená",J161,0)</f>
        <v>0</v>
      </c>
      <c r="BI161" s="232">
        <f>IF(N161="nulová",J161,0)</f>
        <v>0</v>
      </c>
      <c r="BJ161" s="18" t="s">
        <v>140</v>
      </c>
      <c r="BK161" s="232">
        <f>ROUND(I161*H161,2)</f>
        <v>0</v>
      </c>
      <c r="BL161" s="18" t="s">
        <v>140</v>
      </c>
      <c r="BM161" s="231" t="s">
        <v>280</v>
      </c>
    </row>
    <row r="162" spans="1:47" s="2" customFormat="1" ht="12">
      <c r="A162" s="39"/>
      <c r="B162" s="40"/>
      <c r="C162" s="41"/>
      <c r="D162" s="233" t="s">
        <v>142</v>
      </c>
      <c r="E162" s="41"/>
      <c r="F162" s="234" t="s">
        <v>281</v>
      </c>
      <c r="G162" s="41"/>
      <c r="H162" s="41"/>
      <c r="I162" s="138"/>
      <c r="J162" s="41"/>
      <c r="K162" s="41"/>
      <c r="L162" s="45"/>
      <c r="M162" s="235"/>
      <c r="N162" s="236"/>
      <c r="O162" s="86"/>
      <c r="P162" s="86"/>
      <c r="Q162" s="86"/>
      <c r="R162" s="86"/>
      <c r="S162" s="86"/>
      <c r="T162" s="87"/>
      <c r="U162" s="39"/>
      <c r="V162" s="39"/>
      <c r="W162" s="39"/>
      <c r="X162" s="39"/>
      <c r="Y162" s="39"/>
      <c r="Z162" s="39"/>
      <c r="AA162" s="39"/>
      <c r="AB162" s="39"/>
      <c r="AC162" s="39"/>
      <c r="AD162" s="39"/>
      <c r="AE162" s="39"/>
      <c r="AT162" s="18" t="s">
        <v>142</v>
      </c>
      <c r="AU162" s="18" t="s">
        <v>84</v>
      </c>
    </row>
    <row r="163" spans="1:47" s="2" customFormat="1" ht="12">
      <c r="A163" s="39"/>
      <c r="B163" s="40"/>
      <c r="C163" s="41"/>
      <c r="D163" s="233" t="s">
        <v>144</v>
      </c>
      <c r="E163" s="41"/>
      <c r="F163" s="237" t="s">
        <v>282</v>
      </c>
      <c r="G163" s="41"/>
      <c r="H163" s="41"/>
      <c r="I163" s="138"/>
      <c r="J163" s="41"/>
      <c r="K163" s="41"/>
      <c r="L163" s="45"/>
      <c r="M163" s="235"/>
      <c r="N163" s="236"/>
      <c r="O163" s="86"/>
      <c r="P163" s="86"/>
      <c r="Q163" s="86"/>
      <c r="R163" s="86"/>
      <c r="S163" s="86"/>
      <c r="T163" s="87"/>
      <c r="U163" s="39"/>
      <c r="V163" s="39"/>
      <c r="W163" s="39"/>
      <c r="X163" s="39"/>
      <c r="Y163" s="39"/>
      <c r="Z163" s="39"/>
      <c r="AA163" s="39"/>
      <c r="AB163" s="39"/>
      <c r="AC163" s="39"/>
      <c r="AD163" s="39"/>
      <c r="AE163" s="39"/>
      <c r="AT163" s="18" t="s">
        <v>144</v>
      </c>
      <c r="AU163" s="18" t="s">
        <v>84</v>
      </c>
    </row>
    <row r="164" spans="1:51" s="13" customFormat="1" ht="12">
      <c r="A164" s="13"/>
      <c r="B164" s="238"/>
      <c r="C164" s="239"/>
      <c r="D164" s="233" t="s">
        <v>146</v>
      </c>
      <c r="E164" s="240" t="s">
        <v>28</v>
      </c>
      <c r="F164" s="241" t="s">
        <v>459</v>
      </c>
      <c r="G164" s="239"/>
      <c r="H164" s="240" t="s">
        <v>28</v>
      </c>
      <c r="I164" s="242"/>
      <c r="J164" s="239"/>
      <c r="K164" s="239"/>
      <c r="L164" s="243"/>
      <c r="M164" s="244"/>
      <c r="N164" s="245"/>
      <c r="O164" s="245"/>
      <c r="P164" s="245"/>
      <c r="Q164" s="245"/>
      <c r="R164" s="245"/>
      <c r="S164" s="245"/>
      <c r="T164" s="246"/>
      <c r="U164" s="13"/>
      <c r="V164" s="13"/>
      <c r="W164" s="13"/>
      <c r="X164" s="13"/>
      <c r="Y164" s="13"/>
      <c r="Z164" s="13"/>
      <c r="AA164" s="13"/>
      <c r="AB164" s="13"/>
      <c r="AC164" s="13"/>
      <c r="AD164" s="13"/>
      <c r="AE164" s="13"/>
      <c r="AT164" s="247" t="s">
        <v>146</v>
      </c>
      <c r="AU164" s="247" t="s">
        <v>84</v>
      </c>
      <c r="AV164" s="13" t="s">
        <v>82</v>
      </c>
      <c r="AW164" s="13" t="s">
        <v>35</v>
      </c>
      <c r="AX164" s="13" t="s">
        <v>74</v>
      </c>
      <c r="AY164" s="247" t="s">
        <v>133</v>
      </c>
    </row>
    <row r="165" spans="1:51" s="14" customFormat="1" ht="12">
      <c r="A165" s="14"/>
      <c r="B165" s="248"/>
      <c r="C165" s="249"/>
      <c r="D165" s="233" t="s">
        <v>146</v>
      </c>
      <c r="E165" s="250" t="s">
        <v>28</v>
      </c>
      <c r="F165" s="251" t="s">
        <v>460</v>
      </c>
      <c r="G165" s="249"/>
      <c r="H165" s="252">
        <v>2160</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146</v>
      </c>
      <c r="AU165" s="258" t="s">
        <v>84</v>
      </c>
      <c r="AV165" s="14" t="s">
        <v>84</v>
      </c>
      <c r="AW165" s="14" t="s">
        <v>35</v>
      </c>
      <c r="AX165" s="14" t="s">
        <v>82</v>
      </c>
      <c r="AY165" s="258" t="s">
        <v>133</v>
      </c>
    </row>
    <row r="166" spans="1:63" s="12" customFormat="1" ht="22.8" customHeight="1">
      <c r="A166" s="12"/>
      <c r="B166" s="204"/>
      <c r="C166" s="205"/>
      <c r="D166" s="206" t="s">
        <v>73</v>
      </c>
      <c r="E166" s="218" t="s">
        <v>285</v>
      </c>
      <c r="F166" s="218" t="s">
        <v>286</v>
      </c>
      <c r="G166" s="205"/>
      <c r="H166" s="205"/>
      <c r="I166" s="208"/>
      <c r="J166" s="219">
        <f>BK166</f>
        <v>0</v>
      </c>
      <c r="K166" s="205"/>
      <c r="L166" s="210"/>
      <c r="M166" s="211"/>
      <c r="N166" s="212"/>
      <c r="O166" s="212"/>
      <c r="P166" s="213">
        <f>SUM(P167:P170)</f>
        <v>0</v>
      </c>
      <c r="Q166" s="212"/>
      <c r="R166" s="213">
        <f>SUM(R167:R170)</f>
        <v>0</v>
      </c>
      <c r="S166" s="212"/>
      <c r="T166" s="214">
        <f>SUM(T167:T170)</f>
        <v>0</v>
      </c>
      <c r="U166" s="12"/>
      <c r="V166" s="12"/>
      <c r="W166" s="12"/>
      <c r="X166" s="12"/>
      <c r="Y166" s="12"/>
      <c r="Z166" s="12"/>
      <c r="AA166" s="12"/>
      <c r="AB166" s="12"/>
      <c r="AC166" s="12"/>
      <c r="AD166" s="12"/>
      <c r="AE166" s="12"/>
      <c r="AR166" s="215" t="s">
        <v>82</v>
      </c>
      <c r="AT166" s="216" t="s">
        <v>73</v>
      </c>
      <c r="AU166" s="216" t="s">
        <v>82</v>
      </c>
      <c r="AY166" s="215" t="s">
        <v>133</v>
      </c>
      <c r="BK166" s="217">
        <f>SUM(BK167:BK170)</f>
        <v>0</v>
      </c>
    </row>
    <row r="167" spans="1:65" s="2" customFormat="1" ht="16.5" customHeight="1">
      <c r="A167" s="39"/>
      <c r="B167" s="40"/>
      <c r="C167" s="220" t="s">
        <v>8</v>
      </c>
      <c r="D167" s="220" t="s">
        <v>135</v>
      </c>
      <c r="E167" s="221" t="s">
        <v>288</v>
      </c>
      <c r="F167" s="222" t="s">
        <v>289</v>
      </c>
      <c r="G167" s="223" t="s">
        <v>238</v>
      </c>
      <c r="H167" s="224">
        <v>0.14</v>
      </c>
      <c r="I167" s="225"/>
      <c r="J167" s="226">
        <f>ROUND(I167*H167,2)</f>
        <v>0</v>
      </c>
      <c r="K167" s="222" t="s">
        <v>28</v>
      </c>
      <c r="L167" s="45"/>
      <c r="M167" s="227" t="s">
        <v>28</v>
      </c>
      <c r="N167" s="228" t="s">
        <v>47</v>
      </c>
      <c r="O167" s="86"/>
      <c r="P167" s="229">
        <f>O167*H167</f>
        <v>0</v>
      </c>
      <c r="Q167" s="229">
        <v>0</v>
      </c>
      <c r="R167" s="229">
        <f>Q167*H167</f>
        <v>0</v>
      </c>
      <c r="S167" s="229">
        <v>0</v>
      </c>
      <c r="T167" s="230">
        <f>S167*H167</f>
        <v>0</v>
      </c>
      <c r="U167" s="39"/>
      <c r="V167" s="39"/>
      <c r="W167" s="39"/>
      <c r="X167" s="39"/>
      <c r="Y167" s="39"/>
      <c r="Z167" s="39"/>
      <c r="AA167" s="39"/>
      <c r="AB167" s="39"/>
      <c r="AC167" s="39"/>
      <c r="AD167" s="39"/>
      <c r="AE167" s="39"/>
      <c r="AR167" s="231" t="s">
        <v>140</v>
      </c>
      <c r="AT167" s="231" t="s">
        <v>135</v>
      </c>
      <c r="AU167" s="231" t="s">
        <v>84</v>
      </c>
      <c r="AY167" s="18" t="s">
        <v>133</v>
      </c>
      <c r="BE167" s="232">
        <f>IF(N167="základní",J167,0)</f>
        <v>0</v>
      </c>
      <c r="BF167" s="232">
        <f>IF(N167="snížená",J167,0)</f>
        <v>0</v>
      </c>
      <c r="BG167" s="232">
        <f>IF(N167="zákl. přenesená",J167,0)</f>
        <v>0</v>
      </c>
      <c r="BH167" s="232">
        <f>IF(N167="sníž. přenesená",J167,0)</f>
        <v>0</v>
      </c>
      <c r="BI167" s="232">
        <f>IF(N167="nulová",J167,0)</f>
        <v>0</v>
      </c>
      <c r="BJ167" s="18" t="s">
        <v>140</v>
      </c>
      <c r="BK167" s="232">
        <f>ROUND(I167*H167,2)</f>
        <v>0</v>
      </c>
      <c r="BL167" s="18" t="s">
        <v>140</v>
      </c>
      <c r="BM167" s="231" t="s">
        <v>461</v>
      </c>
    </row>
    <row r="168" spans="1:47" s="2" customFormat="1" ht="12">
      <c r="A168" s="39"/>
      <c r="B168" s="40"/>
      <c r="C168" s="41"/>
      <c r="D168" s="233" t="s">
        <v>142</v>
      </c>
      <c r="E168" s="41"/>
      <c r="F168" s="234" t="s">
        <v>291</v>
      </c>
      <c r="G168" s="41"/>
      <c r="H168" s="41"/>
      <c r="I168" s="138"/>
      <c r="J168" s="41"/>
      <c r="K168" s="41"/>
      <c r="L168" s="45"/>
      <c r="M168" s="235"/>
      <c r="N168" s="236"/>
      <c r="O168" s="86"/>
      <c r="P168" s="86"/>
      <c r="Q168" s="86"/>
      <c r="R168" s="86"/>
      <c r="S168" s="86"/>
      <c r="T168" s="87"/>
      <c r="U168" s="39"/>
      <c r="V168" s="39"/>
      <c r="W168" s="39"/>
      <c r="X168" s="39"/>
      <c r="Y168" s="39"/>
      <c r="Z168" s="39"/>
      <c r="AA168" s="39"/>
      <c r="AB168" s="39"/>
      <c r="AC168" s="39"/>
      <c r="AD168" s="39"/>
      <c r="AE168" s="39"/>
      <c r="AT168" s="18" t="s">
        <v>142</v>
      </c>
      <c r="AU168" s="18" t="s">
        <v>84</v>
      </c>
    </row>
    <row r="169" spans="1:51" s="13" customFormat="1" ht="12">
      <c r="A169" s="13"/>
      <c r="B169" s="238"/>
      <c r="C169" s="239"/>
      <c r="D169" s="233" t="s">
        <v>146</v>
      </c>
      <c r="E169" s="240" t="s">
        <v>28</v>
      </c>
      <c r="F169" s="241" t="s">
        <v>440</v>
      </c>
      <c r="G169" s="239"/>
      <c r="H169" s="240" t="s">
        <v>28</v>
      </c>
      <c r="I169" s="242"/>
      <c r="J169" s="239"/>
      <c r="K169" s="239"/>
      <c r="L169" s="243"/>
      <c r="M169" s="244"/>
      <c r="N169" s="245"/>
      <c r="O169" s="245"/>
      <c r="P169" s="245"/>
      <c r="Q169" s="245"/>
      <c r="R169" s="245"/>
      <c r="S169" s="245"/>
      <c r="T169" s="246"/>
      <c r="U169" s="13"/>
      <c r="V169" s="13"/>
      <c r="W169" s="13"/>
      <c r="X169" s="13"/>
      <c r="Y169" s="13"/>
      <c r="Z169" s="13"/>
      <c r="AA169" s="13"/>
      <c r="AB169" s="13"/>
      <c r="AC169" s="13"/>
      <c r="AD169" s="13"/>
      <c r="AE169" s="13"/>
      <c r="AT169" s="247" t="s">
        <v>146</v>
      </c>
      <c r="AU169" s="247" t="s">
        <v>84</v>
      </c>
      <c r="AV169" s="13" t="s">
        <v>82</v>
      </c>
      <c r="AW169" s="13" t="s">
        <v>35</v>
      </c>
      <c r="AX169" s="13" t="s">
        <v>74</v>
      </c>
      <c r="AY169" s="247" t="s">
        <v>133</v>
      </c>
    </row>
    <row r="170" spans="1:51" s="14" customFormat="1" ht="12">
      <c r="A170" s="14"/>
      <c r="B170" s="248"/>
      <c r="C170" s="249"/>
      <c r="D170" s="233" t="s">
        <v>146</v>
      </c>
      <c r="E170" s="250" t="s">
        <v>28</v>
      </c>
      <c r="F170" s="251" t="s">
        <v>462</v>
      </c>
      <c r="G170" s="249"/>
      <c r="H170" s="252">
        <v>0.14</v>
      </c>
      <c r="I170" s="253"/>
      <c r="J170" s="249"/>
      <c r="K170" s="249"/>
      <c r="L170" s="254"/>
      <c r="M170" s="284"/>
      <c r="N170" s="285"/>
      <c r="O170" s="285"/>
      <c r="P170" s="285"/>
      <c r="Q170" s="285"/>
      <c r="R170" s="285"/>
      <c r="S170" s="285"/>
      <c r="T170" s="286"/>
      <c r="U170" s="14"/>
      <c r="V170" s="14"/>
      <c r="W170" s="14"/>
      <c r="X170" s="14"/>
      <c r="Y170" s="14"/>
      <c r="Z170" s="14"/>
      <c r="AA170" s="14"/>
      <c r="AB170" s="14"/>
      <c r="AC170" s="14"/>
      <c r="AD170" s="14"/>
      <c r="AE170" s="14"/>
      <c r="AT170" s="258" t="s">
        <v>146</v>
      </c>
      <c r="AU170" s="258" t="s">
        <v>84</v>
      </c>
      <c r="AV170" s="14" t="s">
        <v>84</v>
      </c>
      <c r="AW170" s="14" t="s">
        <v>35</v>
      </c>
      <c r="AX170" s="14" t="s">
        <v>82</v>
      </c>
      <c r="AY170" s="258" t="s">
        <v>133</v>
      </c>
    </row>
    <row r="171" spans="1:31" s="2" customFormat="1" ht="6.95" customHeight="1">
      <c r="A171" s="39"/>
      <c r="B171" s="61"/>
      <c r="C171" s="62"/>
      <c r="D171" s="62"/>
      <c r="E171" s="62"/>
      <c r="F171" s="62"/>
      <c r="G171" s="62"/>
      <c r="H171" s="62"/>
      <c r="I171" s="168"/>
      <c r="J171" s="62"/>
      <c r="K171" s="62"/>
      <c r="L171" s="45"/>
      <c r="M171" s="39"/>
      <c r="O171" s="39"/>
      <c r="P171" s="39"/>
      <c r="Q171" s="39"/>
      <c r="R171" s="39"/>
      <c r="S171" s="39"/>
      <c r="T171" s="39"/>
      <c r="U171" s="39"/>
      <c r="V171" s="39"/>
      <c r="W171" s="39"/>
      <c r="X171" s="39"/>
      <c r="Y171" s="39"/>
      <c r="Z171" s="39"/>
      <c r="AA171" s="39"/>
      <c r="AB171" s="39"/>
      <c r="AC171" s="39"/>
      <c r="AD171" s="39"/>
      <c r="AE171" s="39"/>
    </row>
  </sheetData>
  <sheetProtection password="CC35" sheet="1" objects="1" scenarios="1" formatColumns="0" formatRows="0" autoFilter="0"/>
  <autoFilter ref="C82:K170"/>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8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102</v>
      </c>
    </row>
    <row r="3" spans="2:46" s="1" customFormat="1" ht="6.95" customHeight="1">
      <c r="B3" s="131"/>
      <c r="C3" s="132"/>
      <c r="D3" s="132"/>
      <c r="E3" s="132"/>
      <c r="F3" s="132"/>
      <c r="G3" s="132"/>
      <c r="H3" s="132"/>
      <c r="I3" s="133"/>
      <c r="J3" s="132"/>
      <c r="K3" s="132"/>
      <c r="L3" s="21"/>
      <c r="AT3" s="18" t="s">
        <v>84</v>
      </c>
    </row>
    <row r="4" spans="2:46" s="1" customFormat="1" ht="24.95" customHeight="1">
      <c r="B4" s="21"/>
      <c r="D4" s="134" t="s">
        <v>103</v>
      </c>
      <c r="I4" s="130"/>
      <c r="L4" s="21"/>
      <c r="M4" s="135" t="s">
        <v>10</v>
      </c>
      <c r="AT4" s="18" t="s">
        <v>35</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Chrudimka, Hlinsko, odstranění sedimentů v intravilánu, ř. km 86,376 - 89,700</v>
      </c>
      <c r="F7" s="136"/>
      <c r="G7" s="136"/>
      <c r="H7" s="136"/>
      <c r="I7" s="130"/>
      <c r="L7" s="21"/>
    </row>
    <row r="8" spans="1:31" s="2" customFormat="1" ht="12" customHeight="1">
      <c r="A8" s="39"/>
      <c r="B8" s="45"/>
      <c r="C8" s="39"/>
      <c r="D8" s="136" t="s">
        <v>104</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463</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28</v>
      </c>
      <c r="G11" s="39"/>
      <c r="H11" s="39"/>
      <c r="I11" s="142" t="s">
        <v>20</v>
      </c>
      <c r="J11" s="141" t="s">
        <v>28</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22</v>
      </c>
      <c r="E12" s="39"/>
      <c r="F12" s="141" t="s">
        <v>23</v>
      </c>
      <c r="G12" s="39"/>
      <c r="H12" s="39"/>
      <c r="I12" s="142" t="s">
        <v>24</v>
      </c>
      <c r="J12" s="143" t="str">
        <f>'Rekapitulace stavby'!AN8</f>
        <v>25. 11. 2019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26</v>
      </c>
      <c r="E14" s="39"/>
      <c r="F14" s="39"/>
      <c r="G14" s="39"/>
      <c r="H14" s="39"/>
      <c r="I14" s="142" t="s">
        <v>27</v>
      </c>
      <c r="J14" s="141" t="s">
        <v>28</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29</v>
      </c>
      <c r="F15" s="39"/>
      <c r="G15" s="39"/>
      <c r="H15" s="39"/>
      <c r="I15" s="142" t="s">
        <v>30</v>
      </c>
      <c r="J15" s="141" t="s">
        <v>28</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31</v>
      </c>
      <c r="E17" s="39"/>
      <c r="F17" s="39"/>
      <c r="G17" s="39"/>
      <c r="H17" s="39"/>
      <c r="I17" s="142" t="s">
        <v>27</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30</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33</v>
      </c>
      <c r="E20" s="39"/>
      <c r="F20" s="39"/>
      <c r="G20" s="39"/>
      <c r="H20" s="39"/>
      <c r="I20" s="142" t="s">
        <v>27</v>
      </c>
      <c r="J20" s="141" t="s">
        <v>28</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34</v>
      </c>
      <c r="F21" s="39"/>
      <c r="G21" s="39"/>
      <c r="H21" s="39"/>
      <c r="I21" s="142" t="s">
        <v>30</v>
      </c>
      <c r="J21" s="141" t="s">
        <v>28</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36</v>
      </c>
      <c r="E23" s="39"/>
      <c r="F23" s="39"/>
      <c r="G23" s="39"/>
      <c r="H23" s="39"/>
      <c r="I23" s="142" t="s">
        <v>27</v>
      </c>
      <c r="J23" s="141" t="s">
        <v>28</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37</v>
      </c>
      <c r="F24" s="39"/>
      <c r="G24" s="39"/>
      <c r="H24" s="39"/>
      <c r="I24" s="142" t="s">
        <v>30</v>
      </c>
      <c r="J24" s="141" t="s">
        <v>28</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38</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25.5" customHeight="1">
      <c r="A27" s="144"/>
      <c r="B27" s="145"/>
      <c r="C27" s="144"/>
      <c r="D27" s="144"/>
      <c r="E27" s="146" t="s">
        <v>106</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40</v>
      </c>
      <c r="E30" s="39"/>
      <c r="F30" s="39"/>
      <c r="G30" s="39"/>
      <c r="H30" s="39"/>
      <c r="I30" s="138"/>
      <c r="J30" s="152">
        <f>ROUND(J84,2)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42</v>
      </c>
      <c r="G32" s="39"/>
      <c r="H32" s="39"/>
      <c r="I32" s="154" t="s">
        <v>41</v>
      </c>
      <c r="J32" s="153" t="s">
        <v>43</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44</v>
      </c>
      <c r="E33" s="136" t="s">
        <v>45</v>
      </c>
      <c r="F33" s="156">
        <f>ROUND((SUM(BE84:BE182)),2)</f>
        <v>0</v>
      </c>
      <c r="G33" s="39"/>
      <c r="H33" s="39"/>
      <c r="I33" s="157">
        <v>0.21</v>
      </c>
      <c r="J33" s="156">
        <f>ROUND(((SUM(BE84:BE182))*I33),2)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46</v>
      </c>
      <c r="F34" s="156">
        <f>ROUND((SUM(BF84:BF182)),2)</f>
        <v>0</v>
      </c>
      <c r="G34" s="39"/>
      <c r="H34" s="39"/>
      <c r="I34" s="157">
        <v>0.15</v>
      </c>
      <c r="J34" s="156">
        <f>ROUND(((SUM(BF84:BF182))*I34),2)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44</v>
      </c>
      <c r="E35" s="136" t="s">
        <v>47</v>
      </c>
      <c r="F35" s="156">
        <f>ROUND((SUM(BG84:BG182)),2)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48</v>
      </c>
      <c r="F36" s="156">
        <f>ROUND((SUM(BH84:BH182)),2)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49</v>
      </c>
      <c r="F37" s="156">
        <f>ROUND((SUM(BI84:BI182)),2)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50</v>
      </c>
      <c r="E39" s="160"/>
      <c r="F39" s="160"/>
      <c r="G39" s="161" t="s">
        <v>51</v>
      </c>
      <c r="H39" s="162" t="s">
        <v>52</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Chrudimka, Hlinsko, odstranění sedimentů v intravilánu, ř. km 86,376 - 89,700</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7. - VON</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Hlinsko</v>
      </c>
      <c r="G52" s="41"/>
      <c r="H52" s="41"/>
      <c r="I52" s="142" t="s">
        <v>24</v>
      </c>
      <c r="J52" s="74" t="str">
        <f>IF(J12="","",J12)</f>
        <v>25. 11. 2019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43.05" customHeight="1">
      <c r="A54" s="39"/>
      <c r="B54" s="40"/>
      <c r="C54" s="33" t="s">
        <v>26</v>
      </c>
      <c r="D54" s="41"/>
      <c r="E54" s="41"/>
      <c r="F54" s="28" t="str">
        <f>E15</f>
        <v>Povodí Labe, státní podnik, závod Pardubice</v>
      </c>
      <c r="G54" s="41"/>
      <c r="H54" s="41"/>
      <c r="I54" s="142" t="s">
        <v>33</v>
      </c>
      <c r="J54" s="37" t="str">
        <f>E21</f>
        <v>Povodí Labe, státní podnik, OIČ, Hradec Králové</v>
      </c>
      <c r="K54" s="41"/>
      <c r="L54" s="139"/>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142" t="s">
        <v>36</v>
      </c>
      <c r="J55" s="37" t="str">
        <f>E24</f>
        <v>Ing. Eva Morkesová</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72</v>
      </c>
      <c r="D59" s="41"/>
      <c r="E59" s="41"/>
      <c r="F59" s="41"/>
      <c r="G59" s="41"/>
      <c r="H59" s="41"/>
      <c r="I59" s="138"/>
      <c r="J59" s="104">
        <f>J84</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464</v>
      </c>
      <c r="E60" s="181"/>
      <c r="F60" s="181"/>
      <c r="G60" s="181"/>
      <c r="H60" s="181"/>
      <c r="I60" s="182"/>
      <c r="J60" s="183">
        <f>J85</f>
        <v>0</v>
      </c>
      <c r="K60" s="179"/>
      <c r="L60" s="184"/>
      <c r="S60" s="9"/>
      <c r="T60" s="9"/>
      <c r="U60" s="9"/>
      <c r="V60" s="9"/>
      <c r="W60" s="9"/>
      <c r="X60" s="9"/>
      <c r="Y60" s="9"/>
      <c r="Z60" s="9"/>
      <c r="AA60" s="9"/>
      <c r="AB60" s="9"/>
      <c r="AC60" s="9"/>
      <c r="AD60" s="9"/>
      <c r="AE60" s="9"/>
    </row>
    <row r="61" spans="1:31" s="10" customFormat="1" ht="19.9" customHeight="1">
      <c r="A61" s="10"/>
      <c r="B61" s="185"/>
      <c r="C61" s="186"/>
      <c r="D61" s="187" t="s">
        <v>465</v>
      </c>
      <c r="E61" s="188"/>
      <c r="F61" s="188"/>
      <c r="G61" s="188"/>
      <c r="H61" s="188"/>
      <c r="I61" s="189"/>
      <c r="J61" s="190">
        <f>J86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466</v>
      </c>
      <c r="E62" s="188"/>
      <c r="F62" s="188"/>
      <c r="G62" s="188"/>
      <c r="H62" s="188"/>
      <c r="I62" s="189"/>
      <c r="J62" s="190">
        <f>J125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467</v>
      </c>
      <c r="E63" s="188"/>
      <c r="F63" s="188"/>
      <c r="G63" s="188"/>
      <c r="H63" s="188"/>
      <c r="I63" s="189"/>
      <c r="J63" s="190">
        <f>J134</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468</v>
      </c>
      <c r="E64" s="188"/>
      <c r="F64" s="188"/>
      <c r="G64" s="188"/>
      <c r="H64" s="188"/>
      <c r="I64" s="189"/>
      <c r="J64" s="190">
        <f>J137</f>
        <v>0</v>
      </c>
      <c r="K64" s="186"/>
      <c r="L64" s="191"/>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8"/>
      <c r="J65" s="41"/>
      <c r="K65" s="41"/>
      <c r="L65" s="139"/>
      <c r="S65" s="39"/>
      <c r="T65" s="39"/>
      <c r="U65" s="39"/>
      <c r="V65" s="39"/>
      <c r="W65" s="39"/>
      <c r="X65" s="39"/>
      <c r="Y65" s="39"/>
      <c r="Z65" s="39"/>
      <c r="AA65" s="39"/>
      <c r="AB65" s="39"/>
      <c r="AC65" s="39"/>
      <c r="AD65" s="39"/>
      <c r="AE65" s="39"/>
    </row>
    <row r="66" spans="1:31" s="2" customFormat="1" ht="6.95" customHeight="1">
      <c r="A66" s="39"/>
      <c r="B66" s="61"/>
      <c r="C66" s="62"/>
      <c r="D66" s="62"/>
      <c r="E66" s="62"/>
      <c r="F66" s="62"/>
      <c r="G66" s="62"/>
      <c r="H66" s="62"/>
      <c r="I66" s="168"/>
      <c r="J66" s="62"/>
      <c r="K66" s="62"/>
      <c r="L66" s="139"/>
      <c r="S66" s="39"/>
      <c r="T66" s="39"/>
      <c r="U66" s="39"/>
      <c r="V66" s="39"/>
      <c r="W66" s="39"/>
      <c r="X66" s="39"/>
      <c r="Y66" s="39"/>
      <c r="Z66" s="39"/>
      <c r="AA66" s="39"/>
      <c r="AB66" s="39"/>
      <c r="AC66" s="39"/>
      <c r="AD66" s="39"/>
      <c r="AE66" s="39"/>
    </row>
    <row r="70" spans="1:31" s="2" customFormat="1" ht="6.95" customHeight="1">
      <c r="A70" s="39"/>
      <c r="B70" s="63"/>
      <c r="C70" s="64"/>
      <c r="D70" s="64"/>
      <c r="E70" s="64"/>
      <c r="F70" s="64"/>
      <c r="G70" s="64"/>
      <c r="H70" s="64"/>
      <c r="I70" s="171"/>
      <c r="J70" s="64"/>
      <c r="K70" s="64"/>
      <c r="L70" s="139"/>
      <c r="S70" s="39"/>
      <c r="T70" s="39"/>
      <c r="U70" s="39"/>
      <c r="V70" s="39"/>
      <c r="W70" s="39"/>
      <c r="X70" s="39"/>
      <c r="Y70" s="39"/>
      <c r="Z70" s="39"/>
      <c r="AA70" s="39"/>
      <c r="AB70" s="39"/>
      <c r="AC70" s="39"/>
      <c r="AD70" s="39"/>
      <c r="AE70" s="39"/>
    </row>
    <row r="71" spans="1:31" s="2" customFormat="1" ht="24.95" customHeight="1">
      <c r="A71" s="39"/>
      <c r="B71" s="40"/>
      <c r="C71" s="24" t="s">
        <v>118</v>
      </c>
      <c r="D71" s="41"/>
      <c r="E71" s="41"/>
      <c r="F71" s="41"/>
      <c r="G71" s="41"/>
      <c r="H71" s="41"/>
      <c r="I71" s="138"/>
      <c r="J71" s="41"/>
      <c r="K71" s="41"/>
      <c r="L71" s="139"/>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16.5" customHeight="1">
      <c r="A74" s="39"/>
      <c r="B74" s="40"/>
      <c r="C74" s="41"/>
      <c r="D74" s="41"/>
      <c r="E74" s="172" t="str">
        <f>E7</f>
        <v>Chrudimka, Hlinsko, odstranění sedimentů v intravilánu, ř. km 86,376 - 89,700</v>
      </c>
      <c r="F74" s="33"/>
      <c r="G74" s="33"/>
      <c r="H74" s="33"/>
      <c r="I74" s="138"/>
      <c r="J74" s="41"/>
      <c r="K74" s="41"/>
      <c r="L74" s="139"/>
      <c r="S74" s="39"/>
      <c r="T74" s="39"/>
      <c r="U74" s="39"/>
      <c r="V74" s="39"/>
      <c r="W74" s="39"/>
      <c r="X74" s="39"/>
      <c r="Y74" s="39"/>
      <c r="Z74" s="39"/>
      <c r="AA74" s="39"/>
      <c r="AB74" s="39"/>
      <c r="AC74" s="39"/>
      <c r="AD74" s="39"/>
      <c r="AE74" s="39"/>
    </row>
    <row r="75" spans="1:31" s="2" customFormat="1" ht="12" customHeight="1">
      <c r="A75" s="39"/>
      <c r="B75" s="40"/>
      <c r="C75" s="33" t="s">
        <v>104</v>
      </c>
      <c r="D75" s="41"/>
      <c r="E75" s="41"/>
      <c r="F75" s="41"/>
      <c r="G75" s="41"/>
      <c r="H75" s="41"/>
      <c r="I75" s="138"/>
      <c r="J75" s="41"/>
      <c r="K75" s="41"/>
      <c r="L75" s="139"/>
      <c r="S75" s="39"/>
      <c r="T75" s="39"/>
      <c r="U75" s="39"/>
      <c r="V75" s="39"/>
      <c r="W75" s="39"/>
      <c r="X75" s="39"/>
      <c r="Y75" s="39"/>
      <c r="Z75" s="39"/>
      <c r="AA75" s="39"/>
      <c r="AB75" s="39"/>
      <c r="AC75" s="39"/>
      <c r="AD75" s="39"/>
      <c r="AE75" s="39"/>
    </row>
    <row r="76" spans="1:31" s="2" customFormat="1" ht="16.5" customHeight="1">
      <c r="A76" s="39"/>
      <c r="B76" s="40"/>
      <c r="C76" s="41"/>
      <c r="D76" s="41"/>
      <c r="E76" s="71" t="str">
        <f>E9</f>
        <v>7. - VON</v>
      </c>
      <c r="F76" s="41"/>
      <c r="G76" s="41"/>
      <c r="H76" s="41"/>
      <c r="I76" s="138"/>
      <c r="J76" s="41"/>
      <c r="K76" s="41"/>
      <c r="L76" s="139"/>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8"/>
      <c r="J77" s="41"/>
      <c r="K77" s="41"/>
      <c r="L77" s="139"/>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Hlinsko</v>
      </c>
      <c r="G78" s="41"/>
      <c r="H78" s="41"/>
      <c r="I78" s="142" t="s">
        <v>24</v>
      </c>
      <c r="J78" s="74" t="str">
        <f>IF(J12="","",J12)</f>
        <v>25. 11. 2019</v>
      </c>
      <c r="K78" s="41"/>
      <c r="L78" s="139"/>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43.05" customHeight="1">
      <c r="A80" s="39"/>
      <c r="B80" s="40"/>
      <c r="C80" s="33" t="s">
        <v>26</v>
      </c>
      <c r="D80" s="41"/>
      <c r="E80" s="41"/>
      <c r="F80" s="28" t="str">
        <f>E15</f>
        <v>Povodí Labe, státní podnik, závod Pardubice</v>
      </c>
      <c r="G80" s="41"/>
      <c r="H80" s="41"/>
      <c r="I80" s="142" t="s">
        <v>33</v>
      </c>
      <c r="J80" s="37" t="str">
        <f>E21</f>
        <v>Povodí Labe, státní podnik, OIČ, Hradec Králové</v>
      </c>
      <c r="K80" s="41"/>
      <c r="L80" s="139"/>
      <c r="S80" s="39"/>
      <c r="T80" s="39"/>
      <c r="U80" s="39"/>
      <c r="V80" s="39"/>
      <c r="W80" s="39"/>
      <c r="X80" s="39"/>
      <c r="Y80" s="39"/>
      <c r="Z80" s="39"/>
      <c r="AA80" s="39"/>
      <c r="AB80" s="39"/>
      <c r="AC80" s="39"/>
      <c r="AD80" s="39"/>
      <c r="AE80" s="39"/>
    </row>
    <row r="81" spans="1:31" s="2" customFormat="1" ht="15.15" customHeight="1">
      <c r="A81" s="39"/>
      <c r="B81" s="40"/>
      <c r="C81" s="33" t="s">
        <v>31</v>
      </c>
      <c r="D81" s="41"/>
      <c r="E81" s="41"/>
      <c r="F81" s="28" t="str">
        <f>IF(E18="","",E18)</f>
        <v>Vyplň údaj</v>
      </c>
      <c r="G81" s="41"/>
      <c r="H81" s="41"/>
      <c r="I81" s="142" t="s">
        <v>36</v>
      </c>
      <c r="J81" s="37" t="str">
        <f>E24</f>
        <v>Ing. Eva Morkesová</v>
      </c>
      <c r="K81" s="41"/>
      <c r="L81" s="139"/>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8"/>
      <c r="J82" s="41"/>
      <c r="K82" s="41"/>
      <c r="L82" s="139"/>
      <c r="S82" s="39"/>
      <c r="T82" s="39"/>
      <c r="U82" s="39"/>
      <c r="V82" s="39"/>
      <c r="W82" s="39"/>
      <c r="X82" s="39"/>
      <c r="Y82" s="39"/>
      <c r="Z82" s="39"/>
      <c r="AA82" s="39"/>
      <c r="AB82" s="39"/>
      <c r="AC82" s="39"/>
      <c r="AD82" s="39"/>
      <c r="AE82" s="39"/>
    </row>
    <row r="83" spans="1:31" s="11" customFormat="1" ht="29.25" customHeight="1">
      <c r="A83" s="192"/>
      <c r="B83" s="193"/>
      <c r="C83" s="194" t="s">
        <v>119</v>
      </c>
      <c r="D83" s="195" t="s">
        <v>59</v>
      </c>
      <c r="E83" s="195" t="s">
        <v>55</v>
      </c>
      <c r="F83" s="195" t="s">
        <v>56</v>
      </c>
      <c r="G83" s="195" t="s">
        <v>120</v>
      </c>
      <c r="H83" s="195" t="s">
        <v>121</v>
      </c>
      <c r="I83" s="196" t="s">
        <v>122</v>
      </c>
      <c r="J83" s="195" t="s">
        <v>109</v>
      </c>
      <c r="K83" s="197" t="s">
        <v>123</v>
      </c>
      <c r="L83" s="198"/>
      <c r="M83" s="94" t="s">
        <v>28</v>
      </c>
      <c r="N83" s="95" t="s">
        <v>44</v>
      </c>
      <c r="O83" s="95" t="s">
        <v>124</v>
      </c>
      <c r="P83" s="95" t="s">
        <v>125</v>
      </c>
      <c r="Q83" s="95" t="s">
        <v>126</v>
      </c>
      <c r="R83" s="95" t="s">
        <v>127</v>
      </c>
      <c r="S83" s="95" t="s">
        <v>128</v>
      </c>
      <c r="T83" s="96" t="s">
        <v>129</v>
      </c>
      <c r="U83" s="192"/>
      <c r="V83" s="192"/>
      <c r="W83" s="192"/>
      <c r="X83" s="192"/>
      <c r="Y83" s="192"/>
      <c r="Z83" s="192"/>
      <c r="AA83" s="192"/>
      <c r="AB83" s="192"/>
      <c r="AC83" s="192"/>
      <c r="AD83" s="192"/>
      <c r="AE83" s="192"/>
    </row>
    <row r="84" spans="1:63" s="2" customFormat="1" ht="22.8" customHeight="1">
      <c r="A84" s="39"/>
      <c r="B84" s="40"/>
      <c r="C84" s="101" t="s">
        <v>130</v>
      </c>
      <c r="D84" s="41"/>
      <c r="E84" s="41"/>
      <c r="F84" s="41"/>
      <c r="G84" s="41"/>
      <c r="H84" s="41"/>
      <c r="I84" s="138"/>
      <c r="J84" s="199">
        <f>BK84</f>
        <v>0</v>
      </c>
      <c r="K84" s="41"/>
      <c r="L84" s="45"/>
      <c r="M84" s="97"/>
      <c r="N84" s="200"/>
      <c r="O84" s="98"/>
      <c r="P84" s="201">
        <f>P85</f>
        <v>0</v>
      </c>
      <c r="Q84" s="98"/>
      <c r="R84" s="201">
        <f>R85</f>
        <v>0</v>
      </c>
      <c r="S84" s="98"/>
      <c r="T84" s="202">
        <f>T85</f>
        <v>0</v>
      </c>
      <c r="U84" s="39"/>
      <c r="V84" s="39"/>
      <c r="W84" s="39"/>
      <c r="X84" s="39"/>
      <c r="Y84" s="39"/>
      <c r="Z84" s="39"/>
      <c r="AA84" s="39"/>
      <c r="AB84" s="39"/>
      <c r="AC84" s="39"/>
      <c r="AD84" s="39"/>
      <c r="AE84" s="39"/>
      <c r="AT84" s="18" t="s">
        <v>73</v>
      </c>
      <c r="AU84" s="18" t="s">
        <v>110</v>
      </c>
      <c r="BK84" s="203">
        <f>BK85</f>
        <v>0</v>
      </c>
    </row>
    <row r="85" spans="1:63" s="12" customFormat="1" ht="25.9" customHeight="1">
      <c r="A85" s="12"/>
      <c r="B85" s="204"/>
      <c r="C85" s="205"/>
      <c r="D85" s="206" t="s">
        <v>73</v>
      </c>
      <c r="E85" s="207" t="s">
        <v>469</v>
      </c>
      <c r="F85" s="207" t="s">
        <v>470</v>
      </c>
      <c r="G85" s="205"/>
      <c r="H85" s="205"/>
      <c r="I85" s="208"/>
      <c r="J85" s="209">
        <f>BK85</f>
        <v>0</v>
      </c>
      <c r="K85" s="205"/>
      <c r="L85" s="210"/>
      <c r="M85" s="211"/>
      <c r="N85" s="212"/>
      <c r="O85" s="212"/>
      <c r="P85" s="213">
        <f>P86+P125+P134+P137</f>
        <v>0</v>
      </c>
      <c r="Q85" s="212"/>
      <c r="R85" s="213">
        <f>R86+R125+R134+R137</f>
        <v>0</v>
      </c>
      <c r="S85" s="212"/>
      <c r="T85" s="214">
        <f>T86+T125+T134+T137</f>
        <v>0</v>
      </c>
      <c r="U85" s="12"/>
      <c r="V85" s="12"/>
      <c r="W85" s="12"/>
      <c r="X85" s="12"/>
      <c r="Y85" s="12"/>
      <c r="Z85" s="12"/>
      <c r="AA85" s="12"/>
      <c r="AB85" s="12"/>
      <c r="AC85" s="12"/>
      <c r="AD85" s="12"/>
      <c r="AE85" s="12"/>
      <c r="AR85" s="215" t="s">
        <v>140</v>
      </c>
      <c r="AT85" s="216" t="s">
        <v>73</v>
      </c>
      <c r="AU85" s="216" t="s">
        <v>74</v>
      </c>
      <c r="AY85" s="215" t="s">
        <v>133</v>
      </c>
      <c r="BK85" s="217">
        <f>BK86+BK125+BK134+BK137</f>
        <v>0</v>
      </c>
    </row>
    <row r="86" spans="1:63" s="12" customFormat="1" ht="22.8" customHeight="1">
      <c r="A86" s="12"/>
      <c r="B86" s="204"/>
      <c r="C86" s="205"/>
      <c r="D86" s="206" t="s">
        <v>73</v>
      </c>
      <c r="E86" s="218" t="s">
        <v>471</v>
      </c>
      <c r="F86" s="218" t="s">
        <v>472</v>
      </c>
      <c r="G86" s="205"/>
      <c r="H86" s="205"/>
      <c r="I86" s="208"/>
      <c r="J86" s="219">
        <f>BK86</f>
        <v>0</v>
      </c>
      <c r="K86" s="205"/>
      <c r="L86" s="210"/>
      <c r="M86" s="211"/>
      <c r="N86" s="212"/>
      <c r="O86" s="212"/>
      <c r="P86" s="213">
        <f>SUM(P87:P124)</f>
        <v>0</v>
      </c>
      <c r="Q86" s="212"/>
      <c r="R86" s="213">
        <f>SUM(R87:R124)</f>
        <v>0</v>
      </c>
      <c r="S86" s="212"/>
      <c r="T86" s="214">
        <f>SUM(T87:T124)</f>
        <v>0</v>
      </c>
      <c r="U86" s="12"/>
      <c r="V86" s="12"/>
      <c r="W86" s="12"/>
      <c r="X86" s="12"/>
      <c r="Y86" s="12"/>
      <c r="Z86" s="12"/>
      <c r="AA86" s="12"/>
      <c r="AB86" s="12"/>
      <c r="AC86" s="12"/>
      <c r="AD86" s="12"/>
      <c r="AE86" s="12"/>
      <c r="AR86" s="215" t="s">
        <v>140</v>
      </c>
      <c r="AT86" s="216" t="s">
        <v>73</v>
      </c>
      <c r="AU86" s="216" t="s">
        <v>82</v>
      </c>
      <c r="AY86" s="215" t="s">
        <v>133</v>
      </c>
      <c r="BK86" s="217">
        <f>SUM(BK87:BK124)</f>
        <v>0</v>
      </c>
    </row>
    <row r="87" spans="1:65" s="2" customFormat="1" ht="16.5" customHeight="1">
      <c r="A87" s="39"/>
      <c r="B87" s="40"/>
      <c r="C87" s="220" t="s">
        <v>82</v>
      </c>
      <c r="D87" s="220" t="s">
        <v>135</v>
      </c>
      <c r="E87" s="221" t="s">
        <v>473</v>
      </c>
      <c r="F87" s="222" t="s">
        <v>474</v>
      </c>
      <c r="G87" s="223" t="s">
        <v>475</v>
      </c>
      <c r="H87" s="224">
        <v>1</v>
      </c>
      <c r="I87" s="225"/>
      <c r="J87" s="226">
        <f>ROUND(I87*H87,2)</f>
        <v>0</v>
      </c>
      <c r="K87" s="222" t="s">
        <v>28</v>
      </c>
      <c r="L87" s="45"/>
      <c r="M87" s="227" t="s">
        <v>28</v>
      </c>
      <c r="N87" s="228" t="s">
        <v>47</v>
      </c>
      <c r="O87" s="86"/>
      <c r="P87" s="229">
        <f>O87*H87</f>
        <v>0</v>
      </c>
      <c r="Q87" s="229">
        <v>0</v>
      </c>
      <c r="R87" s="229">
        <f>Q87*H87</f>
        <v>0</v>
      </c>
      <c r="S87" s="229">
        <v>0</v>
      </c>
      <c r="T87" s="230">
        <f>S87*H87</f>
        <v>0</v>
      </c>
      <c r="U87" s="39"/>
      <c r="V87" s="39"/>
      <c r="W87" s="39"/>
      <c r="X87" s="39"/>
      <c r="Y87" s="39"/>
      <c r="Z87" s="39"/>
      <c r="AA87" s="39"/>
      <c r="AB87" s="39"/>
      <c r="AC87" s="39"/>
      <c r="AD87" s="39"/>
      <c r="AE87" s="39"/>
      <c r="AR87" s="231" t="s">
        <v>476</v>
      </c>
      <c r="AT87" s="231" t="s">
        <v>135</v>
      </c>
      <c r="AU87" s="231" t="s">
        <v>84</v>
      </c>
      <c r="AY87" s="18" t="s">
        <v>133</v>
      </c>
      <c r="BE87" s="232">
        <f>IF(N87="základní",J87,0)</f>
        <v>0</v>
      </c>
      <c r="BF87" s="232">
        <f>IF(N87="snížená",J87,0)</f>
        <v>0</v>
      </c>
      <c r="BG87" s="232">
        <f>IF(N87="zákl. přenesená",J87,0)</f>
        <v>0</v>
      </c>
      <c r="BH87" s="232">
        <f>IF(N87="sníž. přenesená",J87,0)</f>
        <v>0</v>
      </c>
      <c r="BI87" s="232">
        <f>IF(N87="nulová",J87,0)</f>
        <v>0</v>
      </c>
      <c r="BJ87" s="18" t="s">
        <v>140</v>
      </c>
      <c r="BK87" s="232">
        <f>ROUND(I87*H87,2)</f>
        <v>0</v>
      </c>
      <c r="BL87" s="18" t="s">
        <v>476</v>
      </c>
      <c r="BM87" s="231" t="s">
        <v>477</v>
      </c>
    </row>
    <row r="88" spans="1:47" s="2" customFormat="1" ht="12">
      <c r="A88" s="39"/>
      <c r="B88" s="40"/>
      <c r="C88" s="41"/>
      <c r="D88" s="233" t="s">
        <v>142</v>
      </c>
      <c r="E88" s="41"/>
      <c r="F88" s="234" t="s">
        <v>474</v>
      </c>
      <c r="G88" s="41"/>
      <c r="H88" s="41"/>
      <c r="I88" s="138"/>
      <c r="J88" s="41"/>
      <c r="K88" s="41"/>
      <c r="L88" s="45"/>
      <c r="M88" s="235"/>
      <c r="N88" s="236"/>
      <c r="O88" s="86"/>
      <c r="P88" s="86"/>
      <c r="Q88" s="86"/>
      <c r="R88" s="86"/>
      <c r="S88" s="86"/>
      <c r="T88" s="87"/>
      <c r="U88" s="39"/>
      <c r="V88" s="39"/>
      <c r="W88" s="39"/>
      <c r="X88" s="39"/>
      <c r="Y88" s="39"/>
      <c r="Z88" s="39"/>
      <c r="AA88" s="39"/>
      <c r="AB88" s="39"/>
      <c r="AC88" s="39"/>
      <c r="AD88" s="39"/>
      <c r="AE88" s="39"/>
      <c r="AT88" s="18" t="s">
        <v>142</v>
      </c>
      <c r="AU88" s="18" t="s">
        <v>84</v>
      </c>
    </row>
    <row r="89" spans="1:51" s="13" customFormat="1" ht="12">
      <c r="A89" s="13"/>
      <c r="B89" s="238"/>
      <c r="C89" s="239"/>
      <c r="D89" s="233" t="s">
        <v>146</v>
      </c>
      <c r="E89" s="240" t="s">
        <v>28</v>
      </c>
      <c r="F89" s="241" t="s">
        <v>478</v>
      </c>
      <c r="G89" s="239"/>
      <c r="H89" s="240" t="s">
        <v>28</v>
      </c>
      <c r="I89" s="242"/>
      <c r="J89" s="239"/>
      <c r="K89" s="239"/>
      <c r="L89" s="243"/>
      <c r="M89" s="244"/>
      <c r="N89" s="245"/>
      <c r="O89" s="245"/>
      <c r="P89" s="245"/>
      <c r="Q89" s="245"/>
      <c r="R89" s="245"/>
      <c r="S89" s="245"/>
      <c r="T89" s="246"/>
      <c r="U89" s="13"/>
      <c r="V89" s="13"/>
      <c r="W89" s="13"/>
      <c r="X89" s="13"/>
      <c r="Y89" s="13"/>
      <c r="Z89" s="13"/>
      <c r="AA89" s="13"/>
      <c r="AB89" s="13"/>
      <c r="AC89" s="13"/>
      <c r="AD89" s="13"/>
      <c r="AE89" s="13"/>
      <c r="AT89" s="247" t="s">
        <v>146</v>
      </c>
      <c r="AU89" s="247" t="s">
        <v>84</v>
      </c>
      <c r="AV89" s="13" t="s">
        <v>82</v>
      </c>
      <c r="AW89" s="13" t="s">
        <v>35</v>
      </c>
      <c r="AX89" s="13" t="s">
        <v>74</v>
      </c>
      <c r="AY89" s="247" t="s">
        <v>133</v>
      </c>
    </row>
    <row r="90" spans="1:51" s="13" customFormat="1" ht="12">
      <c r="A90" s="13"/>
      <c r="B90" s="238"/>
      <c r="C90" s="239"/>
      <c r="D90" s="233" t="s">
        <v>146</v>
      </c>
      <c r="E90" s="240" t="s">
        <v>28</v>
      </c>
      <c r="F90" s="241" t="s">
        <v>479</v>
      </c>
      <c r="G90" s="239"/>
      <c r="H90" s="240" t="s">
        <v>28</v>
      </c>
      <c r="I90" s="242"/>
      <c r="J90" s="239"/>
      <c r="K90" s="239"/>
      <c r="L90" s="243"/>
      <c r="M90" s="244"/>
      <c r="N90" s="245"/>
      <c r="O90" s="245"/>
      <c r="P90" s="245"/>
      <c r="Q90" s="245"/>
      <c r="R90" s="245"/>
      <c r="S90" s="245"/>
      <c r="T90" s="246"/>
      <c r="U90" s="13"/>
      <c r="V90" s="13"/>
      <c r="W90" s="13"/>
      <c r="X90" s="13"/>
      <c r="Y90" s="13"/>
      <c r="Z90" s="13"/>
      <c r="AA90" s="13"/>
      <c r="AB90" s="13"/>
      <c r="AC90" s="13"/>
      <c r="AD90" s="13"/>
      <c r="AE90" s="13"/>
      <c r="AT90" s="247" t="s">
        <v>146</v>
      </c>
      <c r="AU90" s="247" t="s">
        <v>84</v>
      </c>
      <c r="AV90" s="13" t="s">
        <v>82</v>
      </c>
      <c r="AW90" s="13" t="s">
        <v>35</v>
      </c>
      <c r="AX90" s="13" t="s">
        <v>74</v>
      </c>
      <c r="AY90" s="247" t="s">
        <v>133</v>
      </c>
    </row>
    <row r="91" spans="1:51" s="13" customFormat="1" ht="12">
      <c r="A91" s="13"/>
      <c r="B91" s="238"/>
      <c r="C91" s="239"/>
      <c r="D91" s="233" t="s">
        <v>146</v>
      </c>
      <c r="E91" s="240" t="s">
        <v>28</v>
      </c>
      <c r="F91" s="241" t="s">
        <v>480</v>
      </c>
      <c r="G91" s="239"/>
      <c r="H91" s="240" t="s">
        <v>28</v>
      </c>
      <c r="I91" s="242"/>
      <c r="J91" s="239"/>
      <c r="K91" s="239"/>
      <c r="L91" s="243"/>
      <c r="M91" s="244"/>
      <c r="N91" s="245"/>
      <c r="O91" s="245"/>
      <c r="P91" s="245"/>
      <c r="Q91" s="245"/>
      <c r="R91" s="245"/>
      <c r="S91" s="245"/>
      <c r="T91" s="246"/>
      <c r="U91" s="13"/>
      <c r="V91" s="13"/>
      <c r="W91" s="13"/>
      <c r="X91" s="13"/>
      <c r="Y91" s="13"/>
      <c r="Z91" s="13"/>
      <c r="AA91" s="13"/>
      <c r="AB91" s="13"/>
      <c r="AC91" s="13"/>
      <c r="AD91" s="13"/>
      <c r="AE91" s="13"/>
      <c r="AT91" s="247" t="s">
        <v>146</v>
      </c>
      <c r="AU91" s="247" t="s">
        <v>84</v>
      </c>
      <c r="AV91" s="13" t="s">
        <v>82</v>
      </c>
      <c r="AW91" s="13" t="s">
        <v>35</v>
      </c>
      <c r="AX91" s="13" t="s">
        <v>74</v>
      </c>
      <c r="AY91" s="247" t="s">
        <v>133</v>
      </c>
    </row>
    <row r="92" spans="1:51" s="13" customFormat="1" ht="12">
      <c r="A92" s="13"/>
      <c r="B92" s="238"/>
      <c r="C92" s="239"/>
      <c r="D92" s="233" t="s">
        <v>146</v>
      </c>
      <c r="E92" s="240" t="s">
        <v>28</v>
      </c>
      <c r="F92" s="241" t="s">
        <v>481</v>
      </c>
      <c r="G92" s="239"/>
      <c r="H92" s="240" t="s">
        <v>28</v>
      </c>
      <c r="I92" s="242"/>
      <c r="J92" s="239"/>
      <c r="K92" s="239"/>
      <c r="L92" s="243"/>
      <c r="M92" s="244"/>
      <c r="N92" s="245"/>
      <c r="O92" s="245"/>
      <c r="P92" s="245"/>
      <c r="Q92" s="245"/>
      <c r="R92" s="245"/>
      <c r="S92" s="245"/>
      <c r="T92" s="246"/>
      <c r="U92" s="13"/>
      <c r="V92" s="13"/>
      <c r="W92" s="13"/>
      <c r="X92" s="13"/>
      <c r="Y92" s="13"/>
      <c r="Z92" s="13"/>
      <c r="AA92" s="13"/>
      <c r="AB92" s="13"/>
      <c r="AC92" s="13"/>
      <c r="AD92" s="13"/>
      <c r="AE92" s="13"/>
      <c r="AT92" s="247" t="s">
        <v>146</v>
      </c>
      <c r="AU92" s="247" t="s">
        <v>84</v>
      </c>
      <c r="AV92" s="13" t="s">
        <v>82</v>
      </c>
      <c r="AW92" s="13" t="s">
        <v>35</v>
      </c>
      <c r="AX92" s="13" t="s">
        <v>74</v>
      </c>
      <c r="AY92" s="247" t="s">
        <v>133</v>
      </c>
    </row>
    <row r="93" spans="1:51" s="13" customFormat="1" ht="12">
      <c r="A93" s="13"/>
      <c r="B93" s="238"/>
      <c r="C93" s="239"/>
      <c r="D93" s="233" t="s">
        <v>146</v>
      </c>
      <c r="E93" s="240" t="s">
        <v>28</v>
      </c>
      <c r="F93" s="241" t="s">
        <v>482</v>
      </c>
      <c r="G93" s="239"/>
      <c r="H93" s="240" t="s">
        <v>28</v>
      </c>
      <c r="I93" s="242"/>
      <c r="J93" s="239"/>
      <c r="K93" s="239"/>
      <c r="L93" s="243"/>
      <c r="M93" s="244"/>
      <c r="N93" s="245"/>
      <c r="O93" s="245"/>
      <c r="P93" s="245"/>
      <c r="Q93" s="245"/>
      <c r="R93" s="245"/>
      <c r="S93" s="245"/>
      <c r="T93" s="246"/>
      <c r="U93" s="13"/>
      <c r="V93" s="13"/>
      <c r="W93" s="13"/>
      <c r="X93" s="13"/>
      <c r="Y93" s="13"/>
      <c r="Z93" s="13"/>
      <c r="AA93" s="13"/>
      <c r="AB93" s="13"/>
      <c r="AC93" s="13"/>
      <c r="AD93" s="13"/>
      <c r="AE93" s="13"/>
      <c r="AT93" s="247" t="s">
        <v>146</v>
      </c>
      <c r="AU93" s="247" t="s">
        <v>84</v>
      </c>
      <c r="AV93" s="13" t="s">
        <v>82</v>
      </c>
      <c r="AW93" s="13" t="s">
        <v>35</v>
      </c>
      <c r="AX93" s="13" t="s">
        <v>74</v>
      </c>
      <c r="AY93" s="247" t="s">
        <v>133</v>
      </c>
    </row>
    <row r="94" spans="1:51" s="13" customFormat="1" ht="12">
      <c r="A94" s="13"/>
      <c r="B94" s="238"/>
      <c r="C94" s="239"/>
      <c r="D94" s="233" t="s">
        <v>146</v>
      </c>
      <c r="E94" s="240" t="s">
        <v>28</v>
      </c>
      <c r="F94" s="241" t="s">
        <v>483</v>
      </c>
      <c r="G94" s="239"/>
      <c r="H94" s="240" t="s">
        <v>28</v>
      </c>
      <c r="I94" s="242"/>
      <c r="J94" s="239"/>
      <c r="K94" s="239"/>
      <c r="L94" s="243"/>
      <c r="M94" s="244"/>
      <c r="N94" s="245"/>
      <c r="O94" s="245"/>
      <c r="P94" s="245"/>
      <c r="Q94" s="245"/>
      <c r="R94" s="245"/>
      <c r="S94" s="245"/>
      <c r="T94" s="246"/>
      <c r="U94" s="13"/>
      <c r="V94" s="13"/>
      <c r="W94" s="13"/>
      <c r="X94" s="13"/>
      <c r="Y94" s="13"/>
      <c r="Z94" s="13"/>
      <c r="AA94" s="13"/>
      <c r="AB94" s="13"/>
      <c r="AC94" s="13"/>
      <c r="AD94" s="13"/>
      <c r="AE94" s="13"/>
      <c r="AT94" s="247" t="s">
        <v>146</v>
      </c>
      <c r="AU94" s="247" t="s">
        <v>84</v>
      </c>
      <c r="AV94" s="13" t="s">
        <v>82</v>
      </c>
      <c r="AW94" s="13" t="s">
        <v>35</v>
      </c>
      <c r="AX94" s="13" t="s">
        <v>74</v>
      </c>
      <c r="AY94" s="247" t="s">
        <v>133</v>
      </c>
    </row>
    <row r="95" spans="1:51" s="13" customFormat="1" ht="12">
      <c r="A95" s="13"/>
      <c r="B95" s="238"/>
      <c r="C95" s="239"/>
      <c r="D95" s="233" t="s">
        <v>146</v>
      </c>
      <c r="E95" s="240" t="s">
        <v>28</v>
      </c>
      <c r="F95" s="241" t="s">
        <v>484</v>
      </c>
      <c r="G95" s="239"/>
      <c r="H95" s="240" t="s">
        <v>28</v>
      </c>
      <c r="I95" s="242"/>
      <c r="J95" s="239"/>
      <c r="K95" s="239"/>
      <c r="L95" s="243"/>
      <c r="M95" s="244"/>
      <c r="N95" s="245"/>
      <c r="O95" s="245"/>
      <c r="P95" s="245"/>
      <c r="Q95" s="245"/>
      <c r="R95" s="245"/>
      <c r="S95" s="245"/>
      <c r="T95" s="246"/>
      <c r="U95" s="13"/>
      <c r="V95" s="13"/>
      <c r="W95" s="13"/>
      <c r="X95" s="13"/>
      <c r="Y95" s="13"/>
      <c r="Z95" s="13"/>
      <c r="AA95" s="13"/>
      <c r="AB95" s="13"/>
      <c r="AC95" s="13"/>
      <c r="AD95" s="13"/>
      <c r="AE95" s="13"/>
      <c r="AT95" s="247" t="s">
        <v>146</v>
      </c>
      <c r="AU95" s="247" t="s">
        <v>84</v>
      </c>
      <c r="AV95" s="13" t="s">
        <v>82</v>
      </c>
      <c r="AW95" s="13" t="s">
        <v>35</v>
      </c>
      <c r="AX95" s="13" t="s">
        <v>74</v>
      </c>
      <c r="AY95" s="247" t="s">
        <v>133</v>
      </c>
    </row>
    <row r="96" spans="1:51" s="13" customFormat="1" ht="12">
      <c r="A96" s="13"/>
      <c r="B96" s="238"/>
      <c r="C96" s="239"/>
      <c r="D96" s="233" t="s">
        <v>146</v>
      </c>
      <c r="E96" s="240" t="s">
        <v>28</v>
      </c>
      <c r="F96" s="241" t="s">
        <v>485</v>
      </c>
      <c r="G96" s="239"/>
      <c r="H96" s="240" t="s">
        <v>28</v>
      </c>
      <c r="I96" s="242"/>
      <c r="J96" s="239"/>
      <c r="K96" s="239"/>
      <c r="L96" s="243"/>
      <c r="M96" s="244"/>
      <c r="N96" s="245"/>
      <c r="O96" s="245"/>
      <c r="P96" s="245"/>
      <c r="Q96" s="245"/>
      <c r="R96" s="245"/>
      <c r="S96" s="245"/>
      <c r="T96" s="246"/>
      <c r="U96" s="13"/>
      <c r="V96" s="13"/>
      <c r="W96" s="13"/>
      <c r="X96" s="13"/>
      <c r="Y96" s="13"/>
      <c r="Z96" s="13"/>
      <c r="AA96" s="13"/>
      <c r="AB96" s="13"/>
      <c r="AC96" s="13"/>
      <c r="AD96" s="13"/>
      <c r="AE96" s="13"/>
      <c r="AT96" s="247" t="s">
        <v>146</v>
      </c>
      <c r="AU96" s="247" t="s">
        <v>84</v>
      </c>
      <c r="AV96" s="13" t="s">
        <v>82</v>
      </c>
      <c r="AW96" s="13" t="s">
        <v>35</v>
      </c>
      <c r="AX96" s="13" t="s">
        <v>74</v>
      </c>
      <c r="AY96" s="247" t="s">
        <v>133</v>
      </c>
    </row>
    <row r="97" spans="1:51" s="13" customFormat="1" ht="12">
      <c r="A97" s="13"/>
      <c r="B97" s="238"/>
      <c r="C97" s="239"/>
      <c r="D97" s="233" t="s">
        <v>146</v>
      </c>
      <c r="E97" s="240" t="s">
        <v>28</v>
      </c>
      <c r="F97" s="241" t="s">
        <v>486</v>
      </c>
      <c r="G97" s="239"/>
      <c r="H97" s="240" t="s">
        <v>28</v>
      </c>
      <c r="I97" s="242"/>
      <c r="J97" s="239"/>
      <c r="K97" s="239"/>
      <c r="L97" s="243"/>
      <c r="M97" s="244"/>
      <c r="N97" s="245"/>
      <c r="O97" s="245"/>
      <c r="P97" s="245"/>
      <c r="Q97" s="245"/>
      <c r="R97" s="245"/>
      <c r="S97" s="245"/>
      <c r="T97" s="246"/>
      <c r="U97" s="13"/>
      <c r="V97" s="13"/>
      <c r="W97" s="13"/>
      <c r="X97" s="13"/>
      <c r="Y97" s="13"/>
      <c r="Z97" s="13"/>
      <c r="AA97" s="13"/>
      <c r="AB97" s="13"/>
      <c r="AC97" s="13"/>
      <c r="AD97" s="13"/>
      <c r="AE97" s="13"/>
      <c r="AT97" s="247" t="s">
        <v>146</v>
      </c>
      <c r="AU97" s="247" t="s">
        <v>84</v>
      </c>
      <c r="AV97" s="13" t="s">
        <v>82</v>
      </c>
      <c r="AW97" s="13" t="s">
        <v>35</v>
      </c>
      <c r="AX97" s="13" t="s">
        <v>74</v>
      </c>
      <c r="AY97" s="247" t="s">
        <v>133</v>
      </c>
    </row>
    <row r="98" spans="1:51" s="13" customFormat="1" ht="12">
      <c r="A98" s="13"/>
      <c r="B98" s="238"/>
      <c r="C98" s="239"/>
      <c r="D98" s="233" t="s">
        <v>146</v>
      </c>
      <c r="E98" s="240" t="s">
        <v>28</v>
      </c>
      <c r="F98" s="241" t="s">
        <v>487</v>
      </c>
      <c r="G98" s="239"/>
      <c r="H98" s="240" t="s">
        <v>28</v>
      </c>
      <c r="I98" s="242"/>
      <c r="J98" s="239"/>
      <c r="K98" s="239"/>
      <c r="L98" s="243"/>
      <c r="M98" s="244"/>
      <c r="N98" s="245"/>
      <c r="O98" s="245"/>
      <c r="P98" s="245"/>
      <c r="Q98" s="245"/>
      <c r="R98" s="245"/>
      <c r="S98" s="245"/>
      <c r="T98" s="246"/>
      <c r="U98" s="13"/>
      <c r="V98" s="13"/>
      <c r="W98" s="13"/>
      <c r="X98" s="13"/>
      <c r="Y98" s="13"/>
      <c r="Z98" s="13"/>
      <c r="AA98" s="13"/>
      <c r="AB98" s="13"/>
      <c r="AC98" s="13"/>
      <c r="AD98" s="13"/>
      <c r="AE98" s="13"/>
      <c r="AT98" s="247" t="s">
        <v>146</v>
      </c>
      <c r="AU98" s="247" t="s">
        <v>84</v>
      </c>
      <c r="AV98" s="13" t="s">
        <v>82</v>
      </c>
      <c r="AW98" s="13" t="s">
        <v>35</v>
      </c>
      <c r="AX98" s="13" t="s">
        <v>74</v>
      </c>
      <c r="AY98" s="247" t="s">
        <v>133</v>
      </c>
    </row>
    <row r="99" spans="1:51" s="14" customFormat="1" ht="12">
      <c r="A99" s="14"/>
      <c r="B99" s="248"/>
      <c r="C99" s="249"/>
      <c r="D99" s="233" t="s">
        <v>146</v>
      </c>
      <c r="E99" s="250" t="s">
        <v>28</v>
      </c>
      <c r="F99" s="251" t="s">
        <v>82</v>
      </c>
      <c r="G99" s="249"/>
      <c r="H99" s="252">
        <v>1</v>
      </c>
      <c r="I99" s="253"/>
      <c r="J99" s="249"/>
      <c r="K99" s="249"/>
      <c r="L99" s="254"/>
      <c r="M99" s="255"/>
      <c r="N99" s="256"/>
      <c r="O99" s="256"/>
      <c r="P99" s="256"/>
      <c r="Q99" s="256"/>
      <c r="R99" s="256"/>
      <c r="S99" s="256"/>
      <c r="T99" s="257"/>
      <c r="U99" s="14"/>
      <c r="V99" s="14"/>
      <c r="W99" s="14"/>
      <c r="X99" s="14"/>
      <c r="Y99" s="14"/>
      <c r="Z99" s="14"/>
      <c r="AA99" s="14"/>
      <c r="AB99" s="14"/>
      <c r="AC99" s="14"/>
      <c r="AD99" s="14"/>
      <c r="AE99" s="14"/>
      <c r="AT99" s="258" t="s">
        <v>146</v>
      </c>
      <c r="AU99" s="258" t="s">
        <v>84</v>
      </c>
      <c r="AV99" s="14" t="s">
        <v>84</v>
      </c>
      <c r="AW99" s="14" t="s">
        <v>35</v>
      </c>
      <c r="AX99" s="14" t="s">
        <v>82</v>
      </c>
      <c r="AY99" s="258" t="s">
        <v>133</v>
      </c>
    </row>
    <row r="100" spans="1:65" s="2" customFormat="1" ht="16.5" customHeight="1">
      <c r="A100" s="39"/>
      <c r="B100" s="40"/>
      <c r="C100" s="220" t="s">
        <v>84</v>
      </c>
      <c r="D100" s="220" t="s">
        <v>135</v>
      </c>
      <c r="E100" s="221" t="s">
        <v>488</v>
      </c>
      <c r="F100" s="222" t="s">
        <v>489</v>
      </c>
      <c r="G100" s="223" t="s">
        <v>475</v>
      </c>
      <c r="H100" s="224">
        <v>1</v>
      </c>
      <c r="I100" s="225"/>
      <c r="J100" s="226">
        <f>ROUND(I100*H100,2)</f>
        <v>0</v>
      </c>
      <c r="K100" s="222" t="s">
        <v>28</v>
      </c>
      <c r="L100" s="45"/>
      <c r="M100" s="227" t="s">
        <v>28</v>
      </c>
      <c r="N100" s="228" t="s">
        <v>47</v>
      </c>
      <c r="O100" s="86"/>
      <c r="P100" s="229">
        <f>O100*H100</f>
        <v>0</v>
      </c>
      <c r="Q100" s="229">
        <v>0</v>
      </c>
      <c r="R100" s="229">
        <f>Q100*H100</f>
        <v>0</v>
      </c>
      <c r="S100" s="229">
        <v>0</v>
      </c>
      <c r="T100" s="230">
        <f>S100*H100</f>
        <v>0</v>
      </c>
      <c r="U100" s="39"/>
      <c r="V100" s="39"/>
      <c r="W100" s="39"/>
      <c r="X100" s="39"/>
      <c r="Y100" s="39"/>
      <c r="Z100" s="39"/>
      <c r="AA100" s="39"/>
      <c r="AB100" s="39"/>
      <c r="AC100" s="39"/>
      <c r="AD100" s="39"/>
      <c r="AE100" s="39"/>
      <c r="AR100" s="231" t="s">
        <v>476</v>
      </c>
      <c r="AT100" s="231" t="s">
        <v>135</v>
      </c>
      <c r="AU100" s="231" t="s">
        <v>84</v>
      </c>
      <c r="AY100" s="18" t="s">
        <v>133</v>
      </c>
      <c r="BE100" s="232">
        <f>IF(N100="základní",J100,0)</f>
        <v>0</v>
      </c>
      <c r="BF100" s="232">
        <f>IF(N100="snížená",J100,0)</f>
        <v>0</v>
      </c>
      <c r="BG100" s="232">
        <f>IF(N100="zákl. přenesená",J100,0)</f>
        <v>0</v>
      </c>
      <c r="BH100" s="232">
        <f>IF(N100="sníž. přenesená",J100,0)</f>
        <v>0</v>
      </c>
      <c r="BI100" s="232">
        <f>IF(N100="nulová",J100,0)</f>
        <v>0</v>
      </c>
      <c r="BJ100" s="18" t="s">
        <v>140</v>
      </c>
      <c r="BK100" s="232">
        <f>ROUND(I100*H100,2)</f>
        <v>0</v>
      </c>
      <c r="BL100" s="18" t="s">
        <v>476</v>
      </c>
      <c r="BM100" s="231" t="s">
        <v>490</v>
      </c>
    </row>
    <row r="101" spans="1:47" s="2" customFormat="1" ht="12">
      <c r="A101" s="39"/>
      <c r="B101" s="40"/>
      <c r="C101" s="41"/>
      <c r="D101" s="233" t="s">
        <v>142</v>
      </c>
      <c r="E101" s="41"/>
      <c r="F101" s="234" t="s">
        <v>489</v>
      </c>
      <c r="G101" s="41"/>
      <c r="H101" s="41"/>
      <c r="I101" s="138"/>
      <c r="J101" s="41"/>
      <c r="K101" s="41"/>
      <c r="L101" s="45"/>
      <c r="M101" s="235"/>
      <c r="N101" s="236"/>
      <c r="O101" s="86"/>
      <c r="P101" s="86"/>
      <c r="Q101" s="86"/>
      <c r="R101" s="86"/>
      <c r="S101" s="86"/>
      <c r="T101" s="87"/>
      <c r="U101" s="39"/>
      <c r="V101" s="39"/>
      <c r="W101" s="39"/>
      <c r="X101" s="39"/>
      <c r="Y101" s="39"/>
      <c r="Z101" s="39"/>
      <c r="AA101" s="39"/>
      <c r="AB101" s="39"/>
      <c r="AC101" s="39"/>
      <c r="AD101" s="39"/>
      <c r="AE101" s="39"/>
      <c r="AT101" s="18" t="s">
        <v>142</v>
      </c>
      <c r="AU101" s="18" t="s">
        <v>84</v>
      </c>
    </row>
    <row r="102" spans="1:51" s="13" customFormat="1" ht="12">
      <c r="A102" s="13"/>
      <c r="B102" s="238"/>
      <c r="C102" s="239"/>
      <c r="D102" s="233" t="s">
        <v>146</v>
      </c>
      <c r="E102" s="240" t="s">
        <v>28</v>
      </c>
      <c r="F102" s="241" t="s">
        <v>491</v>
      </c>
      <c r="G102" s="239"/>
      <c r="H102" s="240" t="s">
        <v>28</v>
      </c>
      <c r="I102" s="242"/>
      <c r="J102" s="239"/>
      <c r="K102" s="239"/>
      <c r="L102" s="243"/>
      <c r="M102" s="244"/>
      <c r="N102" s="245"/>
      <c r="O102" s="245"/>
      <c r="P102" s="245"/>
      <c r="Q102" s="245"/>
      <c r="R102" s="245"/>
      <c r="S102" s="245"/>
      <c r="T102" s="246"/>
      <c r="U102" s="13"/>
      <c r="V102" s="13"/>
      <c r="W102" s="13"/>
      <c r="X102" s="13"/>
      <c r="Y102" s="13"/>
      <c r="Z102" s="13"/>
      <c r="AA102" s="13"/>
      <c r="AB102" s="13"/>
      <c r="AC102" s="13"/>
      <c r="AD102" s="13"/>
      <c r="AE102" s="13"/>
      <c r="AT102" s="247" t="s">
        <v>146</v>
      </c>
      <c r="AU102" s="247" t="s">
        <v>84</v>
      </c>
      <c r="AV102" s="13" t="s">
        <v>82</v>
      </c>
      <c r="AW102" s="13" t="s">
        <v>35</v>
      </c>
      <c r="AX102" s="13" t="s">
        <v>74</v>
      </c>
      <c r="AY102" s="247" t="s">
        <v>133</v>
      </c>
    </row>
    <row r="103" spans="1:51" s="13" customFormat="1" ht="12">
      <c r="A103" s="13"/>
      <c r="B103" s="238"/>
      <c r="C103" s="239"/>
      <c r="D103" s="233" t="s">
        <v>146</v>
      </c>
      <c r="E103" s="240" t="s">
        <v>28</v>
      </c>
      <c r="F103" s="241" t="s">
        <v>492</v>
      </c>
      <c r="G103" s="239"/>
      <c r="H103" s="240" t="s">
        <v>28</v>
      </c>
      <c r="I103" s="242"/>
      <c r="J103" s="239"/>
      <c r="K103" s="239"/>
      <c r="L103" s="243"/>
      <c r="M103" s="244"/>
      <c r="N103" s="245"/>
      <c r="O103" s="245"/>
      <c r="P103" s="245"/>
      <c r="Q103" s="245"/>
      <c r="R103" s="245"/>
      <c r="S103" s="245"/>
      <c r="T103" s="246"/>
      <c r="U103" s="13"/>
      <c r="V103" s="13"/>
      <c r="W103" s="13"/>
      <c r="X103" s="13"/>
      <c r="Y103" s="13"/>
      <c r="Z103" s="13"/>
      <c r="AA103" s="13"/>
      <c r="AB103" s="13"/>
      <c r="AC103" s="13"/>
      <c r="AD103" s="13"/>
      <c r="AE103" s="13"/>
      <c r="AT103" s="247" t="s">
        <v>146</v>
      </c>
      <c r="AU103" s="247" t="s">
        <v>84</v>
      </c>
      <c r="AV103" s="13" t="s">
        <v>82</v>
      </c>
      <c r="AW103" s="13" t="s">
        <v>35</v>
      </c>
      <c r="AX103" s="13" t="s">
        <v>74</v>
      </c>
      <c r="AY103" s="247" t="s">
        <v>133</v>
      </c>
    </row>
    <row r="104" spans="1:51" s="13" customFormat="1" ht="12">
      <c r="A104" s="13"/>
      <c r="B104" s="238"/>
      <c r="C104" s="239"/>
      <c r="D104" s="233" t="s">
        <v>146</v>
      </c>
      <c r="E104" s="240" t="s">
        <v>28</v>
      </c>
      <c r="F104" s="241" t="s">
        <v>493</v>
      </c>
      <c r="G104" s="239"/>
      <c r="H104" s="240" t="s">
        <v>28</v>
      </c>
      <c r="I104" s="242"/>
      <c r="J104" s="239"/>
      <c r="K104" s="239"/>
      <c r="L104" s="243"/>
      <c r="M104" s="244"/>
      <c r="N104" s="245"/>
      <c r="O104" s="245"/>
      <c r="P104" s="245"/>
      <c r="Q104" s="245"/>
      <c r="R104" s="245"/>
      <c r="S104" s="245"/>
      <c r="T104" s="246"/>
      <c r="U104" s="13"/>
      <c r="V104" s="13"/>
      <c r="W104" s="13"/>
      <c r="X104" s="13"/>
      <c r="Y104" s="13"/>
      <c r="Z104" s="13"/>
      <c r="AA104" s="13"/>
      <c r="AB104" s="13"/>
      <c r="AC104" s="13"/>
      <c r="AD104" s="13"/>
      <c r="AE104" s="13"/>
      <c r="AT104" s="247" t="s">
        <v>146</v>
      </c>
      <c r="AU104" s="247" t="s">
        <v>84</v>
      </c>
      <c r="AV104" s="13" t="s">
        <v>82</v>
      </c>
      <c r="AW104" s="13" t="s">
        <v>35</v>
      </c>
      <c r="AX104" s="13" t="s">
        <v>74</v>
      </c>
      <c r="AY104" s="247" t="s">
        <v>133</v>
      </c>
    </row>
    <row r="105" spans="1:51" s="14" customFormat="1" ht="12">
      <c r="A105" s="14"/>
      <c r="B105" s="248"/>
      <c r="C105" s="249"/>
      <c r="D105" s="233" t="s">
        <v>146</v>
      </c>
      <c r="E105" s="250" t="s">
        <v>28</v>
      </c>
      <c r="F105" s="251" t="s">
        <v>82</v>
      </c>
      <c r="G105" s="249"/>
      <c r="H105" s="252">
        <v>1</v>
      </c>
      <c r="I105" s="253"/>
      <c r="J105" s="249"/>
      <c r="K105" s="249"/>
      <c r="L105" s="254"/>
      <c r="M105" s="255"/>
      <c r="N105" s="256"/>
      <c r="O105" s="256"/>
      <c r="P105" s="256"/>
      <c r="Q105" s="256"/>
      <c r="R105" s="256"/>
      <c r="S105" s="256"/>
      <c r="T105" s="257"/>
      <c r="U105" s="14"/>
      <c r="V105" s="14"/>
      <c r="W105" s="14"/>
      <c r="X105" s="14"/>
      <c r="Y105" s="14"/>
      <c r="Z105" s="14"/>
      <c r="AA105" s="14"/>
      <c r="AB105" s="14"/>
      <c r="AC105" s="14"/>
      <c r="AD105" s="14"/>
      <c r="AE105" s="14"/>
      <c r="AT105" s="258" t="s">
        <v>146</v>
      </c>
      <c r="AU105" s="258" t="s">
        <v>84</v>
      </c>
      <c r="AV105" s="14" t="s">
        <v>84</v>
      </c>
      <c r="AW105" s="14" t="s">
        <v>35</v>
      </c>
      <c r="AX105" s="14" t="s">
        <v>82</v>
      </c>
      <c r="AY105" s="258" t="s">
        <v>133</v>
      </c>
    </row>
    <row r="106" spans="1:65" s="2" customFormat="1" ht="16.5" customHeight="1">
      <c r="A106" s="39"/>
      <c r="B106" s="40"/>
      <c r="C106" s="220" t="s">
        <v>155</v>
      </c>
      <c r="D106" s="220" t="s">
        <v>135</v>
      </c>
      <c r="E106" s="221" t="s">
        <v>494</v>
      </c>
      <c r="F106" s="222" t="s">
        <v>495</v>
      </c>
      <c r="G106" s="223" t="s">
        <v>475</v>
      </c>
      <c r="H106" s="224">
        <v>1</v>
      </c>
      <c r="I106" s="225"/>
      <c r="J106" s="226">
        <f>ROUND(I106*H106,2)</f>
        <v>0</v>
      </c>
      <c r="K106" s="222" t="s">
        <v>28</v>
      </c>
      <c r="L106" s="45"/>
      <c r="M106" s="227" t="s">
        <v>28</v>
      </c>
      <c r="N106" s="228" t="s">
        <v>47</v>
      </c>
      <c r="O106" s="86"/>
      <c r="P106" s="229">
        <f>O106*H106</f>
        <v>0</v>
      </c>
      <c r="Q106" s="229">
        <v>0</v>
      </c>
      <c r="R106" s="229">
        <f>Q106*H106</f>
        <v>0</v>
      </c>
      <c r="S106" s="229">
        <v>0</v>
      </c>
      <c r="T106" s="230">
        <f>S106*H106</f>
        <v>0</v>
      </c>
      <c r="U106" s="39"/>
      <c r="V106" s="39"/>
      <c r="W106" s="39"/>
      <c r="X106" s="39"/>
      <c r="Y106" s="39"/>
      <c r="Z106" s="39"/>
      <c r="AA106" s="39"/>
      <c r="AB106" s="39"/>
      <c r="AC106" s="39"/>
      <c r="AD106" s="39"/>
      <c r="AE106" s="39"/>
      <c r="AR106" s="231" t="s">
        <v>476</v>
      </c>
      <c r="AT106" s="231" t="s">
        <v>135</v>
      </c>
      <c r="AU106" s="231" t="s">
        <v>84</v>
      </c>
      <c r="AY106" s="18" t="s">
        <v>133</v>
      </c>
      <c r="BE106" s="232">
        <f>IF(N106="základní",J106,0)</f>
        <v>0</v>
      </c>
      <c r="BF106" s="232">
        <f>IF(N106="snížená",J106,0)</f>
        <v>0</v>
      </c>
      <c r="BG106" s="232">
        <f>IF(N106="zákl. přenesená",J106,0)</f>
        <v>0</v>
      </c>
      <c r="BH106" s="232">
        <f>IF(N106="sníž. přenesená",J106,0)</f>
        <v>0</v>
      </c>
      <c r="BI106" s="232">
        <f>IF(N106="nulová",J106,0)</f>
        <v>0</v>
      </c>
      <c r="BJ106" s="18" t="s">
        <v>140</v>
      </c>
      <c r="BK106" s="232">
        <f>ROUND(I106*H106,2)</f>
        <v>0</v>
      </c>
      <c r="BL106" s="18" t="s">
        <v>476</v>
      </c>
      <c r="BM106" s="231" t="s">
        <v>496</v>
      </c>
    </row>
    <row r="107" spans="1:47" s="2" customFormat="1" ht="12">
      <c r="A107" s="39"/>
      <c r="B107" s="40"/>
      <c r="C107" s="41"/>
      <c r="D107" s="233" t="s">
        <v>142</v>
      </c>
      <c r="E107" s="41"/>
      <c r="F107" s="234" t="s">
        <v>495</v>
      </c>
      <c r="G107" s="41"/>
      <c r="H107" s="41"/>
      <c r="I107" s="138"/>
      <c r="J107" s="41"/>
      <c r="K107" s="41"/>
      <c r="L107" s="45"/>
      <c r="M107" s="235"/>
      <c r="N107" s="236"/>
      <c r="O107" s="86"/>
      <c r="P107" s="86"/>
      <c r="Q107" s="86"/>
      <c r="R107" s="86"/>
      <c r="S107" s="86"/>
      <c r="T107" s="87"/>
      <c r="U107" s="39"/>
      <c r="V107" s="39"/>
      <c r="W107" s="39"/>
      <c r="X107" s="39"/>
      <c r="Y107" s="39"/>
      <c r="Z107" s="39"/>
      <c r="AA107" s="39"/>
      <c r="AB107" s="39"/>
      <c r="AC107" s="39"/>
      <c r="AD107" s="39"/>
      <c r="AE107" s="39"/>
      <c r="AT107" s="18" t="s">
        <v>142</v>
      </c>
      <c r="AU107" s="18" t="s">
        <v>84</v>
      </c>
    </row>
    <row r="108" spans="1:51" s="13" customFormat="1" ht="12">
      <c r="A108" s="13"/>
      <c r="B108" s="238"/>
      <c r="C108" s="239"/>
      <c r="D108" s="233" t="s">
        <v>146</v>
      </c>
      <c r="E108" s="240" t="s">
        <v>28</v>
      </c>
      <c r="F108" s="241" t="s">
        <v>497</v>
      </c>
      <c r="G108" s="239"/>
      <c r="H108" s="240" t="s">
        <v>28</v>
      </c>
      <c r="I108" s="242"/>
      <c r="J108" s="239"/>
      <c r="K108" s="239"/>
      <c r="L108" s="243"/>
      <c r="M108" s="244"/>
      <c r="N108" s="245"/>
      <c r="O108" s="245"/>
      <c r="P108" s="245"/>
      <c r="Q108" s="245"/>
      <c r="R108" s="245"/>
      <c r="S108" s="245"/>
      <c r="T108" s="246"/>
      <c r="U108" s="13"/>
      <c r="V108" s="13"/>
      <c r="W108" s="13"/>
      <c r="X108" s="13"/>
      <c r="Y108" s="13"/>
      <c r="Z108" s="13"/>
      <c r="AA108" s="13"/>
      <c r="AB108" s="13"/>
      <c r="AC108" s="13"/>
      <c r="AD108" s="13"/>
      <c r="AE108" s="13"/>
      <c r="AT108" s="247" t="s">
        <v>146</v>
      </c>
      <c r="AU108" s="247" t="s">
        <v>84</v>
      </c>
      <c r="AV108" s="13" t="s">
        <v>82</v>
      </c>
      <c r="AW108" s="13" t="s">
        <v>35</v>
      </c>
      <c r="AX108" s="13" t="s">
        <v>74</v>
      </c>
      <c r="AY108" s="247" t="s">
        <v>133</v>
      </c>
    </row>
    <row r="109" spans="1:51" s="14" customFormat="1" ht="12">
      <c r="A109" s="14"/>
      <c r="B109" s="248"/>
      <c r="C109" s="249"/>
      <c r="D109" s="233" t="s">
        <v>146</v>
      </c>
      <c r="E109" s="250" t="s">
        <v>28</v>
      </c>
      <c r="F109" s="251" t="s">
        <v>82</v>
      </c>
      <c r="G109" s="249"/>
      <c r="H109" s="252">
        <v>1</v>
      </c>
      <c r="I109" s="253"/>
      <c r="J109" s="249"/>
      <c r="K109" s="249"/>
      <c r="L109" s="254"/>
      <c r="M109" s="255"/>
      <c r="N109" s="256"/>
      <c r="O109" s="256"/>
      <c r="P109" s="256"/>
      <c r="Q109" s="256"/>
      <c r="R109" s="256"/>
      <c r="S109" s="256"/>
      <c r="T109" s="257"/>
      <c r="U109" s="14"/>
      <c r="V109" s="14"/>
      <c r="W109" s="14"/>
      <c r="X109" s="14"/>
      <c r="Y109" s="14"/>
      <c r="Z109" s="14"/>
      <c r="AA109" s="14"/>
      <c r="AB109" s="14"/>
      <c r="AC109" s="14"/>
      <c r="AD109" s="14"/>
      <c r="AE109" s="14"/>
      <c r="AT109" s="258" t="s">
        <v>146</v>
      </c>
      <c r="AU109" s="258" t="s">
        <v>84</v>
      </c>
      <c r="AV109" s="14" t="s">
        <v>84</v>
      </c>
      <c r="AW109" s="14" t="s">
        <v>35</v>
      </c>
      <c r="AX109" s="14" t="s">
        <v>82</v>
      </c>
      <c r="AY109" s="258" t="s">
        <v>133</v>
      </c>
    </row>
    <row r="110" spans="1:65" s="2" customFormat="1" ht="16.5" customHeight="1">
      <c r="A110" s="39"/>
      <c r="B110" s="40"/>
      <c r="C110" s="220" t="s">
        <v>140</v>
      </c>
      <c r="D110" s="220" t="s">
        <v>135</v>
      </c>
      <c r="E110" s="221" t="s">
        <v>498</v>
      </c>
      <c r="F110" s="222" t="s">
        <v>499</v>
      </c>
      <c r="G110" s="223" t="s">
        <v>475</v>
      </c>
      <c r="H110" s="224">
        <v>1</v>
      </c>
      <c r="I110" s="225"/>
      <c r="J110" s="226">
        <f>ROUND(I110*H110,2)</f>
        <v>0</v>
      </c>
      <c r="K110" s="222" t="s">
        <v>28</v>
      </c>
      <c r="L110" s="45"/>
      <c r="M110" s="227" t="s">
        <v>28</v>
      </c>
      <c r="N110" s="228" t="s">
        <v>47</v>
      </c>
      <c r="O110" s="86"/>
      <c r="P110" s="229">
        <f>O110*H110</f>
        <v>0</v>
      </c>
      <c r="Q110" s="229">
        <v>0</v>
      </c>
      <c r="R110" s="229">
        <f>Q110*H110</f>
        <v>0</v>
      </c>
      <c r="S110" s="229">
        <v>0</v>
      </c>
      <c r="T110" s="230">
        <f>S110*H110</f>
        <v>0</v>
      </c>
      <c r="U110" s="39"/>
      <c r="V110" s="39"/>
      <c r="W110" s="39"/>
      <c r="X110" s="39"/>
      <c r="Y110" s="39"/>
      <c r="Z110" s="39"/>
      <c r="AA110" s="39"/>
      <c r="AB110" s="39"/>
      <c r="AC110" s="39"/>
      <c r="AD110" s="39"/>
      <c r="AE110" s="39"/>
      <c r="AR110" s="231" t="s">
        <v>476</v>
      </c>
      <c r="AT110" s="231" t="s">
        <v>135</v>
      </c>
      <c r="AU110" s="231" t="s">
        <v>84</v>
      </c>
      <c r="AY110" s="18" t="s">
        <v>133</v>
      </c>
      <c r="BE110" s="232">
        <f>IF(N110="základní",J110,0)</f>
        <v>0</v>
      </c>
      <c r="BF110" s="232">
        <f>IF(N110="snížená",J110,0)</f>
        <v>0</v>
      </c>
      <c r="BG110" s="232">
        <f>IF(N110="zákl. přenesená",J110,0)</f>
        <v>0</v>
      </c>
      <c r="BH110" s="232">
        <f>IF(N110="sníž. přenesená",J110,0)</f>
        <v>0</v>
      </c>
      <c r="BI110" s="232">
        <f>IF(N110="nulová",J110,0)</f>
        <v>0</v>
      </c>
      <c r="BJ110" s="18" t="s">
        <v>140</v>
      </c>
      <c r="BK110" s="232">
        <f>ROUND(I110*H110,2)</f>
        <v>0</v>
      </c>
      <c r="BL110" s="18" t="s">
        <v>476</v>
      </c>
      <c r="BM110" s="231" t="s">
        <v>500</v>
      </c>
    </row>
    <row r="111" spans="1:47" s="2" customFormat="1" ht="12">
      <c r="A111" s="39"/>
      <c r="B111" s="40"/>
      <c r="C111" s="41"/>
      <c r="D111" s="233" t="s">
        <v>142</v>
      </c>
      <c r="E111" s="41"/>
      <c r="F111" s="234" t="s">
        <v>501</v>
      </c>
      <c r="G111" s="41"/>
      <c r="H111" s="41"/>
      <c r="I111" s="138"/>
      <c r="J111" s="41"/>
      <c r="K111" s="41"/>
      <c r="L111" s="45"/>
      <c r="M111" s="235"/>
      <c r="N111" s="236"/>
      <c r="O111" s="86"/>
      <c r="P111" s="86"/>
      <c r="Q111" s="86"/>
      <c r="R111" s="86"/>
      <c r="S111" s="86"/>
      <c r="T111" s="87"/>
      <c r="U111" s="39"/>
      <c r="V111" s="39"/>
      <c r="W111" s="39"/>
      <c r="X111" s="39"/>
      <c r="Y111" s="39"/>
      <c r="Z111" s="39"/>
      <c r="AA111" s="39"/>
      <c r="AB111" s="39"/>
      <c r="AC111" s="39"/>
      <c r="AD111" s="39"/>
      <c r="AE111" s="39"/>
      <c r="AT111" s="18" t="s">
        <v>142</v>
      </c>
      <c r="AU111" s="18" t="s">
        <v>84</v>
      </c>
    </row>
    <row r="112" spans="1:51" s="13" customFormat="1" ht="12">
      <c r="A112" s="13"/>
      <c r="B112" s="238"/>
      <c r="C112" s="239"/>
      <c r="D112" s="233" t="s">
        <v>146</v>
      </c>
      <c r="E112" s="240" t="s">
        <v>28</v>
      </c>
      <c r="F112" s="241" t="s">
        <v>502</v>
      </c>
      <c r="G112" s="239"/>
      <c r="H112" s="240" t="s">
        <v>28</v>
      </c>
      <c r="I112" s="242"/>
      <c r="J112" s="239"/>
      <c r="K112" s="239"/>
      <c r="L112" s="243"/>
      <c r="M112" s="244"/>
      <c r="N112" s="245"/>
      <c r="O112" s="245"/>
      <c r="P112" s="245"/>
      <c r="Q112" s="245"/>
      <c r="R112" s="245"/>
      <c r="S112" s="245"/>
      <c r="T112" s="246"/>
      <c r="U112" s="13"/>
      <c r="V112" s="13"/>
      <c r="W112" s="13"/>
      <c r="X112" s="13"/>
      <c r="Y112" s="13"/>
      <c r="Z112" s="13"/>
      <c r="AA112" s="13"/>
      <c r="AB112" s="13"/>
      <c r="AC112" s="13"/>
      <c r="AD112" s="13"/>
      <c r="AE112" s="13"/>
      <c r="AT112" s="247" t="s">
        <v>146</v>
      </c>
      <c r="AU112" s="247" t="s">
        <v>84</v>
      </c>
      <c r="AV112" s="13" t="s">
        <v>82</v>
      </c>
      <c r="AW112" s="13" t="s">
        <v>35</v>
      </c>
      <c r="AX112" s="13" t="s">
        <v>74</v>
      </c>
      <c r="AY112" s="247" t="s">
        <v>133</v>
      </c>
    </row>
    <row r="113" spans="1:51" s="13" customFormat="1" ht="12">
      <c r="A113" s="13"/>
      <c r="B113" s="238"/>
      <c r="C113" s="239"/>
      <c r="D113" s="233" t="s">
        <v>146</v>
      </c>
      <c r="E113" s="240" t="s">
        <v>28</v>
      </c>
      <c r="F113" s="241" t="s">
        <v>503</v>
      </c>
      <c r="G113" s="239"/>
      <c r="H113" s="240" t="s">
        <v>28</v>
      </c>
      <c r="I113" s="242"/>
      <c r="J113" s="239"/>
      <c r="K113" s="239"/>
      <c r="L113" s="243"/>
      <c r="M113" s="244"/>
      <c r="N113" s="245"/>
      <c r="O113" s="245"/>
      <c r="P113" s="245"/>
      <c r="Q113" s="245"/>
      <c r="R113" s="245"/>
      <c r="S113" s="245"/>
      <c r="T113" s="246"/>
      <c r="U113" s="13"/>
      <c r="V113" s="13"/>
      <c r="W113" s="13"/>
      <c r="X113" s="13"/>
      <c r="Y113" s="13"/>
      <c r="Z113" s="13"/>
      <c r="AA113" s="13"/>
      <c r="AB113" s="13"/>
      <c r="AC113" s="13"/>
      <c r="AD113" s="13"/>
      <c r="AE113" s="13"/>
      <c r="AT113" s="247" t="s">
        <v>146</v>
      </c>
      <c r="AU113" s="247" t="s">
        <v>84</v>
      </c>
      <c r="AV113" s="13" t="s">
        <v>82</v>
      </c>
      <c r="AW113" s="13" t="s">
        <v>35</v>
      </c>
      <c r="AX113" s="13" t="s">
        <v>74</v>
      </c>
      <c r="AY113" s="247" t="s">
        <v>133</v>
      </c>
    </row>
    <row r="114" spans="1:51" s="14" customFormat="1" ht="12">
      <c r="A114" s="14"/>
      <c r="B114" s="248"/>
      <c r="C114" s="249"/>
      <c r="D114" s="233" t="s">
        <v>146</v>
      </c>
      <c r="E114" s="250" t="s">
        <v>28</v>
      </c>
      <c r="F114" s="251" t="s">
        <v>82</v>
      </c>
      <c r="G114" s="249"/>
      <c r="H114" s="252">
        <v>1</v>
      </c>
      <c r="I114" s="253"/>
      <c r="J114" s="249"/>
      <c r="K114" s="249"/>
      <c r="L114" s="254"/>
      <c r="M114" s="255"/>
      <c r="N114" s="256"/>
      <c r="O114" s="256"/>
      <c r="P114" s="256"/>
      <c r="Q114" s="256"/>
      <c r="R114" s="256"/>
      <c r="S114" s="256"/>
      <c r="T114" s="257"/>
      <c r="U114" s="14"/>
      <c r="V114" s="14"/>
      <c r="W114" s="14"/>
      <c r="X114" s="14"/>
      <c r="Y114" s="14"/>
      <c r="Z114" s="14"/>
      <c r="AA114" s="14"/>
      <c r="AB114" s="14"/>
      <c r="AC114" s="14"/>
      <c r="AD114" s="14"/>
      <c r="AE114" s="14"/>
      <c r="AT114" s="258" t="s">
        <v>146</v>
      </c>
      <c r="AU114" s="258" t="s">
        <v>84</v>
      </c>
      <c r="AV114" s="14" t="s">
        <v>84</v>
      </c>
      <c r="AW114" s="14" t="s">
        <v>35</v>
      </c>
      <c r="AX114" s="14" t="s">
        <v>82</v>
      </c>
      <c r="AY114" s="258" t="s">
        <v>133</v>
      </c>
    </row>
    <row r="115" spans="1:65" s="2" customFormat="1" ht="16.5" customHeight="1">
      <c r="A115" s="39"/>
      <c r="B115" s="40"/>
      <c r="C115" s="220" t="s">
        <v>170</v>
      </c>
      <c r="D115" s="220" t="s">
        <v>135</v>
      </c>
      <c r="E115" s="221" t="s">
        <v>504</v>
      </c>
      <c r="F115" s="222" t="s">
        <v>505</v>
      </c>
      <c r="G115" s="223" t="s">
        <v>475</v>
      </c>
      <c r="H115" s="224">
        <v>1</v>
      </c>
      <c r="I115" s="225"/>
      <c r="J115" s="226">
        <f>ROUND(I115*H115,2)</f>
        <v>0</v>
      </c>
      <c r="K115" s="222" t="s">
        <v>28</v>
      </c>
      <c r="L115" s="45"/>
      <c r="M115" s="227" t="s">
        <v>28</v>
      </c>
      <c r="N115" s="228" t="s">
        <v>47</v>
      </c>
      <c r="O115" s="86"/>
      <c r="P115" s="229">
        <f>O115*H115</f>
        <v>0</v>
      </c>
      <c r="Q115" s="229">
        <v>0</v>
      </c>
      <c r="R115" s="229">
        <f>Q115*H115</f>
        <v>0</v>
      </c>
      <c r="S115" s="229">
        <v>0</v>
      </c>
      <c r="T115" s="230">
        <f>S115*H115</f>
        <v>0</v>
      </c>
      <c r="U115" s="39"/>
      <c r="V115" s="39"/>
      <c r="W115" s="39"/>
      <c r="X115" s="39"/>
      <c r="Y115" s="39"/>
      <c r="Z115" s="39"/>
      <c r="AA115" s="39"/>
      <c r="AB115" s="39"/>
      <c r="AC115" s="39"/>
      <c r="AD115" s="39"/>
      <c r="AE115" s="39"/>
      <c r="AR115" s="231" t="s">
        <v>476</v>
      </c>
      <c r="AT115" s="231" t="s">
        <v>135</v>
      </c>
      <c r="AU115" s="231" t="s">
        <v>84</v>
      </c>
      <c r="AY115" s="18" t="s">
        <v>133</v>
      </c>
      <c r="BE115" s="232">
        <f>IF(N115="základní",J115,0)</f>
        <v>0</v>
      </c>
      <c r="BF115" s="232">
        <f>IF(N115="snížená",J115,0)</f>
        <v>0</v>
      </c>
      <c r="BG115" s="232">
        <f>IF(N115="zákl. přenesená",J115,0)</f>
        <v>0</v>
      </c>
      <c r="BH115" s="232">
        <f>IF(N115="sníž. přenesená",J115,0)</f>
        <v>0</v>
      </c>
      <c r="BI115" s="232">
        <f>IF(N115="nulová",J115,0)</f>
        <v>0</v>
      </c>
      <c r="BJ115" s="18" t="s">
        <v>140</v>
      </c>
      <c r="BK115" s="232">
        <f>ROUND(I115*H115,2)</f>
        <v>0</v>
      </c>
      <c r="BL115" s="18" t="s">
        <v>476</v>
      </c>
      <c r="BM115" s="231" t="s">
        <v>506</v>
      </c>
    </row>
    <row r="116" spans="1:47" s="2" customFormat="1" ht="12">
      <c r="A116" s="39"/>
      <c r="B116" s="40"/>
      <c r="C116" s="41"/>
      <c r="D116" s="233" t="s">
        <v>142</v>
      </c>
      <c r="E116" s="41"/>
      <c r="F116" s="234" t="s">
        <v>507</v>
      </c>
      <c r="G116" s="41"/>
      <c r="H116" s="41"/>
      <c r="I116" s="138"/>
      <c r="J116" s="41"/>
      <c r="K116" s="41"/>
      <c r="L116" s="45"/>
      <c r="M116" s="235"/>
      <c r="N116" s="236"/>
      <c r="O116" s="86"/>
      <c r="P116" s="86"/>
      <c r="Q116" s="86"/>
      <c r="R116" s="86"/>
      <c r="S116" s="86"/>
      <c r="T116" s="87"/>
      <c r="U116" s="39"/>
      <c r="V116" s="39"/>
      <c r="W116" s="39"/>
      <c r="X116" s="39"/>
      <c r="Y116" s="39"/>
      <c r="Z116" s="39"/>
      <c r="AA116" s="39"/>
      <c r="AB116" s="39"/>
      <c r="AC116" s="39"/>
      <c r="AD116" s="39"/>
      <c r="AE116" s="39"/>
      <c r="AT116" s="18" t="s">
        <v>142</v>
      </c>
      <c r="AU116" s="18" t="s">
        <v>84</v>
      </c>
    </row>
    <row r="117" spans="1:51" s="13" customFormat="1" ht="12">
      <c r="A117" s="13"/>
      <c r="B117" s="238"/>
      <c r="C117" s="239"/>
      <c r="D117" s="233" t="s">
        <v>146</v>
      </c>
      <c r="E117" s="240" t="s">
        <v>28</v>
      </c>
      <c r="F117" s="241" t="s">
        <v>508</v>
      </c>
      <c r="G117" s="239"/>
      <c r="H117" s="240" t="s">
        <v>28</v>
      </c>
      <c r="I117" s="242"/>
      <c r="J117" s="239"/>
      <c r="K117" s="239"/>
      <c r="L117" s="243"/>
      <c r="M117" s="244"/>
      <c r="N117" s="245"/>
      <c r="O117" s="245"/>
      <c r="P117" s="245"/>
      <c r="Q117" s="245"/>
      <c r="R117" s="245"/>
      <c r="S117" s="245"/>
      <c r="T117" s="246"/>
      <c r="U117" s="13"/>
      <c r="V117" s="13"/>
      <c r="W117" s="13"/>
      <c r="X117" s="13"/>
      <c r="Y117" s="13"/>
      <c r="Z117" s="13"/>
      <c r="AA117" s="13"/>
      <c r="AB117" s="13"/>
      <c r="AC117" s="13"/>
      <c r="AD117" s="13"/>
      <c r="AE117" s="13"/>
      <c r="AT117" s="247" t="s">
        <v>146</v>
      </c>
      <c r="AU117" s="247" t="s">
        <v>84</v>
      </c>
      <c r="AV117" s="13" t="s">
        <v>82</v>
      </c>
      <c r="AW117" s="13" t="s">
        <v>35</v>
      </c>
      <c r="AX117" s="13" t="s">
        <v>74</v>
      </c>
      <c r="AY117" s="247" t="s">
        <v>133</v>
      </c>
    </row>
    <row r="118" spans="1:51" s="13" customFormat="1" ht="12">
      <c r="A118" s="13"/>
      <c r="B118" s="238"/>
      <c r="C118" s="239"/>
      <c r="D118" s="233" t="s">
        <v>146</v>
      </c>
      <c r="E118" s="240" t="s">
        <v>28</v>
      </c>
      <c r="F118" s="241" t="s">
        <v>509</v>
      </c>
      <c r="G118" s="239"/>
      <c r="H118" s="240" t="s">
        <v>28</v>
      </c>
      <c r="I118" s="242"/>
      <c r="J118" s="239"/>
      <c r="K118" s="239"/>
      <c r="L118" s="243"/>
      <c r="M118" s="244"/>
      <c r="N118" s="245"/>
      <c r="O118" s="245"/>
      <c r="P118" s="245"/>
      <c r="Q118" s="245"/>
      <c r="R118" s="245"/>
      <c r="S118" s="245"/>
      <c r="T118" s="246"/>
      <c r="U118" s="13"/>
      <c r="V118" s="13"/>
      <c r="W118" s="13"/>
      <c r="X118" s="13"/>
      <c r="Y118" s="13"/>
      <c r="Z118" s="13"/>
      <c r="AA118" s="13"/>
      <c r="AB118" s="13"/>
      <c r="AC118" s="13"/>
      <c r="AD118" s="13"/>
      <c r="AE118" s="13"/>
      <c r="AT118" s="247" t="s">
        <v>146</v>
      </c>
      <c r="AU118" s="247" t="s">
        <v>84</v>
      </c>
      <c r="AV118" s="13" t="s">
        <v>82</v>
      </c>
      <c r="AW118" s="13" t="s">
        <v>35</v>
      </c>
      <c r="AX118" s="13" t="s">
        <v>74</v>
      </c>
      <c r="AY118" s="247" t="s">
        <v>133</v>
      </c>
    </row>
    <row r="119" spans="1:51" s="14" customFormat="1" ht="12">
      <c r="A119" s="14"/>
      <c r="B119" s="248"/>
      <c r="C119" s="249"/>
      <c r="D119" s="233" t="s">
        <v>146</v>
      </c>
      <c r="E119" s="250" t="s">
        <v>28</v>
      </c>
      <c r="F119" s="251" t="s">
        <v>82</v>
      </c>
      <c r="G119" s="249"/>
      <c r="H119" s="252">
        <v>1</v>
      </c>
      <c r="I119" s="253"/>
      <c r="J119" s="249"/>
      <c r="K119" s="249"/>
      <c r="L119" s="254"/>
      <c r="M119" s="255"/>
      <c r="N119" s="256"/>
      <c r="O119" s="256"/>
      <c r="P119" s="256"/>
      <c r="Q119" s="256"/>
      <c r="R119" s="256"/>
      <c r="S119" s="256"/>
      <c r="T119" s="257"/>
      <c r="U119" s="14"/>
      <c r="V119" s="14"/>
      <c r="W119" s="14"/>
      <c r="X119" s="14"/>
      <c r="Y119" s="14"/>
      <c r="Z119" s="14"/>
      <c r="AA119" s="14"/>
      <c r="AB119" s="14"/>
      <c r="AC119" s="14"/>
      <c r="AD119" s="14"/>
      <c r="AE119" s="14"/>
      <c r="AT119" s="258" t="s">
        <v>146</v>
      </c>
      <c r="AU119" s="258" t="s">
        <v>84</v>
      </c>
      <c r="AV119" s="14" t="s">
        <v>84</v>
      </c>
      <c r="AW119" s="14" t="s">
        <v>35</v>
      </c>
      <c r="AX119" s="14" t="s">
        <v>82</v>
      </c>
      <c r="AY119" s="258" t="s">
        <v>133</v>
      </c>
    </row>
    <row r="120" spans="1:65" s="2" customFormat="1" ht="16.5" customHeight="1">
      <c r="A120" s="39"/>
      <c r="B120" s="40"/>
      <c r="C120" s="220" t="s">
        <v>176</v>
      </c>
      <c r="D120" s="220" t="s">
        <v>135</v>
      </c>
      <c r="E120" s="221" t="s">
        <v>510</v>
      </c>
      <c r="F120" s="222" t="s">
        <v>511</v>
      </c>
      <c r="G120" s="223" t="s">
        <v>475</v>
      </c>
      <c r="H120" s="224">
        <v>1</v>
      </c>
      <c r="I120" s="225"/>
      <c r="J120" s="226">
        <f>ROUND(I120*H120,2)</f>
        <v>0</v>
      </c>
      <c r="K120" s="222" t="s">
        <v>28</v>
      </c>
      <c r="L120" s="45"/>
      <c r="M120" s="227" t="s">
        <v>28</v>
      </c>
      <c r="N120" s="228" t="s">
        <v>47</v>
      </c>
      <c r="O120" s="86"/>
      <c r="P120" s="229">
        <f>O120*H120</f>
        <v>0</v>
      </c>
      <c r="Q120" s="229">
        <v>0</v>
      </c>
      <c r="R120" s="229">
        <f>Q120*H120</f>
        <v>0</v>
      </c>
      <c r="S120" s="229">
        <v>0</v>
      </c>
      <c r="T120" s="230">
        <f>S120*H120</f>
        <v>0</v>
      </c>
      <c r="U120" s="39"/>
      <c r="V120" s="39"/>
      <c r="W120" s="39"/>
      <c r="X120" s="39"/>
      <c r="Y120" s="39"/>
      <c r="Z120" s="39"/>
      <c r="AA120" s="39"/>
      <c r="AB120" s="39"/>
      <c r="AC120" s="39"/>
      <c r="AD120" s="39"/>
      <c r="AE120" s="39"/>
      <c r="AR120" s="231" t="s">
        <v>476</v>
      </c>
      <c r="AT120" s="231" t="s">
        <v>135</v>
      </c>
      <c r="AU120" s="231" t="s">
        <v>84</v>
      </c>
      <c r="AY120" s="18" t="s">
        <v>133</v>
      </c>
      <c r="BE120" s="232">
        <f>IF(N120="základní",J120,0)</f>
        <v>0</v>
      </c>
      <c r="BF120" s="232">
        <f>IF(N120="snížená",J120,0)</f>
        <v>0</v>
      </c>
      <c r="BG120" s="232">
        <f>IF(N120="zákl. přenesená",J120,0)</f>
        <v>0</v>
      </c>
      <c r="BH120" s="232">
        <f>IF(N120="sníž. přenesená",J120,0)</f>
        <v>0</v>
      </c>
      <c r="BI120" s="232">
        <f>IF(N120="nulová",J120,0)</f>
        <v>0</v>
      </c>
      <c r="BJ120" s="18" t="s">
        <v>140</v>
      </c>
      <c r="BK120" s="232">
        <f>ROUND(I120*H120,2)</f>
        <v>0</v>
      </c>
      <c r="BL120" s="18" t="s">
        <v>476</v>
      </c>
      <c r="BM120" s="231" t="s">
        <v>512</v>
      </c>
    </row>
    <row r="121" spans="1:47" s="2" customFormat="1" ht="12">
      <c r="A121" s="39"/>
      <c r="B121" s="40"/>
      <c r="C121" s="41"/>
      <c r="D121" s="233" t="s">
        <v>142</v>
      </c>
      <c r="E121" s="41"/>
      <c r="F121" s="234" t="s">
        <v>513</v>
      </c>
      <c r="G121" s="41"/>
      <c r="H121" s="41"/>
      <c r="I121" s="138"/>
      <c r="J121" s="41"/>
      <c r="K121" s="41"/>
      <c r="L121" s="45"/>
      <c r="M121" s="235"/>
      <c r="N121" s="236"/>
      <c r="O121" s="86"/>
      <c r="P121" s="86"/>
      <c r="Q121" s="86"/>
      <c r="R121" s="86"/>
      <c r="S121" s="86"/>
      <c r="T121" s="87"/>
      <c r="U121" s="39"/>
      <c r="V121" s="39"/>
      <c r="W121" s="39"/>
      <c r="X121" s="39"/>
      <c r="Y121" s="39"/>
      <c r="Z121" s="39"/>
      <c r="AA121" s="39"/>
      <c r="AB121" s="39"/>
      <c r="AC121" s="39"/>
      <c r="AD121" s="39"/>
      <c r="AE121" s="39"/>
      <c r="AT121" s="18" t="s">
        <v>142</v>
      </c>
      <c r="AU121" s="18" t="s">
        <v>84</v>
      </c>
    </row>
    <row r="122" spans="1:51" s="13" customFormat="1" ht="12">
      <c r="A122" s="13"/>
      <c r="B122" s="238"/>
      <c r="C122" s="239"/>
      <c r="D122" s="233" t="s">
        <v>146</v>
      </c>
      <c r="E122" s="240" t="s">
        <v>28</v>
      </c>
      <c r="F122" s="241" t="s">
        <v>514</v>
      </c>
      <c r="G122" s="239"/>
      <c r="H122" s="240" t="s">
        <v>28</v>
      </c>
      <c r="I122" s="242"/>
      <c r="J122" s="239"/>
      <c r="K122" s="239"/>
      <c r="L122" s="243"/>
      <c r="M122" s="244"/>
      <c r="N122" s="245"/>
      <c r="O122" s="245"/>
      <c r="P122" s="245"/>
      <c r="Q122" s="245"/>
      <c r="R122" s="245"/>
      <c r="S122" s="245"/>
      <c r="T122" s="246"/>
      <c r="U122" s="13"/>
      <c r="V122" s="13"/>
      <c r="W122" s="13"/>
      <c r="X122" s="13"/>
      <c r="Y122" s="13"/>
      <c r="Z122" s="13"/>
      <c r="AA122" s="13"/>
      <c r="AB122" s="13"/>
      <c r="AC122" s="13"/>
      <c r="AD122" s="13"/>
      <c r="AE122" s="13"/>
      <c r="AT122" s="247" t="s">
        <v>146</v>
      </c>
      <c r="AU122" s="247" t="s">
        <v>84</v>
      </c>
      <c r="AV122" s="13" t="s">
        <v>82</v>
      </c>
      <c r="AW122" s="13" t="s">
        <v>35</v>
      </c>
      <c r="AX122" s="13" t="s">
        <v>74</v>
      </c>
      <c r="AY122" s="247" t="s">
        <v>133</v>
      </c>
    </row>
    <row r="123" spans="1:51" s="13" customFormat="1" ht="12">
      <c r="A123" s="13"/>
      <c r="B123" s="238"/>
      <c r="C123" s="239"/>
      <c r="D123" s="233" t="s">
        <v>146</v>
      </c>
      <c r="E123" s="240" t="s">
        <v>28</v>
      </c>
      <c r="F123" s="241" t="s">
        <v>515</v>
      </c>
      <c r="G123" s="239"/>
      <c r="H123" s="240" t="s">
        <v>28</v>
      </c>
      <c r="I123" s="242"/>
      <c r="J123" s="239"/>
      <c r="K123" s="239"/>
      <c r="L123" s="243"/>
      <c r="M123" s="244"/>
      <c r="N123" s="245"/>
      <c r="O123" s="245"/>
      <c r="P123" s="245"/>
      <c r="Q123" s="245"/>
      <c r="R123" s="245"/>
      <c r="S123" s="245"/>
      <c r="T123" s="246"/>
      <c r="U123" s="13"/>
      <c r="V123" s="13"/>
      <c r="W123" s="13"/>
      <c r="X123" s="13"/>
      <c r="Y123" s="13"/>
      <c r="Z123" s="13"/>
      <c r="AA123" s="13"/>
      <c r="AB123" s="13"/>
      <c r="AC123" s="13"/>
      <c r="AD123" s="13"/>
      <c r="AE123" s="13"/>
      <c r="AT123" s="247" t="s">
        <v>146</v>
      </c>
      <c r="AU123" s="247" t="s">
        <v>84</v>
      </c>
      <c r="AV123" s="13" t="s">
        <v>82</v>
      </c>
      <c r="AW123" s="13" t="s">
        <v>35</v>
      </c>
      <c r="AX123" s="13" t="s">
        <v>74</v>
      </c>
      <c r="AY123" s="247" t="s">
        <v>133</v>
      </c>
    </row>
    <row r="124" spans="1:51" s="14" customFormat="1" ht="12">
      <c r="A124" s="14"/>
      <c r="B124" s="248"/>
      <c r="C124" s="249"/>
      <c r="D124" s="233" t="s">
        <v>146</v>
      </c>
      <c r="E124" s="250" t="s">
        <v>28</v>
      </c>
      <c r="F124" s="251" t="s">
        <v>82</v>
      </c>
      <c r="G124" s="249"/>
      <c r="H124" s="252">
        <v>1</v>
      </c>
      <c r="I124" s="253"/>
      <c r="J124" s="249"/>
      <c r="K124" s="249"/>
      <c r="L124" s="254"/>
      <c r="M124" s="255"/>
      <c r="N124" s="256"/>
      <c r="O124" s="256"/>
      <c r="P124" s="256"/>
      <c r="Q124" s="256"/>
      <c r="R124" s="256"/>
      <c r="S124" s="256"/>
      <c r="T124" s="257"/>
      <c r="U124" s="14"/>
      <c r="V124" s="14"/>
      <c r="W124" s="14"/>
      <c r="X124" s="14"/>
      <c r="Y124" s="14"/>
      <c r="Z124" s="14"/>
      <c r="AA124" s="14"/>
      <c r="AB124" s="14"/>
      <c r="AC124" s="14"/>
      <c r="AD124" s="14"/>
      <c r="AE124" s="14"/>
      <c r="AT124" s="258" t="s">
        <v>146</v>
      </c>
      <c r="AU124" s="258" t="s">
        <v>84</v>
      </c>
      <c r="AV124" s="14" t="s">
        <v>84</v>
      </c>
      <c r="AW124" s="14" t="s">
        <v>35</v>
      </c>
      <c r="AX124" s="14" t="s">
        <v>82</v>
      </c>
      <c r="AY124" s="258" t="s">
        <v>133</v>
      </c>
    </row>
    <row r="125" spans="1:63" s="12" customFormat="1" ht="22.8" customHeight="1">
      <c r="A125" s="12"/>
      <c r="B125" s="204"/>
      <c r="C125" s="205"/>
      <c r="D125" s="206" t="s">
        <v>73</v>
      </c>
      <c r="E125" s="218" t="s">
        <v>516</v>
      </c>
      <c r="F125" s="218" t="s">
        <v>517</v>
      </c>
      <c r="G125" s="205"/>
      <c r="H125" s="205"/>
      <c r="I125" s="208"/>
      <c r="J125" s="219">
        <f>BK125</f>
        <v>0</v>
      </c>
      <c r="K125" s="205"/>
      <c r="L125" s="210"/>
      <c r="M125" s="211"/>
      <c r="N125" s="212"/>
      <c r="O125" s="212"/>
      <c r="P125" s="213">
        <f>SUM(P126:P133)</f>
        <v>0</v>
      </c>
      <c r="Q125" s="212"/>
      <c r="R125" s="213">
        <f>SUM(R126:R133)</f>
        <v>0</v>
      </c>
      <c r="S125" s="212"/>
      <c r="T125" s="214">
        <f>SUM(T126:T133)</f>
        <v>0</v>
      </c>
      <c r="U125" s="12"/>
      <c r="V125" s="12"/>
      <c r="W125" s="12"/>
      <c r="X125" s="12"/>
      <c r="Y125" s="12"/>
      <c r="Z125" s="12"/>
      <c r="AA125" s="12"/>
      <c r="AB125" s="12"/>
      <c r="AC125" s="12"/>
      <c r="AD125" s="12"/>
      <c r="AE125" s="12"/>
      <c r="AR125" s="215" t="s">
        <v>140</v>
      </c>
      <c r="AT125" s="216" t="s">
        <v>73</v>
      </c>
      <c r="AU125" s="216" t="s">
        <v>82</v>
      </c>
      <c r="AY125" s="215" t="s">
        <v>133</v>
      </c>
      <c r="BK125" s="217">
        <f>SUM(BK126:BK133)</f>
        <v>0</v>
      </c>
    </row>
    <row r="126" spans="1:65" s="2" customFormat="1" ht="16.5" customHeight="1">
      <c r="A126" s="39"/>
      <c r="B126" s="40"/>
      <c r="C126" s="220" t="s">
        <v>186</v>
      </c>
      <c r="D126" s="220" t="s">
        <v>135</v>
      </c>
      <c r="E126" s="221" t="s">
        <v>518</v>
      </c>
      <c r="F126" s="222" t="s">
        <v>519</v>
      </c>
      <c r="G126" s="223" t="s">
        <v>520</v>
      </c>
      <c r="H126" s="224">
        <v>1</v>
      </c>
      <c r="I126" s="225"/>
      <c r="J126" s="226">
        <f>ROUND(I126*H126,2)</f>
        <v>0</v>
      </c>
      <c r="K126" s="222" t="s">
        <v>28</v>
      </c>
      <c r="L126" s="45"/>
      <c r="M126" s="227" t="s">
        <v>28</v>
      </c>
      <c r="N126" s="228" t="s">
        <v>47</v>
      </c>
      <c r="O126" s="86"/>
      <c r="P126" s="229">
        <f>O126*H126</f>
        <v>0</v>
      </c>
      <c r="Q126" s="229">
        <v>0</v>
      </c>
      <c r="R126" s="229">
        <f>Q126*H126</f>
        <v>0</v>
      </c>
      <c r="S126" s="229">
        <v>0</v>
      </c>
      <c r="T126" s="230">
        <f>S126*H126</f>
        <v>0</v>
      </c>
      <c r="U126" s="39"/>
      <c r="V126" s="39"/>
      <c r="W126" s="39"/>
      <c r="X126" s="39"/>
      <c r="Y126" s="39"/>
      <c r="Z126" s="39"/>
      <c r="AA126" s="39"/>
      <c r="AB126" s="39"/>
      <c r="AC126" s="39"/>
      <c r="AD126" s="39"/>
      <c r="AE126" s="39"/>
      <c r="AR126" s="231" t="s">
        <v>521</v>
      </c>
      <c r="AT126" s="231" t="s">
        <v>135</v>
      </c>
      <c r="AU126" s="231" t="s">
        <v>84</v>
      </c>
      <c r="AY126" s="18" t="s">
        <v>133</v>
      </c>
      <c r="BE126" s="232">
        <f>IF(N126="základní",J126,0)</f>
        <v>0</v>
      </c>
      <c r="BF126" s="232">
        <f>IF(N126="snížená",J126,0)</f>
        <v>0</v>
      </c>
      <c r="BG126" s="232">
        <f>IF(N126="zákl. přenesená",J126,0)</f>
        <v>0</v>
      </c>
      <c r="BH126" s="232">
        <f>IF(N126="sníž. přenesená",J126,0)</f>
        <v>0</v>
      </c>
      <c r="BI126" s="232">
        <f>IF(N126="nulová",J126,0)</f>
        <v>0</v>
      </c>
      <c r="BJ126" s="18" t="s">
        <v>140</v>
      </c>
      <c r="BK126" s="232">
        <f>ROUND(I126*H126,2)</f>
        <v>0</v>
      </c>
      <c r="BL126" s="18" t="s">
        <v>521</v>
      </c>
      <c r="BM126" s="231" t="s">
        <v>522</v>
      </c>
    </row>
    <row r="127" spans="1:47" s="2" customFormat="1" ht="12">
      <c r="A127" s="39"/>
      <c r="B127" s="40"/>
      <c r="C127" s="41"/>
      <c r="D127" s="233" t="s">
        <v>142</v>
      </c>
      <c r="E127" s="41"/>
      <c r="F127" s="234" t="s">
        <v>523</v>
      </c>
      <c r="G127" s="41"/>
      <c r="H127" s="41"/>
      <c r="I127" s="138"/>
      <c r="J127" s="41"/>
      <c r="K127" s="41"/>
      <c r="L127" s="45"/>
      <c r="M127" s="235"/>
      <c r="N127" s="236"/>
      <c r="O127" s="86"/>
      <c r="P127" s="86"/>
      <c r="Q127" s="86"/>
      <c r="R127" s="86"/>
      <c r="S127" s="86"/>
      <c r="T127" s="87"/>
      <c r="U127" s="39"/>
      <c r="V127" s="39"/>
      <c r="W127" s="39"/>
      <c r="X127" s="39"/>
      <c r="Y127" s="39"/>
      <c r="Z127" s="39"/>
      <c r="AA127" s="39"/>
      <c r="AB127" s="39"/>
      <c r="AC127" s="39"/>
      <c r="AD127" s="39"/>
      <c r="AE127" s="39"/>
      <c r="AT127" s="18" t="s">
        <v>142</v>
      </c>
      <c r="AU127" s="18" t="s">
        <v>84</v>
      </c>
    </row>
    <row r="128" spans="1:65" s="2" customFormat="1" ht="24" customHeight="1">
      <c r="A128" s="39"/>
      <c r="B128" s="40"/>
      <c r="C128" s="220" t="s">
        <v>194</v>
      </c>
      <c r="D128" s="220" t="s">
        <v>135</v>
      </c>
      <c r="E128" s="221" t="s">
        <v>524</v>
      </c>
      <c r="F128" s="222" t="s">
        <v>525</v>
      </c>
      <c r="G128" s="223" t="s">
        <v>520</v>
      </c>
      <c r="H128" s="224">
        <v>1</v>
      </c>
      <c r="I128" s="225"/>
      <c r="J128" s="226">
        <f>ROUND(I128*H128,2)</f>
        <v>0</v>
      </c>
      <c r="K128" s="222" t="s">
        <v>28</v>
      </c>
      <c r="L128" s="45"/>
      <c r="M128" s="227" t="s">
        <v>28</v>
      </c>
      <c r="N128" s="228" t="s">
        <v>47</v>
      </c>
      <c r="O128" s="86"/>
      <c r="P128" s="229">
        <f>O128*H128</f>
        <v>0</v>
      </c>
      <c r="Q128" s="229">
        <v>0</v>
      </c>
      <c r="R128" s="229">
        <f>Q128*H128</f>
        <v>0</v>
      </c>
      <c r="S128" s="229">
        <v>0</v>
      </c>
      <c r="T128" s="230">
        <f>S128*H128</f>
        <v>0</v>
      </c>
      <c r="U128" s="39"/>
      <c r="V128" s="39"/>
      <c r="W128" s="39"/>
      <c r="X128" s="39"/>
      <c r="Y128" s="39"/>
      <c r="Z128" s="39"/>
      <c r="AA128" s="39"/>
      <c r="AB128" s="39"/>
      <c r="AC128" s="39"/>
      <c r="AD128" s="39"/>
      <c r="AE128" s="39"/>
      <c r="AR128" s="231" t="s">
        <v>521</v>
      </c>
      <c r="AT128" s="231" t="s">
        <v>135</v>
      </c>
      <c r="AU128" s="231" t="s">
        <v>84</v>
      </c>
      <c r="AY128" s="18" t="s">
        <v>133</v>
      </c>
      <c r="BE128" s="232">
        <f>IF(N128="základní",J128,0)</f>
        <v>0</v>
      </c>
      <c r="BF128" s="232">
        <f>IF(N128="snížená",J128,0)</f>
        <v>0</v>
      </c>
      <c r="BG128" s="232">
        <f>IF(N128="zákl. přenesená",J128,0)</f>
        <v>0</v>
      </c>
      <c r="BH128" s="232">
        <f>IF(N128="sníž. přenesená",J128,0)</f>
        <v>0</v>
      </c>
      <c r="BI128" s="232">
        <f>IF(N128="nulová",J128,0)</f>
        <v>0</v>
      </c>
      <c r="BJ128" s="18" t="s">
        <v>140</v>
      </c>
      <c r="BK128" s="232">
        <f>ROUND(I128*H128,2)</f>
        <v>0</v>
      </c>
      <c r="BL128" s="18" t="s">
        <v>521</v>
      </c>
      <c r="BM128" s="231" t="s">
        <v>526</v>
      </c>
    </row>
    <row r="129" spans="1:47" s="2" customFormat="1" ht="12">
      <c r="A129" s="39"/>
      <c r="B129" s="40"/>
      <c r="C129" s="41"/>
      <c r="D129" s="233" t="s">
        <v>142</v>
      </c>
      <c r="E129" s="41"/>
      <c r="F129" s="234" t="s">
        <v>525</v>
      </c>
      <c r="G129" s="41"/>
      <c r="H129" s="41"/>
      <c r="I129" s="138"/>
      <c r="J129" s="41"/>
      <c r="K129" s="41"/>
      <c r="L129" s="45"/>
      <c r="M129" s="235"/>
      <c r="N129" s="236"/>
      <c r="O129" s="86"/>
      <c r="P129" s="86"/>
      <c r="Q129" s="86"/>
      <c r="R129" s="86"/>
      <c r="S129" s="86"/>
      <c r="T129" s="87"/>
      <c r="U129" s="39"/>
      <c r="V129" s="39"/>
      <c r="W129" s="39"/>
      <c r="X129" s="39"/>
      <c r="Y129" s="39"/>
      <c r="Z129" s="39"/>
      <c r="AA129" s="39"/>
      <c r="AB129" s="39"/>
      <c r="AC129" s="39"/>
      <c r="AD129" s="39"/>
      <c r="AE129" s="39"/>
      <c r="AT129" s="18" t="s">
        <v>142</v>
      </c>
      <c r="AU129" s="18" t="s">
        <v>84</v>
      </c>
    </row>
    <row r="130" spans="1:65" s="2" customFormat="1" ht="16.5" customHeight="1">
      <c r="A130" s="39"/>
      <c r="B130" s="40"/>
      <c r="C130" s="220" t="s">
        <v>202</v>
      </c>
      <c r="D130" s="220" t="s">
        <v>135</v>
      </c>
      <c r="E130" s="221" t="s">
        <v>527</v>
      </c>
      <c r="F130" s="222" t="s">
        <v>528</v>
      </c>
      <c r="G130" s="223" t="s">
        <v>475</v>
      </c>
      <c r="H130" s="224">
        <v>1</v>
      </c>
      <c r="I130" s="225"/>
      <c r="J130" s="226">
        <f>ROUND(I130*H130,2)</f>
        <v>0</v>
      </c>
      <c r="K130" s="222" t="s">
        <v>28</v>
      </c>
      <c r="L130" s="45"/>
      <c r="M130" s="227" t="s">
        <v>28</v>
      </c>
      <c r="N130" s="228" t="s">
        <v>47</v>
      </c>
      <c r="O130" s="86"/>
      <c r="P130" s="229">
        <f>O130*H130</f>
        <v>0</v>
      </c>
      <c r="Q130" s="229">
        <v>0</v>
      </c>
      <c r="R130" s="229">
        <f>Q130*H130</f>
        <v>0</v>
      </c>
      <c r="S130" s="229">
        <v>0</v>
      </c>
      <c r="T130" s="230">
        <f>S130*H130</f>
        <v>0</v>
      </c>
      <c r="U130" s="39"/>
      <c r="V130" s="39"/>
      <c r="W130" s="39"/>
      <c r="X130" s="39"/>
      <c r="Y130" s="39"/>
      <c r="Z130" s="39"/>
      <c r="AA130" s="39"/>
      <c r="AB130" s="39"/>
      <c r="AC130" s="39"/>
      <c r="AD130" s="39"/>
      <c r="AE130" s="39"/>
      <c r="AR130" s="231" t="s">
        <v>476</v>
      </c>
      <c r="AT130" s="231" t="s">
        <v>135</v>
      </c>
      <c r="AU130" s="231" t="s">
        <v>84</v>
      </c>
      <c r="AY130" s="18" t="s">
        <v>133</v>
      </c>
      <c r="BE130" s="232">
        <f>IF(N130="základní",J130,0)</f>
        <v>0</v>
      </c>
      <c r="BF130" s="232">
        <f>IF(N130="snížená",J130,0)</f>
        <v>0</v>
      </c>
      <c r="BG130" s="232">
        <f>IF(N130="zákl. přenesená",J130,0)</f>
        <v>0</v>
      </c>
      <c r="BH130" s="232">
        <f>IF(N130="sníž. přenesená",J130,0)</f>
        <v>0</v>
      </c>
      <c r="BI130" s="232">
        <f>IF(N130="nulová",J130,0)</f>
        <v>0</v>
      </c>
      <c r="BJ130" s="18" t="s">
        <v>140</v>
      </c>
      <c r="BK130" s="232">
        <f>ROUND(I130*H130,2)</f>
        <v>0</v>
      </c>
      <c r="BL130" s="18" t="s">
        <v>476</v>
      </c>
      <c r="BM130" s="231" t="s">
        <v>529</v>
      </c>
    </row>
    <row r="131" spans="1:47" s="2" customFormat="1" ht="12">
      <c r="A131" s="39"/>
      <c r="B131" s="40"/>
      <c r="C131" s="41"/>
      <c r="D131" s="233" t="s">
        <v>142</v>
      </c>
      <c r="E131" s="41"/>
      <c r="F131" s="234" t="s">
        <v>528</v>
      </c>
      <c r="G131" s="41"/>
      <c r="H131" s="41"/>
      <c r="I131" s="138"/>
      <c r="J131" s="41"/>
      <c r="K131" s="41"/>
      <c r="L131" s="45"/>
      <c r="M131" s="235"/>
      <c r="N131" s="236"/>
      <c r="O131" s="86"/>
      <c r="P131" s="86"/>
      <c r="Q131" s="86"/>
      <c r="R131" s="86"/>
      <c r="S131" s="86"/>
      <c r="T131" s="87"/>
      <c r="U131" s="39"/>
      <c r="V131" s="39"/>
      <c r="W131" s="39"/>
      <c r="X131" s="39"/>
      <c r="Y131" s="39"/>
      <c r="Z131" s="39"/>
      <c r="AA131" s="39"/>
      <c r="AB131" s="39"/>
      <c r="AC131" s="39"/>
      <c r="AD131" s="39"/>
      <c r="AE131" s="39"/>
      <c r="AT131" s="18" t="s">
        <v>142</v>
      </c>
      <c r="AU131" s="18" t="s">
        <v>84</v>
      </c>
    </row>
    <row r="132" spans="1:51" s="13" customFormat="1" ht="12">
      <c r="A132" s="13"/>
      <c r="B132" s="238"/>
      <c r="C132" s="239"/>
      <c r="D132" s="233" t="s">
        <v>146</v>
      </c>
      <c r="E132" s="240" t="s">
        <v>28</v>
      </c>
      <c r="F132" s="241" t="s">
        <v>530</v>
      </c>
      <c r="G132" s="239"/>
      <c r="H132" s="240" t="s">
        <v>28</v>
      </c>
      <c r="I132" s="242"/>
      <c r="J132" s="239"/>
      <c r="K132" s="239"/>
      <c r="L132" s="243"/>
      <c r="M132" s="244"/>
      <c r="N132" s="245"/>
      <c r="O132" s="245"/>
      <c r="P132" s="245"/>
      <c r="Q132" s="245"/>
      <c r="R132" s="245"/>
      <c r="S132" s="245"/>
      <c r="T132" s="246"/>
      <c r="U132" s="13"/>
      <c r="V132" s="13"/>
      <c r="W132" s="13"/>
      <c r="X132" s="13"/>
      <c r="Y132" s="13"/>
      <c r="Z132" s="13"/>
      <c r="AA132" s="13"/>
      <c r="AB132" s="13"/>
      <c r="AC132" s="13"/>
      <c r="AD132" s="13"/>
      <c r="AE132" s="13"/>
      <c r="AT132" s="247" t="s">
        <v>146</v>
      </c>
      <c r="AU132" s="247" t="s">
        <v>84</v>
      </c>
      <c r="AV132" s="13" t="s">
        <v>82</v>
      </c>
      <c r="AW132" s="13" t="s">
        <v>35</v>
      </c>
      <c r="AX132" s="13" t="s">
        <v>74</v>
      </c>
      <c r="AY132" s="247" t="s">
        <v>133</v>
      </c>
    </row>
    <row r="133" spans="1:51" s="14" customFormat="1" ht="12">
      <c r="A133" s="14"/>
      <c r="B133" s="248"/>
      <c r="C133" s="249"/>
      <c r="D133" s="233" t="s">
        <v>146</v>
      </c>
      <c r="E133" s="250" t="s">
        <v>28</v>
      </c>
      <c r="F133" s="251" t="s">
        <v>82</v>
      </c>
      <c r="G133" s="249"/>
      <c r="H133" s="252">
        <v>1</v>
      </c>
      <c r="I133" s="253"/>
      <c r="J133" s="249"/>
      <c r="K133" s="249"/>
      <c r="L133" s="254"/>
      <c r="M133" s="255"/>
      <c r="N133" s="256"/>
      <c r="O133" s="256"/>
      <c r="P133" s="256"/>
      <c r="Q133" s="256"/>
      <c r="R133" s="256"/>
      <c r="S133" s="256"/>
      <c r="T133" s="257"/>
      <c r="U133" s="14"/>
      <c r="V133" s="14"/>
      <c r="W133" s="14"/>
      <c r="X133" s="14"/>
      <c r="Y133" s="14"/>
      <c r="Z133" s="14"/>
      <c r="AA133" s="14"/>
      <c r="AB133" s="14"/>
      <c r="AC133" s="14"/>
      <c r="AD133" s="14"/>
      <c r="AE133" s="14"/>
      <c r="AT133" s="258" t="s">
        <v>146</v>
      </c>
      <c r="AU133" s="258" t="s">
        <v>84</v>
      </c>
      <c r="AV133" s="14" t="s">
        <v>84</v>
      </c>
      <c r="AW133" s="14" t="s">
        <v>35</v>
      </c>
      <c r="AX133" s="14" t="s">
        <v>82</v>
      </c>
      <c r="AY133" s="258" t="s">
        <v>133</v>
      </c>
    </row>
    <row r="134" spans="1:63" s="12" customFormat="1" ht="22.8" customHeight="1">
      <c r="A134" s="12"/>
      <c r="B134" s="204"/>
      <c r="C134" s="205"/>
      <c r="D134" s="206" t="s">
        <v>73</v>
      </c>
      <c r="E134" s="218" t="s">
        <v>531</v>
      </c>
      <c r="F134" s="218" t="s">
        <v>532</v>
      </c>
      <c r="G134" s="205"/>
      <c r="H134" s="205"/>
      <c r="I134" s="208"/>
      <c r="J134" s="219">
        <f>BK134</f>
        <v>0</v>
      </c>
      <c r="K134" s="205"/>
      <c r="L134" s="210"/>
      <c r="M134" s="211"/>
      <c r="N134" s="212"/>
      <c r="O134" s="212"/>
      <c r="P134" s="213">
        <f>SUM(P135:P136)</f>
        <v>0</v>
      </c>
      <c r="Q134" s="212"/>
      <c r="R134" s="213">
        <f>SUM(R135:R136)</f>
        <v>0</v>
      </c>
      <c r="S134" s="212"/>
      <c r="T134" s="214">
        <f>SUM(T135:T136)</f>
        <v>0</v>
      </c>
      <c r="U134" s="12"/>
      <c r="V134" s="12"/>
      <c r="W134" s="12"/>
      <c r="X134" s="12"/>
      <c r="Y134" s="12"/>
      <c r="Z134" s="12"/>
      <c r="AA134" s="12"/>
      <c r="AB134" s="12"/>
      <c r="AC134" s="12"/>
      <c r="AD134" s="12"/>
      <c r="AE134" s="12"/>
      <c r="AR134" s="215" t="s">
        <v>140</v>
      </c>
      <c r="AT134" s="216" t="s">
        <v>73</v>
      </c>
      <c r="AU134" s="216" t="s">
        <v>82</v>
      </c>
      <c r="AY134" s="215" t="s">
        <v>133</v>
      </c>
      <c r="BK134" s="217">
        <f>SUM(BK135:BK136)</f>
        <v>0</v>
      </c>
    </row>
    <row r="135" spans="1:65" s="2" customFormat="1" ht="16.5" customHeight="1">
      <c r="A135" s="39"/>
      <c r="B135" s="40"/>
      <c r="C135" s="220" t="s">
        <v>210</v>
      </c>
      <c r="D135" s="220" t="s">
        <v>135</v>
      </c>
      <c r="E135" s="221" t="s">
        <v>533</v>
      </c>
      <c r="F135" s="222" t="s">
        <v>534</v>
      </c>
      <c r="G135" s="223" t="s">
        <v>475</v>
      </c>
      <c r="H135" s="224">
        <v>1</v>
      </c>
      <c r="I135" s="225"/>
      <c r="J135" s="226">
        <f>ROUND(I135*H135,2)</f>
        <v>0</v>
      </c>
      <c r="K135" s="222" t="s">
        <v>28</v>
      </c>
      <c r="L135" s="45"/>
      <c r="M135" s="227" t="s">
        <v>28</v>
      </c>
      <c r="N135" s="228" t="s">
        <v>47</v>
      </c>
      <c r="O135" s="86"/>
      <c r="P135" s="229">
        <f>O135*H135</f>
        <v>0</v>
      </c>
      <c r="Q135" s="229">
        <v>0</v>
      </c>
      <c r="R135" s="229">
        <f>Q135*H135</f>
        <v>0</v>
      </c>
      <c r="S135" s="229">
        <v>0</v>
      </c>
      <c r="T135" s="230">
        <f>S135*H135</f>
        <v>0</v>
      </c>
      <c r="U135" s="39"/>
      <c r="V135" s="39"/>
      <c r="W135" s="39"/>
      <c r="X135" s="39"/>
      <c r="Y135" s="39"/>
      <c r="Z135" s="39"/>
      <c r="AA135" s="39"/>
      <c r="AB135" s="39"/>
      <c r="AC135" s="39"/>
      <c r="AD135" s="39"/>
      <c r="AE135" s="39"/>
      <c r="AR135" s="231" t="s">
        <v>535</v>
      </c>
      <c r="AT135" s="231" t="s">
        <v>135</v>
      </c>
      <c r="AU135" s="231" t="s">
        <v>84</v>
      </c>
      <c r="AY135" s="18" t="s">
        <v>133</v>
      </c>
      <c r="BE135" s="232">
        <f>IF(N135="základní",J135,0)</f>
        <v>0</v>
      </c>
      <c r="BF135" s="232">
        <f>IF(N135="snížená",J135,0)</f>
        <v>0</v>
      </c>
      <c r="BG135" s="232">
        <f>IF(N135="zákl. přenesená",J135,0)</f>
        <v>0</v>
      </c>
      <c r="BH135" s="232">
        <f>IF(N135="sníž. přenesená",J135,0)</f>
        <v>0</v>
      </c>
      <c r="BI135" s="232">
        <f>IF(N135="nulová",J135,0)</f>
        <v>0</v>
      </c>
      <c r="BJ135" s="18" t="s">
        <v>140</v>
      </c>
      <c r="BK135" s="232">
        <f>ROUND(I135*H135,2)</f>
        <v>0</v>
      </c>
      <c r="BL135" s="18" t="s">
        <v>535</v>
      </c>
      <c r="BM135" s="231" t="s">
        <v>536</v>
      </c>
    </row>
    <row r="136" spans="1:47" s="2" customFormat="1" ht="12">
      <c r="A136" s="39"/>
      <c r="B136" s="40"/>
      <c r="C136" s="41"/>
      <c r="D136" s="233" t="s">
        <v>142</v>
      </c>
      <c r="E136" s="41"/>
      <c r="F136" s="234" t="s">
        <v>534</v>
      </c>
      <c r="G136" s="41"/>
      <c r="H136" s="41"/>
      <c r="I136" s="138"/>
      <c r="J136" s="41"/>
      <c r="K136" s="41"/>
      <c r="L136" s="45"/>
      <c r="M136" s="235"/>
      <c r="N136" s="236"/>
      <c r="O136" s="86"/>
      <c r="P136" s="86"/>
      <c r="Q136" s="86"/>
      <c r="R136" s="86"/>
      <c r="S136" s="86"/>
      <c r="T136" s="87"/>
      <c r="U136" s="39"/>
      <c r="V136" s="39"/>
      <c r="W136" s="39"/>
      <c r="X136" s="39"/>
      <c r="Y136" s="39"/>
      <c r="Z136" s="39"/>
      <c r="AA136" s="39"/>
      <c r="AB136" s="39"/>
      <c r="AC136" s="39"/>
      <c r="AD136" s="39"/>
      <c r="AE136" s="39"/>
      <c r="AT136" s="18" t="s">
        <v>142</v>
      </c>
      <c r="AU136" s="18" t="s">
        <v>84</v>
      </c>
    </row>
    <row r="137" spans="1:63" s="12" customFormat="1" ht="22.8" customHeight="1">
      <c r="A137" s="12"/>
      <c r="B137" s="204"/>
      <c r="C137" s="205"/>
      <c r="D137" s="206" t="s">
        <v>73</v>
      </c>
      <c r="E137" s="218" t="s">
        <v>537</v>
      </c>
      <c r="F137" s="218" t="s">
        <v>538</v>
      </c>
      <c r="G137" s="205"/>
      <c r="H137" s="205"/>
      <c r="I137" s="208"/>
      <c r="J137" s="219">
        <f>BK137</f>
        <v>0</v>
      </c>
      <c r="K137" s="205"/>
      <c r="L137" s="210"/>
      <c r="M137" s="211"/>
      <c r="N137" s="212"/>
      <c r="O137" s="212"/>
      <c r="P137" s="213">
        <f>SUM(P138:P182)</f>
        <v>0</v>
      </c>
      <c r="Q137" s="212"/>
      <c r="R137" s="213">
        <f>SUM(R138:R182)</f>
        <v>0</v>
      </c>
      <c r="S137" s="212"/>
      <c r="T137" s="214">
        <f>SUM(T138:T182)</f>
        <v>0</v>
      </c>
      <c r="U137" s="12"/>
      <c r="V137" s="12"/>
      <c r="W137" s="12"/>
      <c r="X137" s="12"/>
      <c r="Y137" s="12"/>
      <c r="Z137" s="12"/>
      <c r="AA137" s="12"/>
      <c r="AB137" s="12"/>
      <c r="AC137" s="12"/>
      <c r="AD137" s="12"/>
      <c r="AE137" s="12"/>
      <c r="AR137" s="215" t="s">
        <v>140</v>
      </c>
      <c r="AT137" s="216" t="s">
        <v>73</v>
      </c>
      <c r="AU137" s="216" t="s">
        <v>82</v>
      </c>
      <c r="AY137" s="215" t="s">
        <v>133</v>
      </c>
      <c r="BK137" s="217">
        <f>SUM(BK138:BK182)</f>
        <v>0</v>
      </c>
    </row>
    <row r="138" spans="1:65" s="2" customFormat="1" ht="24" customHeight="1">
      <c r="A138" s="39"/>
      <c r="B138" s="40"/>
      <c r="C138" s="220" t="s">
        <v>219</v>
      </c>
      <c r="D138" s="220" t="s">
        <v>135</v>
      </c>
      <c r="E138" s="221" t="s">
        <v>539</v>
      </c>
      <c r="F138" s="222" t="s">
        <v>540</v>
      </c>
      <c r="G138" s="223" t="s">
        <v>475</v>
      </c>
      <c r="H138" s="224">
        <v>1</v>
      </c>
      <c r="I138" s="225"/>
      <c r="J138" s="226">
        <f>ROUND(I138*H138,2)</f>
        <v>0</v>
      </c>
      <c r="K138" s="222" t="s">
        <v>28</v>
      </c>
      <c r="L138" s="45"/>
      <c r="M138" s="227" t="s">
        <v>28</v>
      </c>
      <c r="N138" s="228" t="s">
        <v>47</v>
      </c>
      <c r="O138" s="86"/>
      <c r="P138" s="229">
        <f>O138*H138</f>
        <v>0</v>
      </c>
      <c r="Q138" s="229">
        <v>0</v>
      </c>
      <c r="R138" s="229">
        <f>Q138*H138</f>
        <v>0</v>
      </c>
      <c r="S138" s="229">
        <v>0</v>
      </c>
      <c r="T138" s="230">
        <f>S138*H138</f>
        <v>0</v>
      </c>
      <c r="U138" s="39"/>
      <c r="V138" s="39"/>
      <c r="W138" s="39"/>
      <c r="X138" s="39"/>
      <c r="Y138" s="39"/>
      <c r="Z138" s="39"/>
      <c r="AA138" s="39"/>
      <c r="AB138" s="39"/>
      <c r="AC138" s="39"/>
      <c r="AD138" s="39"/>
      <c r="AE138" s="39"/>
      <c r="AR138" s="231" t="s">
        <v>535</v>
      </c>
      <c r="AT138" s="231" t="s">
        <v>135</v>
      </c>
      <c r="AU138" s="231" t="s">
        <v>84</v>
      </c>
      <c r="AY138" s="18" t="s">
        <v>133</v>
      </c>
      <c r="BE138" s="232">
        <f>IF(N138="základní",J138,0)</f>
        <v>0</v>
      </c>
      <c r="BF138" s="232">
        <f>IF(N138="snížená",J138,0)</f>
        <v>0</v>
      </c>
      <c r="BG138" s="232">
        <f>IF(N138="zákl. přenesená",J138,0)</f>
        <v>0</v>
      </c>
      <c r="BH138" s="232">
        <f>IF(N138="sníž. přenesená",J138,0)</f>
        <v>0</v>
      </c>
      <c r="BI138" s="232">
        <f>IF(N138="nulová",J138,0)</f>
        <v>0</v>
      </c>
      <c r="BJ138" s="18" t="s">
        <v>140</v>
      </c>
      <c r="BK138" s="232">
        <f>ROUND(I138*H138,2)</f>
        <v>0</v>
      </c>
      <c r="BL138" s="18" t="s">
        <v>535</v>
      </c>
      <c r="BM138" s="231" t="s">
        <v>541</v>
      </c>
    </row>
    <row r="139" spans="1:47" s="2" customFormat="1" ht="12">
      <c r="A139" s="39"/>
      <c r="B139" s="40"/>
      <c r="C139" s="41"/>
      <c r="D139" s="233" t="s">
        <v>142</v>
      </c>
      <c r="E139" s="41"/>
      <c r="F139" s="234" t="s">
        <v>540</v>
      </c>
      <c r="G139" s="41"/>
      <c r="H139" s="41"/>
      <c r="I139" s="138"/>
      <c r="J139" s="41"/>
      <c r="K139" s="41"/>
      <c r="L139" s="45"/>
      <c r="M139" s="235"/>
      <c r="N139" s="236"/>
      <c r="O139" s="86"/>
      <c r="P139" s="86"/>
      <c r="Q139" s="86"/>
      <c r="R139" s="86"/>
      <c r="S139" s="86"/>
      <c r="T139" s="87"/>
      <c r="U139" s="39"/>
      <c r="V139" s="39"/>
      <c r="W139" s="39"/>
      <c r="X139" s="39"/>
      <c r="Y139" s="39"/>
      <c r="Z139" s="39"/>
      <c r="AA139" s="39"/>
      <c r="AB139" s="39"/>
      <c r="AC139" s="39"/>
      <c r="AD139" s="39"/>
      <c r="AE139" s="39"/>
      <c r="AT139" s="18" t="s">
        <v>142</v>
      </c>
      <c r="AU139" s="18" t="s">
        <v>84</v>
      </c>
    </row>
    <row r="140" spans="1:65" s="2" customFormat="1" ht="16.5" customHeight="1">
      <c r="A140" s="39"/>
      <c r="B140" s="40"/>
      <c r="C140" s="220" t="s">
        <v>228</v>
      </c>
      <c r="D140" s="220" t="s">
        <v>135</v>
      </c>
      <c r="E140" s="221" t="s">
        <v>542</v>
      </c>
      <c r="F140" s="222" t="s">
        <v>543</v>
      </c>
      <c r="G140" s="223" t="s">
        <v>475</v>
      </c>
      <c r="H140" s="224">
        <v>1</v>
      </c>
      <c r="I140" s="225"/>
      <c r="J140" s="226">
        <f>ROUND(I140*H140,2)</f>
        <v>0</v>
      </c>
      <c r="K140" s="222" t="s">
        <v>28</v>
      </c>
      <c r="L140" s="45"/>
      <c r="M140" s="227" t="s">
        <v>28</v>
      </c>
      <c r="N140" s="228" t="s">
        <v>47</v>
      </c>
      <c r="O140" s="86"/>
      <c r="P140" s="229">
        <f>O140*H140</f>
        <v>0</v>
      </c>
      <c r="Q140" s="229">
        <v>0</v>
      </c>
      <c r="R140" s="229">
        <f>Q140*H140</f>
        <v>0</v>
      </c>
      <c r="S140" s="229">
        <v>0</v>
      </c>
      <c r="T140" s="230">
        <f>S140*H140</f>
        <v>0</v>
      </c>
      <c r="U140" s="39"/>
      <c r="V140" s="39"/>
      <c r="W140" s="39"/>
      <c r="X140" s="39"/>
      <c r="Y140" s="39"/>
      <c r="Z140" s="39"/>
      <c r="AA140" s="39"/>
      <c r="AB140" s="39"/>
      <c r="AC140" s="39"/>
      <c r="AD140" s="39"/>
      <c r="AE140" s="39"/>
      <c r="AR140" s="231" t="s">
        <v>535</v>
      </c>
      <c r="AT140" s="231" t="s">
        <v>135</v>
      </c>
      <c r="AU140" s="231" t="s">
        <v>84</v>
      </c>
      <c r="AY140" s="18" t="s">
        <v>133</v>
      </c>
      <c r="BE140" s="232">
        <f>IF(N140="základní",J140,0)</f>
        <v>0</v>
      </c>
      <c r="BF140" s="232">
        <f>IF(N140="snížená",J140,0)</f>
        <v>0</v>
      </c>
      <c r="BG140" s="232">
        <f>IF(N140="zákl. přenesená",J140,0)</f>
        <v>0</v>
      </c>
      <c r="BH140" s="232">
        <f>IF(N140="sníž. přenesená",J140,0)</f>
        <v>0</v>
      </c>
      <c r="BI140" s="232">
        <f>IF(N140="nulová",J140,0)</f>
        <v>0</v>
      </c>
      <c r="BJ140" s="18" t="s">
        <v>140</v>
      </c>
      <c r="BK140" s="232">
        <f>ROUND(I140*H140,2)</f>
        <v>0</v>
      </c>
      <c r="BL140" s="18" t="s">
        <v>535</v>
      </c>
      <c r="BM140" s="231" t="s">
        <v>544</v>
      </c>
    </row>
    <row r="141" spans="1:47" s="2" customFormat="1" ht="12">
      <c r="A141" s="39"/>
      <c r="B141" s="40"/>
      <c r="C141" s="41"/>
      <c r="D141" s="233" t="s">
        <v>142</v>
      </c>
      <c r="E141" s="41"/>
      <c r="F141" s="234" t="s">
        <v>543</v>
      </c>
      <c r="G141" s="41"/>
      <c r="H141" s="41"/>
      <c r="I141" s="138"/>
      <c r="J141" s="41"/>
      <c r="K141" s="41"/>
      <c r="L141" s="45"/>
      <c r="M141" s="235"/>
      <c r="N141" s="236"/>
      <c r="O141" s="86"/>
      <c r="P141" s="86"/>
      <c r="Q141" s="86"/>
      <c r="R141" s="86"/>
      <c r="S141" s="86"/>
      <c r="T141" s="87"/>
      <c r="U141" s="39"/>
      <c r="V141" s="39"/>
      <c r="W141" s="39"/>
      <c r="X141" s="39"/>
      <c r="Y141" s="39"/>
      <c r="Z141" s="39"/>
      <c r="AA141" s="39"/>
      <c r="AB141" s="39"/>
      <c r="AC141" s="39"/>
      <c r="AD141" s="39"/>
      <c r="AE141" s="39"/>
      <c r="AT141" s="18" t="s">
        <v>142</v>
      </c>
      <c r="AU141" s="18" t="s">
        <v>84</v>
      </c>
    </row>
    <row r="142" spans="1:65" s="2" customFormat="1" ht="24" customHeight="1">
      <c r="A142" s="39"/>
      <c r="B142" s="40"/>
      <c r="C142" s="220" t="s">
        <v>235</v>
      </c>
      <c r="D142" s="220" t="s">
        <v>135</v>
      </c>
      <c r="E142" s="221" t="s">
        <v>545</v>
      </c>
      <c r="F142" s="222" t="s">
        <v>546</v>
      </c>
      <c r="G142" s="223" t="s">
        <v>475</v>
      </c>
      <c r="H142" s="224">
        <v>1</v>
      </c>
      <c r="I142" s="225"/>
      <c r="J142" s="226">
        <f>ROUND(I142*H142,2)</f>
        <v>0</v>
      </c>
      <c r="K142" s="222" t="s">
        <v>28</v>
      </c>
      <c r="L142" s="45"/>
      <c r="M142" s="227" t="s">
        <v>28</v>
      </c>
      <c r="N142" s="228" t="s">
        <v>47</v>
      </c>
      <c r="O142" s="86"/>
      <c r="P142" s="229">
        <f>O142*H142</f>
        <v>0</v>
      </c>
      <c r="Q142" s="229">
        <v>0</v>
      </c>
      <c r="R142" s="229">
        <f>Q142*H142</f>
        <v>0</v>
      </c>
      <c r="S142" s="229">
        <v>0</v>
      </c>
      <c r="T142" s="230">
        <f>S142*H142</f>
        <v>0</v>
      </c>
      <c r="U142" s="39"/>
      <c r="V142" s="39"/>
      <c r="W142" s="39"/>
      <c r="X142" s="39"/>
      <c r="Y142" s="39"/>
      <c r="Z142" s="39"/>
      <c r="AA142" s="39"/>
      <c r="AB142" s="39"/>
      <c r="AC142" s="39"/>
      <c r="AD142" s="39"/>
      <c r="AE142" s="39"/>
      <c r="AR142" s="231" t="s">
        <v>535</v>
      </c>
      <c r="AT142" s="231" t="s">
        <v>135</v>
      </c>
      <c r="AU142" s="231" t="s">
        <v>84</v>
      </c>
      <c r="AY142" s="18" t="s">
        <v>133</v>
      </c>
      <c r="BE142" s="232">
        <f>IF(N142="základní",J142,0)</f>
        <v>0</v>
      </c>
      <c r="BF142" s="232">
        <f>IF(N142="snížená",J142,0)</f>
        <v>0</v>
      </c>
      <c r="BG142" s="232">
        <f>IF(N142="zákl. přenesená",J142,0)</f>
        <v>0</v>
      </c>
      <c r="BH142" s="232">
        <f>IF(N142="sníž. přenesená",J142,0)</f>
        <v>0</v>
      </c>
      <c r="BI142" s="232">
        <f>IF(N142="nulová",J142,0)</f>
        <v>0</v>
      </c>
      <c r="BJ142" s="18" t="s">
        <v>140</v>
      </c>
      <c r="BK142" s="232">
        <f>ROUND(I142*H142,2)</f>
        <v>0</v>
      </c>
      <c r="BL142" s="18" t="s">
        <v>535</v>
      </c>
      <c r="BM142" s="231" t="s">
        <v>547</v>
      </c>
    </row>
    <row r="143" spans="1:47" s="2" customFormat="1" ht="12">
      <c r="A143" s="39"/>
      <c r="B143" s="40"/>
      <c r="C143" s="41"/>
      <c r="D143" s="233" t="s">
        <v>142</v>
      </c>
      <c r="E143" s="41"/>
      <c r="F143" s="234" t="s">
        <v>546</v>
      </c>
      <c r="G143" s="41"/>
      <c r="H143" s="41"/>
      <c r="I143" s="138"/>
      <c r="J143" s="41"/>
      <c r="K143" s="41"/>
      <c r="L143" s="45"/>
      <c r="M143" s="235"/>
      <c r="N143" s="236"/>
      <c r="O143" s="86"/>
      <c r="P143" s="86"/>
      <c r="Q143" s="86"/>
      <c r="R143" s="86"/>
      <c r="S143" s="86"/>
      <c r="T143" s="87"/>
      <c r="U143" s="39"/>
      <c r="V143" s="39"/>
      <c r="W143" s="39"/>
      <c r="X143" s="39"/>
      <c r="Y143" s="39"/>
      <c r="Z143" s="39"/>
      <c r="AA143" s="39"/>
      <c r="AB143" s="39"/>
      <c r="AC143" s="39"/>
      <c r="AD143" s="39"/>
      <c r="AE143" s="39"/>
      <c r="AT143" s="18" t="s">
        <v>142</v>
      </c>
      <c r="AU143" s="18" t="s">
        <v>84</v>
      </c>
    </row>
    <row r="144" spans="1:65" s="2" customFormat="1" ht="16.5" customHeight="1">
      <c r="A144" s="39"/>
      <c r="B144" s="40"/>
      <c r="C144" s="220" t="s">
        <v>246</v>
      </c>
      <c r="D144" s="220" t="s">
        <v>135</v>
      </c>
      <c r="E144" s="221" t="s">
        <v>548</v>
      </c>
      <c r="F144" s="222" t="s">
        <v>549</v>
      </c>
      <c r="G144" s="223" t="s">
        <v>475</v>
      </c>
      <c r="H144" s="224">
        <v>1</v>
      </c>
      <c r="I144" s="225"/>
      <c r="J144" s="226">
        <f>ROUND(I144*H144,2)</f>
        <v>0</v>
      </c>
      <c r="K144" s="222" t="s">
        <v>28</v>
      </c>
      <c r="L144" s="45"/>
      <c r="M144" s="227" t="s">
        <v>28</v>
      </c>
      <c r="N144" s="228" t="s">
        <v>47</v>
      </c>
      <c r="O144" s="86"/>
      <c r="P144" s="229">
        <f>O144*H144</f>
        <v>0</v>
      </c>
      <c r="Q144" s="229">
        <v>0</v>
      </c>
      <c r="R144" s="229">
        <f>Q144*H144</f>
        <v>0</v>
      </c>
      <c r="S144" s="229">
        <v>0</v>
      </c>
      <c r="T144" s="230">
        <f>S144*H144</f>
        <v>0</v>
      </c>
      <c r="U144" s="39"/>
      <c r="V144" s="39"/>
      <c r="W144" s="39"/>
      <c r="X144" s="39"/>
      <c r="Y144" s="39"/>
      <c r="Z144" s="39"/>
      <c r="AA144" s="39"/>
      <c r="AB144" s="39"/>
      <c r="AC144" s="39"/>
      <c r="AD144" s="39"/>
      <c r="AE144" s="39"/>
      <c r="AR144" s="231" t="s">
        <v>535</v>
      </c>
      <c r="AT144" s="231" t="s">
        <v>135</v>
      </c>
      <c r="AU144" s="231" t="s">
        <v>84</v>
      </c>
      <c r="AY144" s="18" t="s">
        <v>133</v>
      </c>
      <c r="BE144" s="232">
        <f>IF(N144="základní",J144,0)</f>
        <v>0</v>
      </c>
      <c r="BF144" s="232">
        <f>IF(N144="snížená",J144,0)</f>
        <v>0</v>
      </c>
      <c r="BG144" s="232">
        <f>IF(N144="zákl. přenesená",J144,0)</f>
        <v>0</v>
      </c>
      <c r="BH144" s="232">
        <f>IF(N144="sníž. přenesená",J144,0)</f>
        <v>0</v>
      </c>
      <c r="BI144" s="232">
        <f>IF(N144="nulová",J144,0)</f>
        <v>0</v>
      </c>
      <c r="BJ144" s="18" t="s">
        <v>140</v>
      </c>
      <c r="BK144" s="232">
        <f>ROUND(I144*H144,2)</f>
        <v>0</v>
      </c>
      <c r="BL144" s="18" t="s">
        <v>535</v>
      </c>
      <c r="BM144" s="231" t="s">
        <v>550</v>
      </c>
    </row>
    <row r="145" spans="1:47" s="2" customFormat="1" ht="12">
      <c r="A145" s="39"/>
      <c r="B145" s="40"/>
      <c r="C145" s="41"/>
      <c r="D145" s="233" t="s">
        <v>142</v>
      </c>
      <c r="E145" s="41"/>
      <c r="F145" s="234" t="s">
        <v>551</v>
      </c>
      <c r="G145" s="41"/>
      <c r="H145" s="41"/>
      <c r="I145" s="138"/>
      <c r="J145" s="41"/>
      <c r="K145" s="41"/>
      <c r="L145" s="45"/>
      <c r="M145" s="235"/>
      <c r="N145" s="236"/>
      <c r="O145" s="86"/>
      <c r="P145" s="86"/>
      <c r="Q145" s="86"/>
      <c r="R145" s="86"/>
      <c r="S145" s="86"/>
      <c r="T145" s="87"/>
      <c r="U145" s="39"/>
      <c r="V145" s="39"/>
      <c r="W145" s="39"/>
      <c r="X145" s="39"/>
      <c r="Y145" s="39"/>
      <c r="Z145" s="39"/>
      <c r="AA145" s="39"/>
      <c r="AB145" s="39"/>
      <c r="AC145" s="39"/>
      <c r="AD145" s="39"/>
      <c r="AE145" s="39"/>
      <c r="AT145" s="18" t="s">
        <v>142</v>
      </c>
      <c r="AU145" s="18" t="s">
        <v>84</v>
      </c>
    </row>
    <row r="146" spans="1:65" s="2" customFormat="1" ht="16.5" customHeight="1">
      <c r="A146" s="39"/>
      <c r="B146" s="40"/>
      <c r="C146" s="220" t="s">
        <v>8</v>
      </c>
      <c r="D146" s="220" t="s">
        <v>135</v>
      </c>
      <c r="E146" s="221" t="s">
        <v>552</v>
      </c>
      <c r="F146" s="222" t="s">
        <v>553</v>
      </c>
      <c r="G146" s="223" t="s">
        <v>475</v>
      </c>
      <c r="H146" s="224">
        <v>1</v>
      </c>
      <c r="I146" s="225"/>
      <c r="J146" s="226">
        <f>ROUND(I146*H146,2)</f>
        <v>0</v>
      </c>
      <c r="K146" s="222" t="s">
        <v>28</v>
      </c>
      <c r="L146" s="45"/>
      <c r="M146" s="227" t="s">
        <v>28</v>
      </c>
      <c r="N146" s="228" t="s">
        <v>47</v>
      </c>
      <c r="O146" s="86"/>
      <c r="P146" s="229">
        <f>O146*H146</f>
        <v>0</v>
      </c>
      <c r="Q146" s="229">
        <v>0</v>
      </c>
      <c r="R146" s="229">
        <f>Q146*H146</f>
        <v>0</v>
      </c>
      <c r="S146" s="229">
        <v>0</v>
      </c>
      <c r="T146" s="230">
        <f>S146*H146</f>
        <v>0</v>
      </c>
      <c r="U146" s="39"/>
      <c r="V146" s="39"/>
      <c r="W146" s="39"/>
      <c r="X146" s="39"/>
      <c r="Y146" s="39"/>
      <c r="Z146" s="39"/>
      <c r="AA146" s="39"/>
      <c r="AB146" s="39"/>
      <c r="AC146" s="39"/>
      <c r="AD146" s="39"/>
      <c r="AE146" s="39"/>
      <c r="AR146" s="231" t="s">
        <v>535</v>
      </c>
      <c r="AT146" s="231" t="s">
        <v>135</v>
      </c>
      <c r="AU146" s="231" t="s">
        <v>84</v>
      </c>
      <c r="AY146" s="18" t="s">
        <v>133</v>
      </c>
      <c r="BE146" s="232">
        <f>IF(N146="základní",J146,0)</f>
        <v>0</v>
      </c>
      <c r="BF146" s="232">
        <f>IF(N146="snížená",J146,0)</f>
        <v>0</v>
      </c>
      <c r="BG146" s="232">
        <f>IF(N146="zákl. přenesená",J146,0)</f>
        <v>0</v>
      </c>
      <c r="BH146" s="232">
        <f>IF(N146="sníž. přenesená",J146,0)</f>
        <v>0</v>
      </c>
      <c r="BI146" s="232">
        <f>IF(N146="nulová",J146,0)</f>
        <v>0</v>
      </c>
      <c r="BJ146" s="18" t="s">
        <v>140</v>
      </c>
      <c r="BK146" s="232">
        <f>ROUND(I146*H146,2)</f>
        <v>0</v>
      </c>
      <c r="BL146" s="18" t="s">
        <v>535</v>
      </c>
      <c r="BM146" s="231" t="s">
        <v>554</v>
      </c>
    </row>
    <row r="147" spans="1:47" s="2" customFormat="1" ht="12">
      <c r="A147" s="39"/>
      <c r="B147" s="40"/>
      <c r="C147" s="41"/>
      <c r="D147" s="233" t="s">
        <v>142</v>
      </c>
      <c r="E147" s="41"/>
      <c r="F147" s="234" t="s">
        <v>553</v>
      </c>
      <c r="G147" s="41"/>
      <c r="H147" s="41"/>
      <c r="I147" s="138"/>
      <c r="J147" s="41"/>
      <c r="K147" s="41"/>
      <c r="L147" s="45"/>
      <c r="M147" s="235"/>
      <c r="N147" s="236"/>
      <c r="O147" s="86"/>
      <c r="P147" s="86"/>
      <c r="Q147" s="86"/>
      <c r="R147" s="86"/>
      <c r="S147" s="86"/>
      <c r="T147" s="87"/>
      <c r="U147" s="39"/>
      <c r="V147" s="39"/>
      <c r="W147" s="39"/>
      <c r="X147" s="39"/>
      <c r="Y147" s="39"/>
      <c r="Z147" s="39"/>
      <c r="AA147" s="39"/>
      <c r="AB147" s="39"/>
      <c r="AC147" s="39"/>
      <c r="AD147" s="39"/>
      <c r="AE147" s="39"/>
      <c r="AT147" s="18" t="s">
        <v>142</v>
      </c>
      <c r="AU147" s="18" t="s">
        <v>84</v>
      </c>
    </row>
    <row r="148" spans="1:65" s="2" customFormat="1" ht="16.5" customHeight="1">
      <c r="A148" s="39"/>
      <c r="B148" s="40"/>
      <c r="C148" s="220" t="s">
        <v>262</v>
      </c>
      <c r="D148" s="220" t="s">
        <v>135</v>
      </c>
      <c r="E148" s="221" t="s">
        <v>555</v>
      </c>
      <c r="F148" s="222" t="s">
        <v>556</v>
      </c>
      <c r="G148" s="223" t="s">
        <v>475</v>
      </c>
      <c r="H148" s="224">
        <v>1</v>
      </c>
      <c r="I148" s="225"/>
      <c r="J148" s="226">
        <f>ROUND(I148*H148,2)</f>
        <v>0</v>
      </c>
      <c r="K148" s="222" t="s">
        <v>28</v>
      </c>
      <c r="L148" s="45"/>
      <c r="M148" s="227" t="s">
        <v>28</v>
      </c>
      <c r="N148" s="228" t="s">
        <v>47</v>
      </c>
      <c r="O148" s="86"/>
      <c r="P148" s="229">
        <f>O148*H148</f>
        <v>0</v>
      </c>
      <c r="Q148" s="229">
        <v>0</v>
      </c>
      <c r="R148" s="229">
        <f>Q148*H148</f>
        <v>0</v>
      </c>
      <c r="S148" s="229">
        <v>0</v>
      </c>
      <c r="T148" s="230">
        <f>S148*H148</f>
        <v>0</v>
      </c>
      <c r="U148" s="39"/>
      <c r="V148" s="39"/>
      <c r="W148" s="39"/>
      <c r="X148" s="39"/>
      <c r="Y148" s="39"/>
      <c r="Z148" s="39"/>
      <c r="AA148" s="39"/>
      <c r="AB148" s="39"/>
      <c r="AC148" s="39"/>
      <c r="AD148" s="39"/>
      <c r="AE148" s="39"/>
      <c r="AR148" s="231" t="s">
        <v>535</v>
      </c>
      <c r="AT148" s="231" t="s">
        <v>135</v>
      </c>
      <c r="AU148" s="231" t="s">
        <v>84</v>
      </c>
      <c r="AY148" s="18" t="s">
        <v>133</v>
      </c>
      <c r="BE148" s="232">
        <f>IF(N148="základní",J148,0)</f>
        <v>0</v>
      </c>
      <c r="BF148" s="232">
        <f>IF(N148="snížená",J148,0)</f>
        <v>0</v>
      </c>
      <c r="BG148" s="232">
        <f>IF(N148="zákl. přenesená",J148,0)</f>
        <v>0</v>
      </c>
      <c r="BH148" s="232">
        <f>IF(N148="sníž. přenesená",J148,0)</f>
        <v>0</v>
      </c>
      <c r="BI148" s="232">
        <f>IF(N148="nulová",J148,0)</f>
        <v>0</v>
      </c>
      <c r="BJ148" s="18" t="s">
        <v>140</v>
      </c>
      <c r="BK148" s="232">
        <f>ROUND(I148*H148,2)</f>
        <v>0</v>
      </c>
      <c r="BL148" s="18" t="s">
        <v>535</v>
      </c>
      <c r="BM148" s="231" t="s">
        <v>557</v>
      </c>
    </row>
    <row r="149" spans="1:47" s="2" customFormat="1" ht="12">
      <c r="A149" s="39"/>
      <c r="B149" s="40"/>
      <c r="C149" s="41"/>
      <c r="D149" s="233" t="s">
        <v>142</v>
      </c>
      <c r="E149" s="41"/>
      <c r="F149" s="234" t="s">
        <v>556</v>
      </c>
      <c r="G149" s="41"/>
      <c r="H149" s="41"/>
      <c r="I149" s="138"/>
      <c r="J149" s="41"/>
      <c r="K149" s="41"/>
      <c r="L149" s="45"/>
      <c r="M149" s="235"/>
      <c r="N149" s="236"/>
      <c r="O149" s="86"/>
      <c r="P149" s="86"/>
      <c r="Q149" s="86"/>
      <c r="R149" s="86"/>
      <c r="S149" s="86"/>
      <c r="T149" s="87"/>
      <c r="U149" s="39"/>
      <c r="V149" s="39"/>
      <c r="W149" s="39"/>
      <c r="X149" s="39"/>
      <c r="Y149" s="39"/>
      <c r="Z149" s="39"/>
      <c r="AA149" s="39"/>
      <c r="AB149" s="39"/>
      <c r="AC149" s="39"/>
      <c r="AD149" s="39"/>
      <c r="AE149" s="39"/>
      <c r="AT149" s="18" t="s">
        <v>142</v>
      </c>
      <c r="AU149" s="18" t="s">
        <v>84</v>
      </c>
    </row>
    <row r="150" spans="1:65" s="2" customFormat="1" ht="16.5" customHeight="1">
      <c r="A150" s="39"/>
      <c r="B150" s="40"/>
      <c r="C150" s="220" t="s">
        <v>271</v>
      </c>
      <c r="D150" s="220" t="s">
        <v>135</v>
      </c>
      <c r="E150" s="221" t="s">
        <v>558</v>
      </c>
      <c r="F150" s="222" t="s">
        <v>559</v>
      </c>
      <c r="G150" s="223" t="s">
        <v>475</v>
      </c>
      <c r="H150" s="224">
        <v>1</v>
      </c>
      <c r="I150" s="225"/>
      <c r="J150" s="226">
        <f>ROUND(I150*H150,2)</f>
        <v>0</v>
      </c>
      <c r="K150" s="222" t="s">
        <v>28</v>
      </c>
      <c r="L150" s="45"/>
      <c r="M150" s="227" t="s">
        <v>28</v>
      </c>
      <c r="N150" s="228" t="s">
        <v>47</v>
      </c>
      <c r="O150" s="86"/>
      <c r="P150" s="229">
        <f>O150*H150</f>
        <v>0</v>
      </c>
      <c r="Q150" s="229">
        <v>0</v>
      </c>
      <c r="R150" s="229">
        <f>Q150*H150</f>
        <v>0</v>
      </c>
      <c r="S150" s="229">
        <v>0</v>
      </c>
      <c r="T150" s="230">
        <f>S150*H150</f>
        <v>0</v>
      </c>
      <c r="U150" s="39"/>
      <c r="V150" s="39"/>
      <c r="W150" s="39"/>
      <c r="X150" s="39"/>
      <c r="Y150" s="39"/>
      <c r="Z150" s="39"/>
      <c r="AA150" s="39"/>
      <c r="AB150" s="39"/>
      <c r="AC150" s="39"/>
      <c r="AD150" s="39"/>
      <c r="AE150" s="39"/>
      <c r="AR150" s="231" t="s">
        <v>535</v>
      </c>
      <c r="AT150" s="231" t="s">
        <v>135</v>
      </c>
      <c r="AU150" s="231" t="s">
        <v>84</v>
      </c>
      <c r="AY150" s="18" t="s">
        <v>133</v>
      </c>
      <c r="BE150" s="232">
        <f>IF(N150="základní",J150,0)</f>
        <v>0</v>
      </c>
      <c r="BF150" s="232">
        <f>IF(N150="snížená",J150,0)</f>
        <v>0</v>
      </c>
      <c r="BG150" s="232">
        <f>IF(N150="zákl. přenesená",J150,0)</f>
        <v>0</v>
      </c>
      <c r="BH150" s="232">
        <f>IF(N150="sníž. přenesená",J150,0)</f>
        <v>0</v>
      </c>
      <c r="BI150" s="232">
        <f>IF(N150="nulová",J150,0)</f>
        <v>0</v>
      </c>
      <c r="BJ150" s="18" t="s">
        <v>140</v>
      </c>
      <c r="BK150" s="232">
        <f>ROUND(I150*H150,2)</f>
        <v>0</v>
      </c>
      <c r="BL150" s="18" t="s">
        <v>535</v>
      </c>
      <c r="BM150" s="231" t="s">
        <v>560</v>
      </c>
    </row>
    <row r="151" spans="1:47" s="2" customFormat="1" ht="12">
      <c r="A151" s="39"/>
      <c r="B151" s="40"/>
      <c r="C151" s="41"/>
      <c r="D151" s="233" t="s">
        <v>142</v>
      </c>
      <c r="E151" s="41"/>
      <c r="F151" s="234" t="s">
        <v>559</v>
      </c>
      <c r="G151" s="41"/>
      <c r="H151" s="41"/>
      <c r="I151" s="138"/>
      <c r="J151" s="41"/>
      <c r="K151" s="41"/>
      <c r="L151" s="45"/>
      <c r="M151" s="235"/>
      <c r="N151" s="236"/>
      <c r="O151" s="86"/>
      <c r="P151" s="86"/>
      <c r="Q151" s="86"/>
      <c r="R151" s="86"/>
      <c r="S151" s="86"/>
      <c r="T151" s="87"/>
      <c r="U151" s="39"/>
      <c r="V151" s="39"/>
      <c r="W151" s="39"/>
      <c r="X151" s="39"/>
      <c r="Y151" s="39"/>
      <c r="Z151" s="39"/>
      <c r="AA151" s="39"/>
      <c r="AB151" s="39"/>
      <c r="AC151" s="39"/>
      <c r="AD151" s="39"/>
      <c r="AE151" s="39"/>
      <c r="AT151" s="18" t="s">
        <v>142</v>
      </c>
      <c r="AU151" s="18" t="s">
        <v>84</v>
      </c>
    </row>
    <row r="152" spans="1:51" s="13" customFormat="1" ht="12">
      <c r="A152" s="13"/>
      <c r="B152" s="238"/>
      <c r="C152" s="239"/>
      <c r="D152" s="233" t="s">
        <v>146</v>
      </c>
      <c r="E152" s="240" t="s">
        <v>28</v>
      </c>
      <c r="F152" s="241" t="s">
        <v>561</v>
      </c>
      <c r="G152" s="239"/>
      <c r="H152" s="240" t="s">
        <v>28</v>
      </c>
      <c r="I152" s="242"/>
      <c r="J152" s="239"/>
      <c r="K152" s="239"/>
      <c r="L152" s="243"/>
      <c r="M152" s="244"/>
      <c r="N152" s="245"/>
      <c r="O152" s="245"/>
      <c r="P152" s="245"/>
      <c r="Q152" s="245"/>
      <c r="R152" s="245"/>
      <c r="S152" s="245"/>
      <c r="T152" s="246"/>
      <c r="U152" s="13"/>
      <c r="V152" s="13"/>
      <c r="W152" s="13"/>
      <c r="X152" s="13"/>
      <c r="Y152" s="13"/>
      <c r="Z152" s="13"/>
      <c r="AA152" s="13"/>
      <c r="AB152" s="13"/>
      <c r="AC152" s="13"/>
      <c r="AD152" s="13"/>
      <c r="AE152" s="13"/>
      <c r="AT152" s="247" t="s">
        <v>146</v>
      </c>
      <c r="AU152" s="247" t="s">
        <v>84</v>
      </c>
      <c r="AV152" s="13" t="s">
        <v>82</v>
      </c>
      <c r="AW152" s="13" t="s">
        <v>35</v>
      </c>
      <c r="AX152" s="13" t="s">
        <v>74</v>
      </c>
      <c r="AY152" s="247" t="s">
        <v>133</v>
      </c>
    </row>
    <row r="153" spans="1:51" s="13" customFormat="1" ht="12">
      <c r="A153" s="13"/>
      <c r="B153" s="238"/>
      <c r="C153" s="239"/>
      <c r="D153" s="233" t="s">
        <v>146</v>
      </c>
      <c r="E153" s="240" t="s">
        <v>28</v>
      </c>
      <c r="F153" s="241" t="s">
        <v>562</v>
      </c>
      <c r="G153" s="239"/>
      <c r="H153" s="240" t="s">
        <v>28</v>
      </c>
      <c r="I153" s="242"/>
      <c r="J153" s="239"/>
      <c r="K153" s="239"/>
      <c r="L153" s="243"/>
      <c r="M153" s="244"/>
      <c r="N153" s="245"/>
      <c r="O153" s="245"/>
      <c r="P153" s="245"/>
      <c r="Q153" s="245"/>
      <c r="R153" s="245"/>
      <c r="S153" s="245"/>
      <c r="T153" s="246"/>
      <c r="U153" s="13"/>
      <c r="V153" s="13"/>
      <c r="W153" s="13"/>
      <c r="X153" s="13"/>
      <c r="Y153" s="13"/>
      <c r="Z153" s="13"/>
      <c r="AA153" s="13"/>
      <c r="AB153" s="13"/>
      <c r="AC153" s="13"/>
      <c r="AD153" s="13"/>
      <c r="AE153" s="13"/>
      <c r="AT153" s="247" t="s">
        <v>146</v>
      </c>
      <c r="AU153" s="247" t="s">
        <v>84</v>
      </c>
      <c r="AV153" s="13" t="s">
        <v>82</v>
      </c>
      <c r="AW153" s="13" t="s">
        <v>35</v>
      </c>
      <c r="AX153" s="13" t="s">
        <v>74</v>
      </c>
      <c r="AY153" s="247" t="s">
        <v>133</v>
      </c>
    </row>
    <row r="154" spans="1:51" s="13" customFormat="1" ht="12">
      <c r="A154" s="13"/>
      <c r="B154" s="238"/>
      <c r="C154" s="239"/>
      <c r="D154" s="233" t="s">
        <v>146</v>
      </c>
      <c r="E154" s="240" t="s">
        <v>28</v>
      </c>
      <c r="F154" s="241" t="s">
        <v>563</v>
      </c>
      <c r="G154" s="239"/>
      <c r="H154" s="240" t="s">
        <v>28</v>
      </c>
      <c r="I154" s="242"/>
      <c r="J154" s="239"/>
      <c r="K154" s="239"/>
      <c r="L154" s="243"/>
      <c r="M154" s="244"/>
      <c r="N154" s="245"/>
      <c r="O154" s="245"/>
      <c r="P154" s="245"/>
      <c r="Q154" s="245"/>
      <c r="R154" s="245"/>
      <c r="S154" s="245"/>
      <c r="T154" s="246"/>
      <c r="U154" s="13"/>
      <c r="V154" s="13"/>
      <c r="W154" s="13"/>
      <c r="X154" s="13"/>
      <c r="Y154" s="13"/>
      <c r="Z154" s="13"/>
      <c r="AA154" s="13"/>
      <c r="AB154" s="13"/>
      <c r="AC154" s="13"/>
      <c r="AD154" s="13"/>
      <c r="AE154" s="13"/>
      <c r="AT154" s="247" t="s">
        <v>146</v>
      </c>
      <c r="AU154" s="247" t="s">
        <v>84</v>
      </c>
      <c r="AV154" s="13" t="s">
        <v>82</v>
      </c>
      <c r="AW154" s="13" t="s">
        <v>35</v>
      </c>
      <c r="AX154" s="13" t="s">
        <v>74</v>
      </c>
      <c r="AY154" s="247" t="s">
        <v>133</v>
      </c>
    </row>
    <row r="155" spans="1:51" s="13" customFormat="1" ht="12">
      <c r="A155" s="13"/>
      <c r="B155" s="238"/>
      <c r="C155" s="239"/>
      <c r="D155" s="233" t="s">
        <v>146</v>
      </c>
      <c r="E155" s="240" t="s">
        <v>28</v>
      </c>
      <c r="F155" s="241" t="s">
        <v>564</v>
      </c>
      <c r="G155" s="239"/>
      <c r="H155" s="240" t="s">
        <v>28</v>
      </c>
      <c r="I155" s="242"/>
      <c r="J155" s="239"/>
      <c r="K155" s="239"/>
      <c r="L155" s="243"/>
      <c r="M155" s="244"/>
      <c r="N155" s="245"/>
      <c r="O155" s="245"/>
      <c r="P155" s="245"/>
      <c r="Q155" s="245"/>
      <c r="R155" s="245"/>
      <c r="S155" s="245"/>
      <c r="T155" s="246"/>
      <c r="U155" s="13"/>
      <c r="V155" s="13"/>
      <c r="W155" s="13"/>
      <c r="X155" s="13"/>
      <c r="Y155" s="13"/>
      <c r="Z155" s="13"/>
      <c r="AA155" s="13"/>
      <c r="AB155" s="13"/>
      <c r="AC155" s="13"/>
      <c r="AD155" s="13"/>
      <c r="AE155" s="13"/>
      <c r="AT155" s="247" t="s">
        <v>146</v>
      </c>
      <c r="AU155" s="247" t="s">
        <v>84</v>
      </c>
      <c r="AV155" s="13" t="s">
        <v>82</v>
      </c>
      <c r="AW155" s="13" t="s">
        <v>35</v>
      </c>
      <c r="AX155" s="13" t="s">
        <v>74</v>
      </c>
      <c r="AY155" s="247" t="s">
        <v>133</v>
      </c>
    </row>
    <row r="156" spans="1:51" s="13" customFormat="1" ht="12">
      <c r="A156" s="13"/>
      <c r="B156" s="238"/>
      <c r="C156" s="239"/>
      <c r="D156" s="233" t="s">
        <v>146</v>
      </c>
      <c r="E156" s="240" t="s">
        <v>28</v>
      </c>
      <c r="F156" s="241" t="s">
        <v>565</v>
      </c>
      <c r="G156" s="239"/>
      <c r="H156" s="240" t="s">
        <v>28</v>
      </c>
      <c r="I156" s="242"/>
      <c r="J156" s="239"/>
      <c r="K156" s="239"/>
      <c r="L156" s="243"/>
      <c r="M156" s="244"/>
      <c r="N156" s="245"/>
      <c r="O156" s="245"/>
      <c r="P156" s="245"/>
      <c r="Q156" s="245"/>
      <c r="R156" s="245"/>
      <c r="S156" s="245"/>
      <c r="T156" s="246"/>
      <c r="U156" s="13"/>
      <c r="V156" s="13"/>
      <c r="W156" s="13"/>
      <c r="X156" s="13"/>
      <c r="Y156" s="13"/>
      <c r="Z156" s="13"/>
      <c r="AA156" s="13"/>
      <c r="AB156" s="13"/>
      <c r="AC156" s="13"/>
      <c r="AD156" s="13"/>
      <c r="AE156" s="13"/>
      <c r="AT156" s="247" t="s">
        <v>146</v>
      </c>
      <c r="AU156" s="247" t="s">
        <v>84</v>
      </c>
      <c r="AV156" s="13" t="s">
        <v>82</v>
      </c>
      <c r="AW156" s="13" t="s">
        <v>35</v>
      </c>
      <c r="AX156" s="13" t="s">
        <v>74</v>
      </c>
      <c r="AY156" s="247" t="s">
        <v>133</v>
      </c>
    </row>
    <row r="157" spans="1:51" s="13" customFormat="1" ht="12">
      <c r="A157" s="13"/>
      <c r="B157" s="238"/>
      <c r="C157" s="239"/>
      <c r="D157" s="233" t="s">
        <v>146</v>
      </c>
      <c r="E157" s="240" t="s">
        <v>28</v>
      </c>
      <c r="F157" s="241" t="s">
        <v>566</v>
      </c>
      <c r="G157" s="239"/>
      <c r="H157" s="240" t="s">
        <v>28</v>
      </c>
      <c r="I157" s="242"/>
      <c r="J157" s="239"/>
      <c r="K157" s="239"/>
      <c r="L157" s="243"/>
      <c r="M157" s="244"/>
      <c r="N157" s="245"/>
      <c r="O157" s="245"/>
      <c r="P157" s="245"/>
      <c r="Q157" s="245"/>
      <c r="R157" s="245"/>
      <c r="S157" s="245"/>
      <c r="T157" s="246"/>
      <c r="U157" s="13"/>
      <c r="V157" s="13"/>
      <c r="W157" s="13"/>
      <c r="X157" s="13"/>
      <c r="Y157" s="13"/>
      <c r="Z157" s="13"/>
      <c r="AA157" s="13"/>
      <c r="AB157" s="13"/>
      <c r="AC157" s="13"/>
      <c r="AD157" s="13"/>
      <c r="AE157" s="13"/>
      <c r="AT157" s="247" t="s">
        <v>146</v>
      </c>
      <c r="AU157" s="247" t="s">
        <v>84</v>
      </c>
      <c r="AV157" s="13" t="s">
        <v>82</v>
      </c>
      <c r="AW157" s="13" t="s">
        <v>35</v>
      </c>
      <c r="AX157" s="13" t="s">
        <v>74</v>
      </c>
      <c r="AY157" s="247" t="s">
        <v>133</v>
      </c>
    </row>
    <row r="158" spans="1:51" s="13" customFormat="1" ht="12">
      <c r="A158" s="13"/>
      <c r="B158" s="238"/>
      <c r="C158" s="239"/>
      <c r="D158" s="233" t="s">
        <v>146</v>
      </c>
      <c r="E158" s="240" t="s">
        <v>28</v>
      </c>
      <c r="F158" s="241" t="s">
        <v>567</v>
      </c>
      <c r="G158" s="239"/>
      <c r="H158" s="240" t="s">
        <v>28</v>
      </c>
      <c r="I158" s="242"/>
      <c r="J158" s="239"/>
      <c r="K158" s="239"/>
      <c r="L158" s="243"/>
      <c r="M158" s="244"/>
      <c r="N158" s="245"/>
      <c r="O158" s="245"/>
      <c r="P158" s="245"/>
      <c r="Q158" s="245"/>
      <c r="R158" s="245"/>
      <c r="S158" s="245"/>
      <c r="T158" s="246"/>
      <c r="U158" s="13"/>
      <c r="V158" s="13"/>
      <c r="W158" s="13"/>
      <c r="X158" s="13"/>
      <c r="Y158" s="13"/>
      <c r="Z158" s="13"/>
      <c r="AA158" s="13"/>
      <c r="AB158" s="13"/>
      <c r="AC158" s="13"/>
      <c r="AD158" s="13"/>
      <c r="AE158" s="13"/>
      <c r="AT158" s="247" t="s">
        <v>146</v>
      </c>
      <c r="AU158" s="247" t="s">
        <v>84</v>
      </c>
      <c r="AV158" s="13" t="s">
        <v>82</v>
      </c>
      <c r="AW158" s="13" t="s">
        <v>35</v>
      </c>
      <c r="AX158" s="13" t="s">
        <v>74</v>
      </c>
      <c r="AY158" s="247" t="s">
        <v>133</v>
      </c>
    </row>
    <row r="159" spans="1:51" s="14" customFormat="1" ht="12">
      <c r="A159" s="14"/>
      <c r="B159" s="248"/>
      <c r="C159" s="249"/>
      <c r="D159" s="233" t="s">
        <v>146</v>
      </c>
      <c r="E159" s="250" t="s">
        <v>28</v>
      </c>
      <c r="F159" s="251" t="s">
        <v>82</v>
      </c>
      <c r="G159" s="249"/>
      <c r="H159" s="252">
        <v>1</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146</v>
      </c>
      <c r="AU159" s="258" t="s">
        <v>84</v>
      </c>
      <c r="AV159" s="14" t="s">
        <v>84</v>
      </c>
      <c r="AW159" s="14" t="s">
        <v>35</v>
      </c>
      <c r="AX159" s="14" t="s">
        <v>82</v>
      </c>
      <c r="AY159" s="258" t="s">
        <v>133</v>
      </c>
    </row>
    <row r="160" spans="1:65" s="2" customFormat="1" ht="16.5" customHeight="1">
      <c r="A160" s="39"/>
      <c r="B160" s="40"/>
      <c r="C160" s="220" t="s">
        <v>253</v>
      </c>
      <c r="D160" s="220" t="s">
        <v>135</v>
      </c>
      <c r="E160" s="221" t="s">
        <v>568</v>
      </c>
      <c r="F160" s="222" t="s">
        <v>569</v>
      </c>
      <c r="G160" s="223" t="s">
        <v>475</v>
      </c>
      <c r="H160" s="224">
        <v>1</v>
      </c>
      <c r="I160" s="225"/>
      <c r="J160" s="226">
        <f>ROUND(I160*H160,2)</f>
        <v>0</v>
      </c>
      <c r="K160" s="222" t="s">
        <v>28</v>
      </c>
      <c r="L160" s="45"/>
      <c r="M160" s="227" t="s">
        <v>28</v>
      </c>
      <c r="N160" s="228" t="s">
        <v>47</v>
      </c>
      <c r="O160" s="86"/>
      <c r="P160" s="229">
        <f>O160*H160</f>
        <v>0</v>
      </c>
      <c r="Q160" s="229">
        <v>0</v>
      </c>
      <c r="R160" s="229">
        <f>Q160*H160</f>
        <v>0</v>
      </c>
      <c r="S160" s="229">
        <v>0</v>
      </c>
      <c r="T160" s="230">
        <f>S160*H160</f>
        <v>0</v>
      </c>
      <c r="U160" s="39"/>
      <c r="V160" s="39"/>
      <c r="W160" s="39"/>
      <c r="X160" s="39"/>
      <c r="Y160" s="39"/>
      <c r="Z160" s="39"/>
      <c r="AA160" s="39"/>
      <c r="AB160" s="39"/>
      <c r="AC160" s="39"/>
      <c r="AD160" s="39"/>
      <c r="AE160" s="39"/>
      <c r="AR160" s="231" t="s">
        <v>535</v>
      </c>
      <c r="AT160" s="231" t="s">
        <v>135</v>
      </c>
      <c r="AU160" s="231" t="s">
        <v>84</v>
      </c>
      <c r="AY160" s="18" t="s">
        <v>133</v>
      </c>
      <c r="BE160" s="232">
        <f>IF(N160="základní",J160,0)</f>
        <v>0</v>
      </c>
      <c r="BF160" s="232">
        <f>IF(N160="snížená",J160,0)</f>
        <v>0</v>
      </c>
      <c r="BG160" s="232">
        <f>IF(N160="zákl. přenesená",J160,0)</f>
        <v>0</v>
      </c>
      <c r="BH160" s="232">
        <f>IF(N160="sníž. přenesená",J160,0)</f>
        <v>0</v>
      </c>
      <c r="BI160" s="232">
        <f>IF(N160="nulová",J160,0)</f>
        <v>0</v>
      </c>
      <c r="BJ160" s="18" t="s">
        <v>140</v>
      </c>
      <c r="BK160" s="232">
        <f>ROUND(I160*H160,2)</f>
        <v>0</v>
      </c>
      <c r="BL160" s="18" t="s">
        <v>535</v>
      </c>
      <c r="BM160" s="231" t="s">
        <v>570</v>
      </c>
    </row>
    <row r="161" spans="1:47" s="2" customFormat="1" ht="12">
      <c r="A161" s="39"/>
      <c r="B161" s="40"/>
      <c r="C161" s="41"/>
      <c r="D161" s="233" t="s">
        <v>142</v>
      </c>
      <c r="E161" s="41"/>
      <c r="F161" s="234" t="s">
        <v>569</v>
      </c>
      <c r="G161" s="41"/>
      <c r="H161" s="41"/>
      <c r="I161" s="138"/>
      <c r="J161" s="41"/>
      <c r="K161" s="41"/>
      <c r="L161" s="45"/>
      <c r="M161" s="235"/>
      <c r="N161" s="236"/>
      <c r="O161" s="86"/>
      <c r="P161" s="86"/>
      <c r="Q161" s="86"/>
      <c r="R161" s="86"/>
      <c r="S161" s="86"/>
      <c r="T161" s="87"/>
      <c r="U161" s="39"/>
      <c r="V161" s="39"/>
      <c r="W161" s="39"/>
      <c r="X161" s="39"/>
      <c r="Y161" s="39"/>
      <c r="Z161" s="39"/>
      <c r="AA161" s="39"/>
      <c r="AB161" s="39"/>
      <c r="AC161" s="39"/>
      <c r="AD161" s="39"/>
      <c r="AE161" s="39"/>
      <c r="AT161" s="18" t="s">
        <v>142</v>
      </c>
      <c r="AU161" s="18" t="s">
        <v>84</v>
      </c>
    </row>
    <row r="162" spans="1:51" s="13" customFormat="1" ht="12">
      <c r="A162" s="13"/>
      <c r="B162" s="238"/>
      <c r="C162" s="239"/>
      <c r="D162" s="233" t="s">
        <v>146</v>
      </c>
      <c r="E162" s="240" t="s">
        <v>28</v>
      </c>
      <c r="F162" s="241" t="s">
        <v>561</v>
      </c>
      <c r="G162" s="239"/>
      <c r="H162" s="240" t="s">
        <v>28</v>
      </c>
      <c r="I162" s="242"/>
      <c r="J162" s="239"/>
      <c r="K162" s="239"/>
      <c r="L162" s="243"/>
      <c r="M162" s="244"/>
      <c r="N162" s="245"/>
      <c r="O162" s="245"/>
      <c r="P162" s="245"/>
      <c r="Q162" s="245"/>
      <c r="R162" s="245"/>
      <c r="S162" s="245"/>
      <c r="T162" s="246"/>
      <c r="U162" s="13"/>
      <c r="V162" s="13"/>
      <c r="W162" s="13"/>
      <c r="X162" s="13"/>
      <c r="Y162" s="13"/>
      <c r="Z162" s="13"/>
      <c r="AA162" s="13"/>
      <c r="AB162" s="13"/>
      <c r="AC162" s="13"/>
      <c r="AD162" s="13"/>
      <c r="AE162" s="13"/>
      <c r="AT162" s="247" t="s">
        <v>146</v>
      </c>
      <c r="AU162" s="247" t="s">
        <v>84</v>
      </c>
      <c r="AV162" s="13" t="s">
        <v>82</v>
      </c>
      <c r="AW162" s="13" t="s">
        <v>35</v>
      </c>
      <c r="AX162" s="13" t="s">
        <v>74</v>
      </c>
      <c r="AY162" s="247" t="s">
        <v>133</v>
      </c>
    </row>
    <row r="163" spans="1:51" s="13" customFormat="1" ht="12">
      <c r="A163" s="13"/>
      <c r="B163" s="238"/>
      <c r="C163" s="239"/>
      <c r="D163" s="233" t="s">
        <v>146</v>
      </c>
      <c r="E163" s="240" t="s">
        <v>28</v>
      </c>
      <c r="F163" s="241" t="s">
        <v>571</v>
      </c>
      <c r="G163" s="239"/>
      <c r="H163" s="240" t="s">
        <v>28</v>
      </c>
      <c r="I163" s="242"/>
      <c r="J163" s="239"/>
      <c r="K163" s="239"/>
      <c r="L163" s="243"/>
      <c r="M163" s="244"/>
      <c r="N163" s="245"/>
      <c r="O163" s="245"/>
      <c r="P163" s="245"/>
      <c r="Q163" s="245"/>
      <c r="R163" s="245"/>
      <c r="S163" s="245"/>
      <c r="T163" s="246"/>
      <c r="U163" s="13"/>
      <c r="V163" s="13"/>
      <c r="W163" s="13"/>
      <c r="X163" s="13"/>
      <c r="Y163" s="13"/>
      <c r="Z163" s="13"/>
      <c r="AA163" s="13"/>
      <c r="AB163" s="13"/>
      <c r="AC163" s="13"/>
      <c r="AD163" s="13"/>
      <c r="AE163" s="13"/>
      <c r="AT163" s="247" t="s">
        <v>146</v>
      </c>
      <c r="AU163" s="247" t="s">
        <v>84</v>
      </c>
      <c r="AV163" s="13" t="s">
        <v>82</v>
      </c>
      <c r="AW163" s="13" t="s">
        <v>35</v>
      </c>
      <c r="AX163" s="13" t="s">
        <v>74</v>
      </c>
      <c r="AY163" s="247" t="s">
        <v>133</v>
      </c>
    </row>
    <row r="164" spans="1:51" s="13" customFormat="1" ht="12">
      <c r="A164" s="13"/>
      <c r="B164" s="238"/>
      <c r="C164" s="239"/>
      <c r="D164" s="233" t="s">
        <v>146</v>
      </c>
      <c r="E164" s="240" t="s">
        <v>28</v>
      </c>
      <c r="F164" s="241" t="s">
        <v>572</v>
      </c>
      <c r="G164" s="239"/>
      <c r="H164" s="240" t="s">
        <v>28</v>
      </c>
      <c r="I164" s="242"/>
      <c r="J164" s="239"/>
      <c r="K164" s="239"/>
      <c r="L164" s="243"/>
      <c r="M164" s="244"/>
      <c r="N164" s="245"/>
      <c r="O164" s="245"/>
      <c r="P164" s="245"/>
      <c r="Q164" s="245"/>
      <c r="R164" s="245"/>
      <c r="S164" s="245"/>
      <c r="T164" s="246"/>
      <c r="U164" s="13"/>
      <c r="V164" s="13"/>
      <c r="W164" s="13"/>
      <c r="X164" s="13"/>
      <c r="Y164" s="13"/>
      <c r="Z164" s="13"/>
      <c r="AA164" s="13"/>
      <c r="AB164" s="13"/>
      <c r="AC164" s="13"/>
      <c r="AD164" s="13"/>
      <c r="AE164" s="13"/>
      <c r="AT164" s="247" t="s">
        <v>146</v>
      </c>
      <c r="AU164" s="247" t="s">
        <v>84</v>
      </c>
      <c r="AV164" s="13" t="s">
        <v>82</v>
      </c>
      <c r="AW164" s="13" t="s">
        <v>35</v>
      </c>
      <c r="AX164" s="13" t="s">
        <v>74</v>
      </c>
      <c r="AY164" s="247" t="s">
        <v>133</v>
      </c>
    </row>
    <row r="165" spans="1:51" s="13" customFormat="1" ht="12">
      <c r="A165" s="13"/>
      <c r="B165" s="238"/>
      <c r="C165" s="239"/>
      <c r="D165" s="233" t="s">
        <v>146</v>
      </c>
      <c r="E165" s="240" t="s">
        <v>28</v>
      </c>
      <c r="F165" s="241" t="s">
        <v>573</v>
      </c>
      <c r="G165" s="239"/>
      <c r="H165" s="240" t="s">
        <v>28</v>
      </c>
      <c r="I165" s="242"/>
      <c r="J165" s="239"/>
      <c r="K165" s="239"/>
      <c r="L165" s="243"/>
      <c r="M165" s="244"/>
      <c r="N165" s="245"/>
      <c r="O165" s="245"/>
      <c r="P165" s="245"/>
      <c r="Q165" s="245"/>
      <c r="R165" s="245"/>
      <c r="S165" s="245"/>
      <c r="T165" s="246"/>
      <c r="U165" s="13"/>
      <c r="V165" s="13"/>
      <c r="W165" s="13"/>
      <c r="X165" s="13"/>
      <c r="Y165" s="13"/>
      <c r="Z165" s="13"/>
      <c r="AA165" s="13"/>
      <c r="AB165" s="13"/>
      <c r="AC165" s="13"/>
      <c r="AD165" s="13"/>
      <c r="AE165" s="13"/>
      <c r="AT165" s="247" t="s">
        <v>146</v>
      </c>
      <c r="AU165" s="247" t="s">
        <v>84</v>
      </c>
      <c r="AV165" s="13" t="s">
        <v>82</v>
      </c>
      <c r="AW165" s="13" t="s">
        <v>35</v>
      </c>
      <c r="AX165" s="13" t="s">
        <v>74</v>
      </c>
      <c r="AY165" s="247" t="s">
        <v>133</v>
      </c>
    </row>
    <row r="166" spans="1:51" s="13" customFormat="1" ht="12">
      <c r="A166" s="13"/>
      <c r="B166" s="238"/>
      <c r="C166" s="239"/>
      <c r="D166" s="233" t="s">
        <v>146</v>
      </c>
      <c r="E166" s="240" t="s">
        <v>28</v>
      </c>
      <c r="F166" s="241" t="s">
        <v>574</v>
      </c>
      <c r="G166" s="239"/>
      <c r="H166" s="240" t="s">
        <v>28</v>
      </c>
      <c r="I166" s="242"/>
      <c r="J166" s="239"/>
      <c r="K166" s="239"/>
      <c r="L166" s="243"/>
      <c r="M166" s="244"/>
      <c r="N166" s="245"/>
      <c r="O166" s="245"/>
      <c r="P166" s="245"/>
      <c r="Q166" s="245"/>
      <c r="R166" s="245"/>
      <c r="S166" s="245"/>
      <c r="T166" s="246"/>
      <c r="U166" s="13"/>
      <c r="V166" s="13"/>
      <c r="W166" s="13"/>
      <c r="X166" s="13"/>
      <c r="Y166" s="13"/>
      <c r="Z166" s="13"/>
      <c r="AA166" s="13"/>
      <c r="AB166" s="13"/>
      <c r="AC166" s="13"/>
      <c r="AD166" s="13"/>
      <c r="AE166" s="13"/>
      <c r="AT166" s="247" t="s">
        <v>146</v>
      </c>
      <c r="AU166" s="247" t="s">
        <v>84</v>
      </c>
      <c r="AV166" s="13" t="s">
        <v>82</v>
      </c>
      <c r="AW166" s="13" t="s">
        <v>35</v>
      </c>
      <c r="AX166" s="13" t="s">
        <v>74</v>
      </c>
      <c r="AY166" s="247" t="s">
        <v>133</v>
      </c>
    </row>
    <row r="167" spans="1:51" s="14" customFormat="1" ht="12">
      <c r="A167" s="14"/>
      <c r="B167" s="248"/>
      <c r="C167" s="249"/>
      <c r="D167" s="233" t="s">
        <v>146</v>
      </c>
      <c r="E167" s="250" t="s">
        <v>28</v>
      </c>
      <c r="F167" s="251" t="s">
        <v>82</v>
      </c>
      <c r="G167" s="249"/>
      <c r="H167" s="252">
        <v>1</v>
      </c>
      <c r="I167" s="253"/>
      <c r="J167" s="249"/>
      <c r="K167" s="249"/>
      <c r="L167" s="254"/>
      <c r="M167" s="255"/>
      <c r="N167" s="256"/>
      <c r="O167" s="256"/>
      <c r="P167" s="256"/>
      <c r="Q167" s="256"/>
      <c r="R167" s="256"/>
      <c r="S167" s="256"/>
      <c r="T167" s="257"/>
      <c r="U167" s="14"/>
      <c r="V167" s="14"/>
      <c r="W167" s="14"/>
      <c r="X167" s="14"/>
      <c r="Y167" s="14"/>
      <c r="Z167" s="14"/>
      <c r="AA167" s="14"/>
      <c r="AB167" s="14"/>
      <c r="AC167" s="14"/>
      <c r="AD167" s="14"/>
      <c r="AE167" s="14"/>
      <c r="AT167" s="258" t="s">
        <v>146</v>
      </c>
      <c r="AU167" s="258" t="s">
        <v>84</v>
      </c>
      <c r="AV167" s="14" t="s">
        <v>84</v>
      </c>
      <c r="AW167" s="14" t="s">
        <v>35</v>
      </c>
      <c r="AX167" s="14" t="s">
        <v>82</v>
      </c>
      <c r="AY167" s="258" t="s">
        <v>133</v>
      </c>
    </row>
    <row r="168" spans="1:65" s="2" customFormat="1" ht="16.5" customHeight="1">
      <c r="A168" s="39"/>
      <c r="B168" s="40"/>
      <c r="C168" s="220" t="s">
        <v>287</v>
      </c>
      <c r="D168" s="220" t="s">
        <v>135</v>
      </c>
      <c r="E168" s="221" t="s">
        <v>575</v>
      </c>
      <c r="F168" s="222" t="s">
        <v>576</v>
      </c>
      <c r="G168" s="223" t="s">
        <v>475</v>
      </c>
      <c r="H168" s="224">
        <v>1</v>
      </c>
      <c r="I168" s="225"/>
      <c r="J168" s="226">
        <f>ROUND(I168*H168,2)</f>
        <v>0</v>
      </c>
      <c r="K168" s="222" t="s">
        <v>28</v>
      </c>
      <c r="L168" s="45"/>
      <c r="M168" s="227" t="s">
        <v>28</v>
      </c>
      <c r="N168" s="228" t="s">
        <v>47</v>
      </c>
      <c r="O168" s="86"/>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535</v>
      </c>
      <c r="AT168" s="231" t="s">
        <v>135</v>
      </c>
      <c r="AU168" s="231" t="s">
        <v>84</v>
      </c>
      <c r="AY168" s="18" t="s">
        <v>133</v>
      </c>
      <c r="BE168" s="232">
        <f>IF(N168="základní",J168,0)</f>
        <v>0</v>
      </c>
      <c r="BF168" s="232">
        <f>IF(N168="snížená",J168,0)</f>
        <v>0</v>
      </c>
      <c r="BG168" s="232">
        <f>IF(N168="zákl. přenesená",J168,0)</f>
        <v>0</v>
      </c>
      <c r="BH168" s="232">
        <f>IF(N168="sníž. přenesená",J168,0)</f>
        <v>0</v>
      </c>
      <c r="BI168" s="232">
        <f>IF(N168="nulová",J168,0)</f>
        <v>0</v>
      </c>
      <c r="BJ168" s="18" t="s">
        <v>140</v>
      </c>
      <c r="BK168" s="232">
        <f>ROUND(I168*H168,2)</f>
        <v>0</v>
      </c>
      <c r="BL168" s="18" t="s">
        <v>535</v>
      </c>
      <c r="BM168" s="231" t="s">
        <v>577</v>
      </c>
    </row>
    <row r="169" spans="1:47" s="2" customFormat="1" ht="12">
      <c r="A169" s="39"/>
      <c r="B169" s="40"/>
      <c r="C169" s="41"/>
      <c r="D169" s="233" t="s">
        <v>142</v>
      </c>
      <c r="E169" s="41"/>
      <c r="F169" s="234" t="s">
        <v>576</v>
      </c>
      <c r="G169" s="41"/>
      <c r="H169" s="41"/>
      <c r="I169" s="138"/>
      <c r="J169" s="41"/>
      <c r="K169" s="41"/>
      <c r="L169" s="45"/>
      <c r="M169" s="235"/>
      <c r="N169" s="236"/>
      <c r="O169" s="86"/>
      <c r="P169" s="86"/>
      <c r="Q169" s="86"/>
      <c r="R169" s="86"/>
      <c r="S169" s="86"/>
      <c r="T169" s="87"/>
      <c r="U169" s="39"/>
      <c r="V169" s="39"/>
      <c r="W169" s="39"/>
      <c r="X169" s="39"/>
      <c r="Y169" s="39"/>
      <c r="Z169" s="39"/>
      <c r="AA169" s="39"/>
      <c r="AB169" s="39"/>
      <c r="AC169" s="39"/>
      <c r="AD169" s="39"/>
      <c r="AE169" s="39"/>
      <c r="AT169" s="18" t="s">
        <v>142</v>
      </c>
      <c r="AU169" s="18" t="s">
        <v>84</v>
      </c>
    </row>
    <row r="170" spans="1:65" s="2" customFormat="1" ht="16.5" customHeight="1">
      <c r="A170" s="39"/>
      <c r="B170" s="40"/>
      <c r="C170" s="220" t="s">
        <v>296</v>
      </c>
      <c r="D170" s="220" t="s">
        <v>135</v>
      </c>
      <c r="E170" s="221" t="s">
        <v>578</v>
      </c>
      <c r="F170" s="222" t="s">
        <v>579</v>
      </c>
      <c r="G170" s="223" t="s">
        <v>475</v>
      </c>
      <c r="H170" s="224">
        <v>1</v>
      </c>
      <c r="I170" s="225"/>
      <c r="J170" s="226">
        <f>ROUND(I170*H170,2)</f>
        <v>0</v>
      </c>
      <c r="K170" s="222" t="s">
        <v>28</v>
      </c>
      <c r="L170" s="45"/>
      <c r="M170" s="227" t="s">
        <v>28</v>
      </c>
      <c r="N170" s="228" t="s">
        <v>47</v>
      </c>
      <c r="O170" s="86"/>
      <c r="P170" s="229">
        <f>O170*H170</f>
        <v>0</v>
      </c>
      <c r="Q170" s="229">
        <v>0</v>
      </c>
      <c r="R170" s="229">
        <f>Q170*H170</f>
        <v>0</v>
      </c>
      <c r="S170" s="229">
        <v>0</v>
      </c>
      <c r="T170" s="230">
        <f>S170*H170</f>
        <v>0</v>
      </c>
      <c r="U170" s="39"/>
      <c r="V170" s="39"/>
      <c r="W170" s="39"/>
      <c r="X170" s="39"/>
      <c r="Y170" s="39"/>
      <c r="Z170" s="39"/>
      <c r="AA170" s="39"/>
      <c r="AB170" s="39"/>
      <c r="AC170" s="39"/>
      <c r="AD170" s="39"/>
      <c r="AE170" s="39"/>
      <c r="AR170" s="231" t="s">
        <v>535</v>
      </c>
      <c r="AT170" s="231" t="s">
        <v>135</v>
      </c>
      <c r="AU170" s="231" t="s">
        <v>84</v>
      </c>
      <c r="AY170" s="18" t="s">
        <v>133</v>
      </c>
      <c r="BE170" s="232">
        <f>IF(N170="základní",J170,0)</f>
        <v>0</v>
      </c>
      <c r="BF170" s="232">
        <f>IF(N170="snížená",J170,0)</f>
        <v>0</v>
      </c>
      <c r="BG170" s="232">
        <f>IF(N170="zákl. přenesená",J170,0)</f>
        <v>0</v>
      </c>
      <c r="BH170" s="232">
        <f>IF(N170="sníž. přenesená",J170,0)</f>
        <v>0</v>
      </c>
      <c r="BI170" s="232">
        <f>IF(N170="nulová",J170,0)</f>
        <v>0</v>
      </c>
      <c r="BJ170" s="18" t="s">
        <v>140</v>
      </c>
      <c r="BK170" s="232">
        <f>ROUND(I170*H170,2)</f>
        <v>0</v>
      </c>
      <c r="BL170" s="18" t="s">
        <v>535</v>
      </c>
      <c r="BM170" s="231" t="s">
        <v>580</v>
      </c>
    </row>
    <row r="171" spans="1:47" s="2" customFormat="1" ht="12">
      <c r="A171" s="39"/>
      <c r="B171" s="40"/>
      <c r="C171" s="41"/>
      <c r="D171" s="233" t="s">
        <v>142</v>
      </c>
      <c r="E171" s="41"/>
      <c r="F171" s="234" t="s">
        <v>581</v>
      </c>
      <c r="G171" s="41"/>
      <c r="H171" s="41"/>
      <c r="I171" s="138"/>
      <c r="J171" s="41"/>
      <c r="K171" s="41"/>
      <c r="L171" s="45"/>
      <c r="M171" s="235"/>
      <c r="N171" s="236"/>
      <c r="O171" s="86"/>
      <c r="P171" s="86"/>
      <c r="Q171" s="86"/>
      <c r="R171" s="86"/>
      <c r="S171" s="86"/>
      <c r="T171" s="87"/>
      <c r="U171" s="39"/>
      <c r="V171" s="39"/>
      <c r="W171" s="39"/>
      <c r="X171" s="39"/>
      <c r="Y171" s="39"/>
      <c r="Z171" s="39"/>
      <c r="AA171" s="39"/>
      <c r="AB171" s="39"/>
      <c r="AC171" s="39"/>
      <c r="AD171" s="39"/>
      <c r="AE171" s="39"/>
      <c r="AT171" s="18" t="s">
        <v>142</v>
      </c>
      <c r="AU171" s="18" t="s">
        <v>84</v>
      </c>
    </row>
    <row r="172" spans="1:51" s="13" customFormat="1" ht="12">
      <c r="A172" s="13"/>
      <c r="B172" s="238"/>
      <c r="C172" s="239"/>
      <c r="D172" s="233" t="s">
        <v>146</v>
      </c>
      <c r="E172" s="240" t="s">
        <v>28</v>
      </c>
      <c r="F172" s="241" t="s">
        <v>582</v>
      </c>
      <c r="G172" s="239"/>
      <c r="H172" s="240" t="s">
        <v>28</v>
      </c>
      <c r="I172" s="242"/>
      <c r="J172" s="239"/>
      <c r="K172" s="239"/>
      <c r="L172" s="243"/>
      <c r="M172" s="244"/>
      <c r="N172" s="245"/>
      <c r="O172" s="245"/>
      <c r="P172" s="245"/>
      <c r="Q172" s="245"/>
      <c r="R172" s="245"/>
      <c r="S172" s="245"/>
      <c r="T172" s="246"/>
      <c r="U172" s="13"/>
      <c r="V172" s="13"/>
      <c r="W172" s="13"/>
      <c r="X172" s="13"/>
      <c r="Y172" s="13"/>
      <c r="Z172" s="13"/>
      <c r="AA172" s="13"/>
      <c r="AB172" s="13"/>
      <c r="AC172" s="13"/>
      <c r="AD172" s="13"/>
      <c r="AE172" s="13"/>
      <c r="AT172" s="247" t="s">
        <v>146</v>
      </c>
      <c r="AU172" s="247" t="s">
        <v>84</v>
      </c>
      <c r="AV172" s="13" t="s">
        <v>82</v>
      </c>
      <c r="AW172" s="13" t="s">
        <v>35</v>
      </c>
      <c r="AX172" s="13" t="s">
        <v>74</v>
      </c>
      <c r="AY172" s="247" t="s">
        <v>133</v>
      </c>
    </row>
    <row r="173" spans="1:51" s="13" customFormat="1" ht="12">
      <c r="A173" s="13"/>
      <c r="B173" s="238"/>
      <c r="C173" s="239"/>
      <c r="D173" s="233" t="s">
        <v>146</v>
      </c>
      <c r="E173" s="240" t="s">
        <v>28</v>
      </c>
      <c r="F173" s="241" t="s">
        <v>583</v>
      </c>
      <c r="G173" s="239"/>
      <c r="H173" s="240" t="s">
        <v>28</v>
      </c>
      <c r="I173" s="242"/>
      <c r="J173" s="239"/>
      <c r="K173" s="239"/>
      <c r="L173" s="243"/>
      <c r="M173" s="244"/>
      <c r="N173" s="245"/>
      <c r="O173" s="245"/>
      <c r="P173" s="245"/>
      <c r="Q173" s="245"/>
      <c r="R173" s="245"/>
      <c r="S173" s="245"/>
      <c r="T173" s="246"/>
      <c r="U173" s="13"/>
      <c r="V173" s="13"/>
      <c r="W173" s="13"/>
      <c r="X173" s="13"/>
      <c r="Y173" s="13"/>
      <c r="Z173" s="13"/>
      <c r="AA173" s="13"/>
      <c r="AB173" s="13"/>
      <c r="AC173" s="13"/>
      <c r="AD173" s="13"/>
      <c r="AE173" s="13"/>
      <c r="AT173" s="247" t="s">
        <v>146</v>
      </c>
      <c r="AU173" s="247" t="s">
        <v>84</v>
      </c>
      <c r="AV173" s="13" t="s">
        <v>82</v>
      </c>
      <c r="AW173" s="13" t="s">
        <v>35</v>
      </c>
      <c r="AX173" s="13" t="s">
        <v>74</v>
      </c>
      <c r="AY173" s="247" t="s">
        <v>133</v>
      </c>
    </row>
    <row r="174" spans="1:51" s="14" customFormat="1" ht="12">
      <c r="A174" s="14"/>
      <c r="B174" s="248"/>
      <c r="C174" s="249"/>
      <c r="D174" s="233" t="s">
        <v>146</v>
      </c>
      <c r="E174" s="250" t="s">
        <v>28</v>
      </c>
      <c r="F174" s="251" t="s">
        <v>82</v>
      </c>
      <c r="G174" s="249"/>
      <c r="H174" s="252">
        <v>1</v>
      </c>
      <c r="I174" s="253"/>
      <c r="J174" s="249"/>
      <c r="K174" s="249"/>
      <c r="L174" s="254"/>
      <c r="M174" s="255"/>
      <c r="N174" s="256"/>
      <c r="O174" s="256"/>
      <c r="P174" s="256"/>
      <c r="Q174" s="256"/>
      <c r="R174" s="256"/>
      <c r="S174" s="256"/>
      <c r="T174" s="257"/>
      <c r="U174" s="14"/>
      <c r="V174" s="14"/>
      <c r="W174" s="14"/>
      <c r="X174" s="14"/>
      <c r="Y174" s="14"/>
      <c r="Z174" s="14"/>
      <c r="AA174" s="14"/>
      <c r="AB174" s="14"/>
      <c r="AC174" s="14"/>
      <c r="AD174" s="14"/>
      <c r="AE174" s="14"/>
      <c r="AT174" s="258" t="s">
        <v>146</v>
      </c>
      <c r="AU174" s="258" t="s">
        <v>84</v>
      </c>
      <c r="AV174" s="14" t="s">
        <v>84</v>
      </c>
      <c r="AW174" s="14" t="s">
        <v>35</v>
      </c>
      <c r="AX174" s="14" t="s">
        <v>82</v>
      </c>
      <c r="AY174" s="258" t="s">
        <v>133</v>
      </c>
    </row>
    <row r="175" spans="1:65" s="2" customFormat="1" ht="16.5" customHeight="1">
      <c r="A175" s="39"/>
      <c r="B175" s="40"/>
      <c r="C175" s="220" t="s">
        <v>7</v>
      </c>
      <c r="D175" s="220" t="s">
        <v>135</v>
      </c>
      <c r="E175" s="221" t="s">
        <v>584</v>
      </c>
      <c r="F175" s="222" t="s">
        <v>585</v>
      </c>
      <c r="G175" s="223" t="s">
        <v>475</v>
      </c>
      <c r="H175" s="224">
        <v>1</v>
      </c>
      <c r="I175" s="225"/>
      <c r="J175" s="226">
        <f>ROUND(I175*H175,2)</f>
        <v>0</v>
      </c>
      <c r="K175" s="222" t="s">
        <v>28</v>
      </c>
      <c r="L175" s="45"/>
      <c r="M175" s="227" t="s">
        <v>28</v>
      </c>
      <c r="N175" s="228" t="s">
        <v>47</v>
      </c>
      <c r="O175" s="86"/>
      <c r="P175" s="229">
        <f>O175*H175</f>
        <v>0</v>
      </c>
      <c r="Q175" s="229">
        <v>0</v>
      </c>
      <c r="R175" s="229">
        <f>Q175*H175</f>
        <v>0</v>
      </c>
      <c r="S175" s="229">
        <v>0</v>
      </c>
      <c r="T175" s="230">
        <f>S175*H175</f>
        <v>0</v>
      </c>
      <c r="U175" s="39"/>
      <c r="V175" s="39"/>
      <c r="W175" s="39"/>
      <c r="X175" s="39"/>
      <c r="Y175" s="39"/>
      <c r="Z175" s="39"/>
      <c r="AA175" s="39"/>
      <c r="AB175" s="39"/>
      <c r="AC175" s="39"/>
      <c r="AD175" s="39"/>
      <c r="AE175" s="39"/>
      <c r="AR175" s="231" t="s">
        <v>535</v>
      </c>
      <c r="AT175" s="231" t="s">
        <v>135</v>
      </c>
      <c r="AU175" s="231" t="s">
        <v>84</v>
      </c>
      <c r="AY175" s="18" t="s">
        <v>133</v>
      </c>
      <c r="BE175" s="232">
        <f>IF(N175="základní",J175,0)</f>
        <v>0</v>
      </c>
      <c r="BF175" s="232">
        <f>IF(N175="snížená",J175,0)</f>
        <v>0</v>
      </c>
      <c r="BG175" s="232">
        <f>IF(N175="zákl. přenesená",J175,0)</f>
        <v>0</v>
      </c>
      <c r="BH175" s="232">
        <f>IF(N175="sníž. přenesená",J175,0)</f>
        <v>0</v>
      </c>
      <c r="BI175" s="232">
        <f>IF(N175="nulová",J175,0)</f>
        <v>0</v>
      </c>
      <c r="BJ175" s="18" t="s">
        <v>140</v>
      </c>
      <c r="BK175" s="232">
        <f>ROUND(I175*H175,2)</f>
        <v>0</v>
      </c>
      <c r="BL175" s="18" t="s">
        <v>535</v>
      </c>
      <c r="BM175" s="231" t="s">
        <v>586</v>
      </c>
    </row>
    <row r="176" spans="1:47" s="2" customFormat="1" ht="12">
      <c r="A176" s="39"/>
      <c r="B176" s="40"/>
      <c r="C176" s="41"/>
      <c r="D176" s="233" t="s">
        <v>142</v>
      </c>
      <c r="E176" s="41"/>
      <c r="F176" s="234" t="s">
        <v>587</v>
      </c>
      <c r="G176" s="41"/>
      <c r="H176" s="41"/>
      <c r="I176" s="138"/>
      <c r="J176" s="41"/>
      <c r="K176" s="41"/>
      <c r="L176" s="45"/>
      <c r="M176" s="235"/>
      <c r="N176" s="236"/>
      <c r="O176" s="86"/>
      <c r="P176" s="86"/>
      <c r="Q176" s="86"/>
      <c r="R176" s="86"/>
      <c r="S176" s="86"/>
      <c r="T176" s="87"/>
      <c r="U176" s="39"/>
      <c r="V176" s="39"/>
      <c r="W176" s="39"/>
      <c r="X176" s="39"/>
      <c r="Y176" s="39"/>
      <c r="Z176" s="39"/>
      <c r="AA176" s="39"/>
      <c r="AB176" s="39"/>
      <c r="AC176" s="39"/>
      <c r="AD176" s="39"/>
      <c r="AE176" s="39"/>
      <c r="AT176" s="18" t="s">
        <v>142</v>
      </c>
      <c r="AU176" s="18" t="s">
        <v>84</v>
      </c>
    </row>
    <row r="177" spans="1:51" s="13" customFormat="1" ht="12">
      <c r="A177" s="13"/>
      <c r="B177" s="238"/>
      <c r="C177" s="239"/>
      <c r="D177" s="233" t="s">
        <v>146</v>
      </c>
      <c r="E177" s="240" t="s">
        <v>28</v>
      </c>
      <c r="F177" s="241" t="s">
        <v>588</v>
      </c>
      <c r="G177" s="239"/>
      <c r="H177" s="240" t="s">
        <v>28</v>
      </c>
      <c r="I177" s="242"/>
      <c r="J177" s="239"/>
      <c r="K177" s="239"/>
      <c r="L177" s="243"/>
      <c r="M177" s="244"/>
      <c r="N177" s="245"/>
      <c r="O177" s="245"/>
      <c r="P177" s="245"/>
      <c r="Q177" s="245"/>
      <c r="R177" s="245"/>
      <c r="S177" s="245"/>
      <c r="T177" s="246"/>
      <c r="U177" s="13"/>
      <c r="V177" s="13"/>
      <c r="W177" s="13"/>
      <c r="X177" s="13"/>
      <c r="Y177" s="13"/>
      <c r="Z177" s="13"/>
      <c r="AA177" s="13"/>
      <c r="AB177" s="13"/>
      <c r="AC177" s="13"/>
      <c r="AD177" s="13"/>
      <c r="AE177" s="13"/>
      <c r="AT177" s="247" t="s">
        <v>146</v>
      </c>
      <c r="AU177" s="247" t="s">
        <v>84</v>
      </c>
      <c r="AV177" s="13" t="s">
        <v>82</v>
      </c>
      <c r="AW177" s="13" t="s">
        <v>35</v>
      </c>
      <c r="AX177" s="13" t="s">
        <v>74</v>
      </c>
      <c r="AY177" s="247" t="s">
        <v>133</v>
      </c>
    </row>
    <row r="178" spans="1:51" s="13" customFormat="1" ht="12">
      <c r="A178" s="13"/>
      <c r="B178" s="238"/>
      <c r="C178" s="239"/>
      <c r="D178" s="233" t="s">
        <v>146</v>
      </c>
      <c r="E178" s="240" t="s">
        <v>28</v>
      </c>
      <c r="F178" s="241" t="s">
        <v>583</v>
      </c>
      <c r="G178" s="239"/>
      <c r="H178" s="240" t="s">
        <v>28</v>
      </c>
      <c r="I178" s="242"/>
      <c r="J178" s="239"/>
      <c r="K178" s="239"/>
      <c r="L178" s="243"/>
      <c r="M178" s="244"/>
      <c r="N178" s="245"/>
      <c r="O178" s="245"/>
      <c r="P178" s="245"/>
      <c r="Q178" s="245"/>
      <c r="R178" s="245"/>
      <c r="S178" s="245"/>
      <c r="T178" s="246"/>
      <c r="U178" s="13"/>
      <c r="V178" s="13"/>
      <c r="W178" s="13"/>
      <c r="X178" s="13"/>
      <c r="Y178" s="13"/>
      <c r="Z178" s="13"/>
      <c r="AA178" s="13"/>
      <c r="AB178" s="13"/>
      <c r="AC178" s="13"/>
      <c r="AD178" s="13"/>
      <c r="AE178" s="13"/>
      <c r="AT178" s="247" t="s">
        <v>146</v>
      </c>
      <c r="AU178" s="247" t="s">
        <v>84</v>
      </c>
      <c r="AV178" s="13" t="s">
        <v>82</v>
      </c>
      <c r="AW178" s="13" t="s">
        <v>35</v>
      </c>
      <c r="AX178" s="13" t="s">
        <v>74</v>
      </c>
      <c r="AY178" s="247" t="s">
        <v>133</v>
      </c>
    </row>
    <row r="179" spans="1:51" s="14" customFormat="1" ht="12">
      <c r="A179" s="14"/>
      <c r="B179" s="248"/>
      <c r="C179" s="249"/>
      <c r="D179" s="233" t="s">
        <v>146</v>
      </c>
      <c r="E179" s="250" t="s">
        <v>28</v>
      </c>
      <c r="F179" s="251" t="s">
        <v>82</v>
      </c>
      <c r="G179" s="249"/>
      <c r="H179" s="252">
        <v>1</v>
      </c>
      <c r="I179" s="253"/>
      <c r="J179" s="249"/>
      <c r="K179" s="249"/>
      <c r="L179" s="254"/>
      <c r="M179" s="255"/>
      <c r="N179" s="256"/>
      <c r="O179" s="256"/>
      <c r="P179" s="256"/>
      <c r="Q179" s="256"/>
      <c r="R179" s="256"/>
      <c r="S179" s="256"/>
      <c r="T179" s="257"/>
      <c r="U179" s="14"/>
      <c r="V179" s="14"/>
      <c r="W179" s="14"/>
      <c r="X179" s="14"/>
      <c r="Y179" s="14"/>
      <c r="Z179" s="14"/>
      <c r="AA179" s="14"/>
      <c r="AB179" s="14"/>
      <c r="AC179" s="14"/>
      <c r="AD179" s="14"/>
      <c r="AE179" s="14"/>
      <c r="AT179" s="258" t="s">
        <v>146</v>
      </c>
      <c r="AU179" s="258" t="s">
        <v>84</v>
      </c>
      <c r="AV179" s="14" t="s">
        <v>84</v>
      </c>
      <c r="AW179" s="14" t="s">
        <v>35</v>
      </c>
      <c r="AX179" s="14" t="s">
        <v>82</v>
      </c>
      <c r="AY179" s="258" t="s">
        <v>133</v>
      </c>
    </row>
    <row r="180" spans="1:65" s="2" customFormat="1" ht="16.5" customHeight="1">
      <c r="A180" s="39"/>
      <c r="B180" s="40"/>
      <c r="C180" s="220" t="s">
        <v>589</v>
      </c>
      <c r="D180" s="220" t="s">
        <v>135</v>
      </c>
      <c r="E180" s="221" t="s">
        <v>590</v>
      </c>
      <c r="F180" s="222" t="s">
        <v>591</v>
      </c>
      <c r="G180" s="223" t="s">
        <v>475</v>
      </c>
      <c r="H180" s="224">
        <v>1</v>
      </c>
      <c r="I180" s="225"/>
      <c r="J180" s="226">
        <f>ROUND(I180*H180,2)</f>
        <v>0</v>
      </c>
      <c r="K180" s="222" t="s">
        <v>28</v>
      </c>
      <c r="L180" s="45"/>
      <c r="M180" s="227" t="s">
        <v>28</v>
      </c>
      <c r="N180" s="228" t="s">
        <v>47</v>
      </c>
      <c r="O180" s="86"/>
      <c r="P180" s="229">
        <f>O180*H180</f>
        <v>0</v>
      </c>
      <c r="Q180" s="229">
        <v>0</v>
      </c>
      <c r="R180" s="229">
        <f>Q180*H180</f>
        <v>0</v>
      </c>
      <c r="S180" s="229">
        <v>0</v>
      </c>
      <c r="T180" s="230">
        <f>S180*H180</f>
        <v>0</v>
      </c>
      <c r="U180" s="39"/>
      <c r="V180" s="39"/>
      <c r="W180" s="39"/>
      <c r="X180" s="39"/>
      <c r="Y180" s="39"/>
      <c r="Z180" s="39"/>
      <c r="AA180" s="39"/>
      <c r="AB180" s="39"/>
      <c r="AC180" s="39"/>
      <c r="AD180" s="39"/>
      <c r="AE180" s="39"/>
      <c r="AR180" s="231" t="s">
        <v>535</v>
      </c>
      <c r="AT180" s="231" t="s">
        <v>135</v>
      </c>
      <c r="AU180" s="231" t="s">
        <v>84</v>
      </c>
      <c r="AY180" s="18" t="s">
        <v>133</v>
      </c>
      <c r="BE180" s="232">
        <f>IF(N180="základní",J180,0)</f>
        <v>0</v>
      </c>
      <c r="BF180" s="232">
        <f>IF(N180="snížená",J180,0)</f>
        <v>0</v>
      </c>
      <c r="BG180" s="232">
        <f>IF(N180="zákl. přenesená",J180,0)</f>
        <v>0</v>
      </c>
      <c r="BH180" s="232">
        <f>IF(N180="sníž. přenesená",J180,0)</f>
        <v>0</v>
      </c>
      <c r="BI180" s="232">
        <f>IF(N180="nulová",J180,0)</f>
        <v>0</v>
      </c>
      <c r="BJ180" s="18" t="s">
        <v>140</v>
      </c>
      <c r="BK180" s="232">
        <f>ROUND(I180*H180,2)</f>
        <v>0</v>
      </c>
      <c r="BL180" s="18" t="s">
        <v>535</v>
      </c>
      <c r="BM180" s="231" t="s">
        <v>592</v>
      </c>
    </row>
    <row r="181" spans="1:47" s="2" customFormat="1" ht="12">
      <c r="A181" s="39"/>
      <c r="B181" s="40"/>
      <c r="C181" s="41"/>
      <c r="D181" s="233" t="s">
        <v>142</v>
      </c>
      <c r="E181" s="41"/>
      <c r="F181" s="234" t="s">
        <v>591</v>
      </c>
      <c r="G181" s="41"/>
      <c r="H181" s="41"/>
      <c r="I181" s="138"/>
      <c r="J181" s="41"/>
      <c r="K181" s="41"/>
      <c r="L181" s="45"/>
      <c r="M181" s="235"/>
      <c r="N181" s="236"/>
      <c r="O181" s="86"/>
      <c r="P181" s="86"/>
      <c r="Q181" s="86"/>
      <c r="R181" s="86"/>
      <c r="S181" s="86"/>
      <c r="T181" s="87"/>
      <c r="U181" s="39"/>
      <c r="V181" s="39"/>
      <c r="W181" s="39"/>
      <c r="X181" s="39"/>
      <c r="Y181" s="39"/>
      <c r="Z181" s="39"/>
      <c r="AA181" s="39"/>
      <c r="AB181" s="39"/>
      <c r="AC181" s="39"/>
      <c r="AD181" s="39"/>
      <c r="AE181" s="39"/>
      <c r="AT181" s="18" t="s">
        <v>142</v>
      </c>
      <c r="AU181" s="18" t="s">
        <v>84</v>
      </c>
    </row>
    <row r="182" spans="1:51" s="14" customFormat="1" ht="12">
      <c r="A182" s="14"/>
      <c r="B182" s="248"/>
      <c r="C182" s="249"/>
      <c r="D182" s="233" t="s">
        <v>146</v>
      </c>
      <c r="E182" s="250" t="s">
        <v>28</v>
      </c>
      <c r="F182" s="251" t="s">
        <v>82</v>
      </c>
      <c r="G182" s="249"/>
      <c r="H182" s="252">
        <v>1</v>
      </c>
      <c r="I182" s="253"/>
      <c r="J182" s="249"/>
      <c r="K182" s="249"/>
      <c r="L182" s="254"/>
      <c r="M182" s="284"/>
      <c r="N182" s="285"/>
      <c r="O182" s="285"/>
      <c r="P182" s="285"/>
      <c r="Q182" s="285"/>
      <c r="R182" s="285"/>
      <c r="S182" s="285"/>
      <c r="T182" s="286"/>
      <c r="U182" s="14"/>
      <c r="V182" s="14"/>
      <c r="W182" s="14"/>
      <c r="X182" s="14"/>
      <c r="Y182" s="14"/>
      <c r="Z182" s="14"/>
      <c r="AA182" s="14"/>
      <c r="AB182" s="14"/>
      <c r="AC182" s="14"/>
      <c r="AD182" s="14"/>
      <c r="AE182" s="14"/>
      <c r="AT182" s="258" t="s">
        <v>146</v>
      </c>
      <c r="AU182" s="258" t="s">
        <v>84</v>
      </c>
      <c r="AV182" s="14" t="s">
        <v>84</v>
      </c>
      <c r="AW182" s="14" t="s">
        <v>35</v>
      </c>
      <c r="AX182" s="14" t="s">
        <v>82</v>
      </c>
      <c r="AY182" s="258" t="s">
        <v>133</v>
      </c>
    </row>
    <row r="183" spans="1:31" s="2" customFormat="1" ht="6.95" customHeight="1">
      <c r="A183" s="39"/>
      <c r="B183" s="61"/>
      <c r="C183" s="62"/>
      <c r="D183" s="62"/>
      <c r="E183" s="62"/>
      <c r="F183" s="62"/>
      <c r="G183" s="62"/>
      <c r="H183" s="62"/>
      <c r="I183" s="168"/>
      <c r="J183" s="62"/>
      <c r="K183" s="62"/>
      <c r="L183" s="45"/>
      <c r="M183" s="39"/>
      <c r="O183" s="39"/>
      <c r="P183" s="39"/>
      <c r="Q183" s="39"/>
      <c r="R183" s="39"/>
      <c r="S183" s="39"/>
      <c r="T183" s="39"/>
      <c r="U183" s="39"/>
      <c r="V183" s="39"/>
      <c r="W183" s="39"/>
      <c r="X183" s="39"/>
      <c r="Y183" s="39"/>
      <c r="Z183" s="39"/>
      <c r="AA183" s="39"/>
      <c r="AB183" s="39"/>
      <c r="AC183" s="39"/>
      <c r="AD183" s="39"/>
      <c r="AE183" s="39"/>
    </row>
  </sheetData>
  <sheetProtection password="CC35" sheet="1" objects="1" scenarios="1" formatColumns="0" formatRows="0" autoFilter="0"/>
  <autoFilter ref="C83:K18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7" customWidth="1"/>
    <col min="2" max="2" width="1.7109375" style="287" customWidth="1"/>
    <col min="3" max="4" width="5.00390625" style="287" customWidth="1"/>
    <col min="5" max="5" width="11.7109375" style="287" customWidth="1"/>
    <col min="6" max="6" width="9.140625" style="287" customWidth="1"/>
    <col min="7" max="7" width="5.00390625" style="287" customWidth="1"/>
    <col min="8" max="8" width="77.8515625" style="287" customWidth="1"/>
    <col min="9" max="10" width="20.00390625" style="287" customWidth="1"/>
    <col min="11" max="11" width="1.7109375" style="287" customWidth="1"/>
  </cols>
  <sheetData>
    <row r="1" s="1" customFormat="1" ht="37.5" customHeight="1"/>
    <row r="2" spans="2:11" s="1" customFormat="1" ht="7.5" customHeight="1">
      <c r="B2" s="288"/>
      <c r="C2" s="289"/>
      <c r="D2" s="289"/>
      <c r="E2" s="289"/>
      <c r="F2" s="289"/>
      <c r="G2" s="289"/>
      <c r="H2" s="289"/>
      <c r="I2" s="289"/>
      <c r="J2" s="289"/>
      <c r="K2" s="290"/>
    </row>
    <row r="3" spans="2:11" s="16" customFormat="1" ht="45" customHeight="1">
      <c r="B3" s="291"/>
      <c r="C3" s="292" t="s">
        <v>593</v>
      </c>
      <c r="D3" s="292"/>
      <c r="E3" s="292"/>
      <c r="F3" s="292"/>
      <c r="G3" s="292"/>
      <c r="H3" s="292"/>
      <c r="I3" s="292"/>
      <c r="J3" s="292"/>
      <c r="K3" s="293"/>
    </row>
    <row r="4" spans="2:11" s="1" customFormat="1" ht="25.5" customHeight="1">
      <c r="B4" s="294"/>
      <c r="C4" s="295" t="s">
        <v>594</v>
      </c>
      <c r="D4" s="295"/>
      <c r="E4" s="295"/>
      <c r="F4" s="295"/>
      <c r="G4" s="295"/>
      <c r="H4" s="295"/>
      <c r="I4" s="295"/>
      <c r="J4" s="295"/>
      <c r="K4" s="296"/>
    </row>
    <row r="5" spans="2:11" s="1" customFormat="1" ht="5.25" customHeight="1">
      <c r="B5" s="294"/>
      <c r="C5" s="297"/>
      <c r="D5" s="297"/>
      <c r="E5" s="297"/>
      <c r="F5" s="297"/>
      <c r="G5" s="297"/>
      <c r="H5" s="297"/>
      <c r="I5" s="297"/>
      <c r="J5" s="297"/>
      <c r="K5" s="296"/>
    </row>
    <row r="6" spans="2:11" s="1" customFormat="1" ht="15" customHeight="1">
      <c r="B6" s="294"/>
      <c r="C6" s="298" t="s">
        <v>595</v>
      </c>
      <c r="D6" s="298"/>
      <c r="E6" s="298"/>
      <c r="F6" s="298"/>
      <c r="G6" s="298"/>
      <c r="H6" s="298"/>
      <c r="I6" s="298"/>
      <c r="J6" s="298"/>
      <c r="K6" s="296"/>
    </row>
    <row r="7" spans="2:11" s="1" customFormat="1" ht="15" customHeight="1">
      <c r="B7" s="299"/>
      <c r="C7" s="298" t="s">
        <v>596</v>
      </c>
      <c r="D7" s="298"/>
      <c r="E7" s="298"/>
      <c r="F7" s="298"/>
      <c r="G7" s="298"/>
      <c r="H7" s="298"/>
      <c r="I7" s="298"/>
      <c r="J7" s="298"/>
      <c r="K7" s="296"/>
    </row>
    <row r="8" spans="2:11" s="1" customFormat="1" ht="12.75" customHeight="1">
      <c r="B8" s="299"/>
      <c r="C8" s="298"/>
      <c r="D8" s="298"/>
      <c r="E8" s="298"/>
      <c r="F8" s="298"/>
      <c r="G8" s="298"/>
      <c r="H8" s="298"/>
      <c r="I8" s="298"/>
      <c r="J8" s="298"/>
      <c r="K8" s="296"/>
    </row>
    <row r="9" spans="2:11" s="1" customFormat="1" ht="15" customHeight="1">
      <c r="B9" s="299"/>
      <c r="C9" s="298" t="s">
        <v>597</v>
      </c>
      <c r="D9" s="298"/>
      <c r="E9" s="298"/>
      <c r="F9" s="298"/>
      <c r="G9" s="298"/>
      <c r="H9" s="298"/>
      <c r="I9" s="298"/>
      <c r="J9" s="298"/>
      <c r="K9" s="296"/>
    </row>
    <row r="10" spans="2:11" s="1" customFormat="1" ht="15" customHeight="1">
      <c r="B10" s="299"/>
      <c r="C10" s="298"/>
      <c r="D10" s="298" t="s">
        <v>598</v>
      </c>
      <c r="E10" s="298"/>
      <c r="F10" s="298"/>
      <c r="G10" s="298"/>
      <c r="H10" s="298"/>
      <c r="I10" s="298"/>
      <c r="J10" s="298"/>
      <c r="K10" s="296"/>
    </row>
    <row r="11" spans="2:11" s="1" customFormat="1" ht="15" customHeight="1">
      <c r="B11" s="299"/>
      <c r="C11" s="300"/>
      <c r="D11" s="298" t="s">
        <v>599</v>
      </c>
      <c r="E11" s="298"/>
      <c r="F11" s="298"/>
      <c r="G11" s="298"/>
      <c r="H11" s="298"/>
      <c r="I11" s="298"/>
      <c r="J11" s="298"/>
      <c r="K11" s="296"/>
    </row>
    <row r="12" spans="2:11" s="1" customFormat="1" ht="15" customHeight="1">
      <c r="B12" s="299"/>
      <c r="C12" s="300"/>
      <c r="D12" s="298"/>
      <c r="E12" s="298"/>
      <c r="F12" s="298"/>
      <c r="G12" s="298"/>
      <c r="H12" s="298"/>
      <c r="I12" s="298"/>
      <c r="J12" s="298"/>
      <c r="K12" s="296"/>
    </row>
    <row r="13" spans="2:11" s="1" customFormat="1" ht="15" customHeight="1">
      <c r="B13" s="299"/>
      <c r="C13" s="300"/>
      <c r="D13" s="301" t="s">
        <v>600</v>
      </c>
      <c r="E13" s="298"/>
      <c r="F13" s="298"/>
      <c r="G13" s="298"/>
      <c r="H13" s="298"/>
      <c r="I13" s="298"/>
      <c r="J13" s="298"/>
      <c r="K13" s="296"/>
    </row>
    <row r="14" spans="2:11" s="1" customFormat="1" ht="12.75" customHeight="1">
      <c r="B14" s="299"/>
      <c r="C14" s="300"/>
      <c r="D14" s="300"/>
      <c r="E14" s="300"/>
      <c r="F14" s="300"/>
      <c r="G14" s="300"/>
      <c r="H14" s="300"/>
      <c r="I14" s="300"/>
      <c r="J14" s="300"/>
      <c r="K14" s="296"/>
    </row>
    <row r="15" spans="2:11" s="1" customFormat="1" ht="15" customHeight="1">
      <c r="B15" s="299"/>
      <c r="C15" s="300"/>
      <c r="D15" s="298" t="s">
        <v>601</v>
      </c>
      <c r="E15" s="298"/>
      <c r="F15" s="298"/>
      <c r="G15" s="298"/>
      <c r="H15" s="298"/>
      <c r="I15" s="298"/>
      <c r="J15" s="298"/>
      <c r="K15" s="296"/>
    </row>
    <row r="16" spans="2:11" s="1" customFormat="1" ht="15" customHeight="1">
      <c r="B16" s="299"/>
      <c r="C16" s="300"/>
      <c r="D16" s="298" t="s">
        <v>602</v>
      </c>
      <c r="E16" s="298"/>
      <c r="F16" s="298"/>
      <c r="G16" s="298"/>
      <c r="H16" s="298"/>
      <c r="I16" s="298"/>
      <c r="J16" s="298"/>
      <c r="K16" s="296"/>
    </row>
    <row r="17" spans="2:11" s="1" customFormat="1" ht="15" customHeight="1">
      <c r="B17" s="299"/>
      <c r="C17" s="300"/>
      <c r="D17" s="298" t="s">
        <v>603</v>
      </c>
      <c r="E17" s="298"/>
      <c r="F17" s="298"/>
      <c r="G17" s="298"/>
      <c r="H17" s="298"/>
      <c r="I17" s="298"/>
      <c r="J17" s="298"/>
      <c r="K17" s="296"/>
    </row>
    <row r="18" spans="2:11" s="1" customFormat="1" ht="15" customHeight="1">
      <c r="B18" s="299"/>
      <c r="C18" s="300"/>
      <c r="D18" s="300"/>
      <c r="E18" s="302" t="s">
        <v>81</v>
      </c>
      <c r="F18" s="298" t="s">
        <v>604</v>
      </c>
      <c r="G18" s="298"/>
      <c r="H18" s="298"/>
      <c r="I18" s="298"/>
      <c r="J18" s="298"/>
      <c r="K18" s="296"/>
    </row>
    <row r="19" spans="2:11" s="1" customFormat="1" ht="15" customHeight="1">
      <c r="B19" s="299"/>
      <c r="C19" s="300"/>
      <c r="D19" s="300"/>
      <c r="E19" s="302" t="s">
        <v>605</v>
      </c>
      <c r="F19" s="298" t="s">
        <v>606</v>
      </c>
      <c r="G19" s="298"/>
      <c r="H19" s="298"/>
      <c r="I19" s="298"/>
      <c r="J19" s="298"/>
      <c r="K19" s="296"/>
    </row>
    <row r="20" spans="2:11" s="1" customFormat="1" ht="15" customHeight="1">
      <c r="B20" s="299"/>
      <c r="C20" s="300"/>
      <c r="D20" s="300"/>
      <c r="E20" s="302" t="s">
        <v>607</v>
      </c>
      <c r="F20" s="298" t="s">
        <v>608</v>
      </c>
      <c r="G20" s="298"/>
      <c r="H20" s="298"/>
      <c r="I20" s="298"/>
      <c r="J20" s="298"/>
      <c r="K20" s="296"/>
    </row>
    <row r="21" spans="2:11" s="1" customFormat="1" ht="15" customHeight="1">
      <c r="B21" s="299"/>
      <c r="C21" s="300"/>
      <c r="D21" s="300"/>
      <c r="E21" s="302" t="s">
        <v>101</v>
      </c>
      <c r="F21" s="298" t="s">
        <v>609</v>
      </c>
      <c r="G21" s="298"/>
      <c r="H21" s="298"/>
      <c r="I21" s="298"/>
      <c r="J21" s="298"/>
      <c r="K21" s="296"/>
    </row>
    <row r="22" spans="2:11" s="1" customFormat="1" ht="15" customHeight="1">
      <c r="B22" s="299"/>
      <c r="C22" s="300"/>
      <c r="D22" s="300"/>
      <c r="E22" s="302" t="s">
        <v>469</v>
      </c>
      <c r="F22" s="298" t="s">
        <v>610</v>
      </c>
      <c r="G22" s="298"/>
      <c r="H22" s="298"/>
      <c r="I22" s="298"/>
      <c r="J22" s="298"/>
      <c r="K22" s="296"/>
    </row>
    <row r="23" spans="2:11" s="1" customFormat="1" ht="15" customHeight="1">
      <c r="B23" s="299"/>
      <c r="C23" s="300"/>
      <c r="D23" s="300"/>
      <c r="E23" s="302" t="s">
        <v>611</v>
      </c>
      <c r="F23" s="298" t="s">
        <v>612</v>
      </c>
      <c r="G23" s="298"/>
      <c r="H23" s="298"/>
      <c r="I23" s="298"/>
      <c r="J23" s="298"/>
      <c r="K23" s="296"/>
    </row>
    <row r="24" spans="2:11" s="1" customFormat="1" ht="12.75" customHeight="1">
      <c r="B24" s="299"/>
      <c r="C24" s="300"/>
      <c r="D24" s="300"/>
      <c r="E24" s="300"/>
      <c r="F24" s="300"/>
      <c r="G24" s="300"/>
      <c r="H24" s="300"/>
      <c r="I24" s="300"/>
      <c r="J24" s="300"/>
      <c r="K24" s="296"/>
    </row>
    <row r="25" spans="2:11" s="1" customFormat="1" ht="15" customHeight="1">
      <c r="B25" s="299"/>
      <c r="C25" s="298" t="s">
        <v>613</v>
      </c>
      <c r="D25" s="298"/>
      <c r="E25" s="298"/>
      <c r="F25" s="298"/>
      <c r="G25" s="298"/>
      <c r="H25" s="298"/>
      <c r="I25" s="298"/>
      <c r="J25" s="298"/>
      <c r="K25" s="296"/>
    </row>
    <row r="26" spans="2:11" s="1" customFormat="1" ht="15" customHeight="1">
      <c r="B26" s="299"/>
      <c r="C26" s="298" t="s">
        <v>614</v>
      </c>
      <c r="D26" s="298"/>
      <c r="E26" s="298"/>
      <c r="F26" s="298"/>
      <c r="G26" s="298"/>
      <c r="H26" s="298"/>
      <c r="I26" s="298"/>
      <c r="J26" s="298"/>
      <c r="K26" s="296"/>
    </row>
    <row r="27" spans="2:11" s="1" customFormat="1" ht="15" customHeight="1">
      <c r="B27" s="299"/>
      <c r="C27" s="298"/>
      <c r="D27" s="298" t="s">
        <v>615</v>
      </c>
      <c r="E27" s="298"/>
      <c r="F27" s="298"/>
      <c r="G27" s="298"/>
      <c r="H27" s="298"/>
      <c r="I27" s="298"/>
      <c r="J27" s="298"/>
      <c r="K27" s="296"/>
    </row>
    <row r="28" spans="2:11" s="1" customFormat="1" ht="15" customHeight="1">
      <c r="B28" s="299"/>
      <c r="C28" s="300"/>
      <c r="D28" s="298" t="s">
        <v>616</v>
      </c>
      <c r="E28" s="298"/>
      <c r="F28" s="298"/>
      <c r="G28" s="298"/>
      <c r="H28" s="298"/>
      <c r="I28" s="298"/>
      <c r="J28" s="298"/>
      <c r="K28" s="296"/>
    </row>
    <row r="29" spans="2:11" s="1" customFormat="1" ht="12.75" customHeight="1">
      <c r="B29" s="299"/>
      <c r="C29" s="300"/>
      <c r="D29" s="300"/>
      <c r="E29" s="300"/>
      <c r="F29" s="300"/>
      <c r="G29" s="300"/>
      <c r="H29" s="300"/>
      <c r="I29" s="300"/>
      <c r="J29" s="300"/>
      <c r="K29" s="296"/>
    </row>
    <row r="30" spans="2:11" s="1" customFormat="1" ht="15" customHeight="1">
      <c r="B30" s="299"/>
      <c r="C30" s="300"/>
      <c r="D30" s="298" t="s">
        <v>617</v>
      </c>
      <c r="E30" s="298"/>
      <c r="F30" s="298"/>
      <c r="G30" s="298"/>
      <c r="H30" s="298"/>
      <c r="I30" s="298"/>
      <c r="J30" s="298"/>
      <c r="K30" s="296"/>
    </row>
    <row r="31" spans="2:11" s="1" customFormat="1" ht="15" customHeight="1">
      <c r="B31" s="299"/>
      <c r="C31" s="300"/>
      <c r="D31" s="298" t="s">
        <v>618</v>
      </c>
      <c r="E31" s="298"/>
      <c r="F31" s="298"/>
      <c r="G31" s="298"/>
      <c r="H31" s="298"/>
      <c r="I31" s="298"/>
      <c r="J31" s="298"/>
      <c r="K31" s="296"/>
    </row>
    <row r="32" spans="2:11" s="1" customFormat="1" ht="12.75" customHeight="1">
      <c r="B32" s="299"/>
      <c r="C32" s="300"/>
      <c r="D32" s="300"/>
      <c r="E32" s="300"/>
      <c r="F32" s="300"/>
      <c r="G32" s="300"/>
      <c r="H32" s="300"/>
      <c r="I32" s="300"/>
      <c r="J32" s="300"/>
      <c r="K32" s="296"/>
    </row>
    <row r="33" spans="2:11" s="1" customFormat="1" ht="15" customHeight="1">
      <c r="B33" s="299"/>
      <c r="C33" s="300"/>
      <c r="D33" s="298" t="s">
        <v>619</v>
      </c>
      <c r="E33" s="298"/>
      <c r="F33" s="298"/>
      <c r="G33" s="298"/>
      <c r="H33" s="298"/>
      <c r="I33" s="298"/>
      <c r="J33" s="298"/>
      <c r="K33" s="296"/>
    </row>
    <row r="34" spans="2:11" s="1" customFormat="1" ht="15" customHeight="1">
      <c r="B34" s="299"/>
      <c r="C34" s="300"/>
      <c r="D34" s="298" t="s">
        <v>620</v>
      </c>
      <c r="E34" s="298"/>
      <c r="F34" s="298"/>
      <c r="G34" s="298"/>
      <c r="H34" s="298"/>
      <c r="I34" s="298"/>
      <c r="J34" s="298"/>
      <c r="K34" s="296"/>
    </row>
    <row r="35" spans="2:11" s="1" customFormat="1" ht="15" customHeight="1">
      <c r="B35" s="299"/>
      <c r="C35" s="300"/>
      <c r="D35" s="298" t="s">
        <v>621</v>
      </c>
      <c r="E35" s="298"/>
      <c r="F35" s="298"/>
      <c r="G35" s="298"/>
      <c r="H35" s="298"/>
      <c r="I35" s="298"/>
      <c r="J35" s="298"/>
      <c r="K35" s="296"/>
    </row>
    <row r="36" spans="2:11" s="1" customFormat="1" ht="15" customHeight="1">
      <c r="B36" s="299"/>
      <c r="C36" s="300"/>
      <c r="D36" s="298"/>
      <c r="E36" s="301" t="s">
        <v>119</v>
      </c>
      <c r="F36" s="298"/>
      <c r="G36" s="298" t="s">
        <v>622</v>
      </c>
      <c r="H36" s="298"/>
      <c r="I36" s="298"/>
      <c r="J36" s="298"/>
      <c r="K36" s="296"/>
    </row>
    <row r="37" spans="2:11" s="1" customFormat="1" ht="30.75" customHeight="1">
      <c r="B37" s="299"/>
      <c r="C37" s="300"/>
      <c r="D37" s="298"/>
      <c r="E37" s="301" t="s">
        <v>623</v>
      </c>
      <c r="F37" s="298"/>
      <c r="G37" s="298" t="s">
        <v>624</v>
      </c>
      <c r="H37" s="298"/>
      <c r="I37" s="298"/>
      <c r="J37" s="298"/>
      <c r="K37" s="296"/>
    </row>
    <row r="38" spans="2:11" s="1" customFormat="1" ht="15" customHeight="1">
      <c r="B38" s="299"/>
      <c r="C38" s="300"/>
      <c r="D38" s="298"/>
      <c r="E38" s="301" t="s">
        <v>55</v>
      </c>
      <c r="F38" s="298"/>
      <c r="G38" s="298" t="s">
        <v>625</v>
      </c>
      <c r="H38" s="298"/>
      <c r="I38" s="298"/>
      <c r="J38" s="298"/>
      <c r="K38" s="296"/>
    </row>
    <row r="39" spans="2:11" s="1" customFormat="1" ht="15" customHeight="1">
      <c r="B39" s="299"/>
      <c r="C39" s="300"/>
      <c r="D39" s="298"/>
      <c r="E39" s="301" t="s">
        <v>56</v>
      </c>
      <c r="F39" s="298"/>
      <c r="G39" s="298" t="s">
        <v>626</v>
      </c>
      <c r="H39" s="298"/>
      <c r="I39" s="298"/>
      <c r="J39" s="298"/>
      <c r="K39" s="296"/>
    </row>
    <row r="40" spans="2:11" s="1" customFormat="1" ht="15" customHeight="1">
      <c r="B40" s="299"/>
      <c r="C40" s="300"/>
      <c r="D40" s="298"/>
      <c r="E40" s="301" t="s">
        <v>120</v>
      </c>
      <c r="F40" s="298"/>
      <c r="G40" s="298" t="s">
        <v>627</v>
      </c>
      <c r="H40" s="298"/>
      <c r="I40" s="298"/>
      <c r="J40" s="298"/>
      <c r="K40" s="296"/>
    </row>
    <row r="41" spans="2:11" s="1" customFormat="1" ht="15" customHeight="1">
      <c r="B41" s="299"/>
      <c r="C41" s="300"/>
      <c r="D41" s="298"/>
      <c r="E41" s="301" t="s">
        <v>121</v>
      </c>
      <c r="F41" s="298"/>
      <c r="G41" s="298" t="s">
        <v>628</v>
      </c>
      <c r="H41" s="298"/>
      <c r="I41" s="298"/>
      <c r="J41" s="298"/>
      <c r="K41" s="296"/>
    </row>
    <row r="42" spans="2:11" s="1" customFormat="1" ht="15" customHeight="1">
      <c r="B42" s="299"/>
      <c r="C42" s="300"/>
      <c r="D42" s="298"/>
      <c r="E42" s="301" t="s">
        <v>629</v>
      </c>
      <c r="F42" s="298"/>
      <c r="G42" s="298" t="s">
        <v>630</v>
      </c>
      <c r="H42" s="298"/>
      <c r="I42" s="298"/>
      <c r="J42" s="298"/>
      <c r="K42" s="296"/>
    </row>
    <row r="43" spans="2:11" s="1" customFormat="1" ht="15" customHeight="1">
      <c r="B43" s="299"/>
      <c r="C43" s="300"/>
      <c r="D43" s="298"/>
      <c r="E43" s="301"/>
      <c r="F43" s="298"/>
      <c r="G43" s="298" t="s">
        <v>631</v>
      </c>
      <c r="H43" s="298"/>
      <c r="I43" s="298"/>
      <c r="J43" s="298"/>
      <c r="K43" s="296"/>
    </row>
    <row r="44" spans="2:11" s="1" customFormat="1" ht="15" customHeight="1">
      <c r="B44" s="299"/>
      <c r="C44" s="300"/>
      <c r="D44" s="298"/>
      <c r="E44" s="301" t="s">
        <v>632</v>
      </c>
      <c r="F44" s="298"/>
      <c r="G44" s="298" t="s">
        <v>633</v>
      </c>
      <c r="H44" s="298"/>
      <c r="I44" s="298"/>
      <c r="J44" s="298"/>
      <c r="K44" s="296"/>
    </row>
    <row r="45" spans="2:11" s="1" customFormat="1" ht="15" customHeight="1">
      <c r="B45" s="299"/>
      <c r="C45" s="300"/>
      <c r="D45" s="298"/>
      <c r="E45" s="301" t="s">
        <v>123</v>
      </c>
      <c r="F45" s="298"/>
      <c r="G45" s="298" t="s">
        <v>634</v>
      </c>
      <c r="H45" s="298"/>
      <c r="I45" s="298"/>
      <c r="J45" s="298"/>
      <c r="K45" s="296"/>
    </row>
    <row r="46" spans="2:11" s="1" customFormat="1" ht="12.75" customHeight="1">
      <c r="B46" s="299"/>
      <c r="C46" s="300"/>
      <c r="D46" s="298"/>
      <c r="E46" s="298"/>
      <c r="F46" s="298"/>
      <c r="G46" s="298"/>
      <c r="H46" s="298"/>
      <c r="I46" s="298"/>
      <c r="J46" s="298"/>
      <c r="K46" s="296"/>
    </row>
    <row r="47" spans="2:11" s="1" customFormat="1" ht="15" customHeight="1">
      <c r="B47" s="299"/>
      <c r="C47" s="300"/>
      <c r="D47" s="298" t="s">
        <v>635</v>
      </c>
      <c r="E47" s="298"/>
      <c r="F47" s="298"/>
      <c r="G47" s="298"/>
      <c r="H47" s="298"/>
      <c r="I47" s="298"/>
      <c r="J47" s="298"/>
      <c r="K47" s="296"/>
    </row>
    <row r="48" spans="2:11" s="1" customFormat="1" ht="15" customHeight="1">
      <c r="B48" s="299"/>
      <c r="C48" s="300"/>
      <c r="D48" s="300"/>
      <c r="E48" s="298" t="s">
        <v>636</v>
      </c>
      <c r="F48" s="298"/>
      <c r="G48" s="298"/>
      <c r="H48" s="298"/>
      <c r="I48" s="298"/>
      <c r="J48" s="298"/>
      <c r="K48" s="296"/>
    </row>
    <row r="49" spans="2:11" s="1" customFormat="1" ht="15" customHeight="1">
      <c r="B49" s="299"/>
      <c r="C49" s="300"/>
      <c r="D49" s="300"/>
      <c r="E49" s="298" t="s">
        <v>637</v>
      </c>
      <c r="F49" s="298"/>
      <c r="G49" s="298"/>
      <c r="H49" s="298"/>
      <c r="I49" s="298"/>
      <c r="J49" s="298"/>
      <c r="K49" s="296"/>
    </row>
    <row r="50" spans="2:11" s="1" customFormat="1" ht="15" customHeight="1">
      <c r="B50" s="299"/>
      <c r="C50" s="300"/>
      <c r="D50" s="300"/>
      <c r="E50" s="298" t="s">
        <v>638</v>
      </c>
      <c r="F50" s="298"/>
      <c r="G50" s="298"/>
      <c r="H50" s="298"/>
      <c r="I50" s="298"/>
      <c r="J50" s="298"/>
      <c r="K50" s="296"/>
    </row>
    <row r="51" spans="2:11" s="1" customFormat="1" ht="15" customHeight="1">
      <c r="B51" s="299"/>
      <c r="C51" s="300"/>
      <c r="D51" s="298" t="s">
        <v>639</v>
      </c>
      <c r="E51" s="298"/>
      <c r="F51" s="298"/>
      <c r="G51" s="298"/>
      <c r="H51" s="298"/>
      <c r="I51" s="298"/>
      <c r="J51" s="298"/>
      <c r="K51" s="296"/>
    </row>
    <row r="52" spans="2:11" s="1" customFormat="1" ht="25.5" customHeight="1">
      <c r="B52" s="294"/>
      <c r="C52" s="295" t="s">
        <v>640</v>
      </c>
      <c r="D52" s="295"/>
      <c r="E52" s="295"/>
      <c r="F52" s="295"/>
      <c r="G52" s="295"/>
      <c r="H52" s="295"/>
      <c r="I52" s="295"/>
      <c r="J52" s="295"/>
      <c r="K52" s="296"/>
    </row>
    <row r="53" spans="2:11" s="1" customFormat="1" ht="5.25" customHeight="1">
      <c r="B53" s="294"/>
      <c r="C53" s="297"/>
      <c r="D53" s="297"/>
      <c r="E53" s="297"/>
      <c r="F53" s="297"/>
      <c r="G53" s="297"/>
      <c r="H53" s="297"/>
      <c r="I53" s="297"/>
      <c r="J53" s="297"/>
      <c r="K53" s="296"/>
    </row>
    <row r="54" spans="2:11" s="1" customFormat="1" ht="15" customHeight="1">
      <c r="B54" s="294"/>
      <c r="C54" s="298" t="s">
        <v>641</v>
      </c>
      <c r="D54" s="298"/>
      <c r="E54" s="298"/>
      <c r="F54" s="298"/>
      <c r="G54" s="298"/>
      <c r="H54" s="298"/>
      <c r="I54" s="298"/>
      <c r="J54" s="298"/>
      <c r="K54" s="296"/>
    </row>
    <row r="55" spans="2:11" s="1" customFormat="1" ht="15" customHeight="1">
      <c r="B55" s="294"/>
      <c r="C55" s="298" t="s">
        <v>642</v>
      </c>
      <c r="D55" s="298"/>
      <c r="E55" s="298"/>
      <c r="F55" s="298"/>
      <c r="G55" s="298"/>
      <c r="H55" s="298"/>
      <c r="I55" s="298"/>
      <c r="J55" s="298"/>
      <c r="K55" s="296"/>
    </row>
    <row r="56" spans="2:11" s="1" customFormat="1" ht="12.75" customHeight="1">
      <c r="B56" s="294"/>
      <c r="C56" s="298"/>
      <c r="D56" s="298"/>
      <c r="E56" s="298"/>
      <c r="F56" s="298"/>
      <c r="G56" s="298"/>
      <c r="H56" s="298"/>
      <c r="I56" s="298"/>
      <c r="J56" s="298"/>
      <c r="K56" s="296"/>
    </row>
    <row r="57" spans="2:11" s="1" customFormat="1" ht="15" customHeight="1">
      <c r="B57" s="294"/>
      <c r="C57" s="298" t="s">
        <v>643</v>
      </c>
      <c r="D57" s="298"/>
      <c r="E57" s="298"/>
      <c r="F57" s="298"/>
      <c r="G57" s="298"/>
      <c r="H57" s="298"/>
      <c r="I57" s="298"/>
      <c r="J57" s="298"/>
      <c r="K57" s="296"/>
    </row>
    <row r="58" spans="2:11" s="1" customFormat="1" ht="15" customHeight="1">
      <c r="B58" s="294"/>
      <c r="C58" s="300"/>
      <c r="D58" s="298" t="s">
        <v>644</v>
      </c>
      <c r="E58" s="298"/>
      <c r="F58" s="298"/>
      <c r="G58" s="298"/>
      <c r="H58" s="298"/>
      <c r="I58" s="298"/>
      <c r="J58" s="298"/>
      <c r="K58" s="296"/>
    </row>
    <row r="59" spans="2:11" s="1" customFormat="1" ht="15" customHeight="1">
      <c r="B59" s="294"/>
      <c r="C59" s="300"/>
      <c r="D59" s="298" t="s">
        <v>645</v>
      </c>
      <c r="E59" s="298"/>
      <c r="F59" s="298"/>
      <c r="G59" s="298"/>
      <c r="H59" s="298"/>
      <c r="I59" s="298"/>
      <c r="J59" s="298"/>
      <c r="K59" s="296"/>
    </row>
    <row r="60" spans="2:11" s="1" customFormat="1" ht="15" customHeight="1">
      <c r="B60" s="294"/>
      <c r="C60" s="300"/>
      <c r="D60" s="298" t="s">
        <v>646</v>
      </c>
      <c r="E60" s="298"/>
      <c r="F60" s="298"/>
      <c r="G60" s="298"/>
      <c r="H60" s="298"/>
      <c r="I60" s="298"/>
      <c r="J60" s="298"/>
      <c r="K60" s="296"/>
    </row>
    <row r="61" spans="2:11" s="1" customFormat="1" ht="15" customHeight="1">
      <c r="B61" s="294"/>
      <c r="C61" s="300"/>
      <c r="D61" s="298" t="s">
        <v>647</v>
      </c>
      <c r="E61" s="298"/>
      <c r="F61" s="298"/>
      <c r="G61" s="298"/>
      <c r="H61" s="298"/>
      <c r="I61" s="298"/>
      <c r="J61" s="298"/>
      <c r="K61" s="296"/>
    </row>
    <row r="62" spans="2:11" s="1" customFormat="1" ht="15" customHeight="1">
      <c r="B62" s="294"/>
      <c r="C62" s="300"/>
      <c r="D62" s="303" t="s">
        <v>648</v>
      </c>
      <c r="E62" s="303"/>
      <c r="F62" s="303"/>
      <c r="G62" s="303"/>
      <c r="H62" s="303"/>
      <c r="I62" s="303"/>
      <c r="J62" s="303"/>
      <c r="K62" s="296"/>
    </row>
    <row r="63" spans="2:11" s="1" customFormat="1" ht="15" customHeight="1">
      <c r="B63" s="294"/>
      <c r="C63" s="300"/>
      <c r="D63" s="298" t="s">
        <v>649</v>
      </c>
      <c r="E63" s="298"/>
      <c r="F63" s="298"/>
      <c r="G63" s="298"/>
      <c r="H63" s="298"/>
      <c r="I63" s="298"/>
      <c r="J63" s="298"/>
      <c r="K63" s="296"/>
    </row>
    <row r="64" spans="2:11" s="1" customFormat="1" ht="12.75" customHeight="1">
      <c r="B64" s="294"/>
      <c r="C64" s="300"/>
      <c r="D64" s="300"/>
      <c r="E64" s="304"/>
      <c r="F64" s="300"/>
      <c r="G64" s="300"/>
      <c r="H64" s="300"/>
      <c r="I64" s="300"/>
      <c r="J64" s="300"/>
      <c r="K64" s="296"/>
    </row>
    <row r="65" spans="2:11" s="1" customFormat="1" ht="15" customHeight="1">
      <c r="B65" s="294"/>
      <c r="C65" s="300"/>
      <c r="D65" s="298" t="s">
        <v>650</v>
      </c>
      <c r="E65" s="298"/>
      <c r="F65" s="298"/>
      <c r="G65" s="298"/>
      <c r="H65" s="298"/>
      <c r="I65" s="298"/>
      <c r="J65" s="298"/>
      <c r="K65" s="296"/>
    </row>
    <row r="66" spans="2:11" s="1" customFormat="1" ht="15" customHeight="1">
      <c r="B66" s="294"/>
      <c r="C66" s="300"/>
      <c r="D66" s="303" t="s">
        <v>651</v>
      </c>
      <c r="E66" s="303"/>
      <c r="F66" s="303"/>
      <c r="G66" s="303"/>
      <c r="H66" s="303"/>
      <c r="I66" s="303"/>
      <c r="J66" s="303"/>
      <c r="K66" s="296"/>
    </row>
    <row r="67" spans="2:11" s="1" customFormat="1" ht="15" customHeight="1">
      <c r="B67" s="294"/>
      <c r="C67" s="300"/>
      <c r="D67" s="298" t="s">
        <v>652</v>
      </c>
      <c r="E67" s="298"/>
      <c r="F67" s="298"/>
      <c r="G67" s="298"/>
      <c r="H67" s="298"/>
      <c r="I67" s="298"/>
      <c r="J67" s="298"/>
      <c r="K67" s="296"/>
    </row>
    <row r="68" spans="2:11" s="1" customFormat="1" ht="15" customHeight="1">
      <c r="B68" s="294"/>
      <c r="C68" s="300"/>
      <c r="D68" s="298" t="s">
        <v>653</v>
      </c>
      <c r="E68" s="298"/>
      <c r="F68" s="298"/>
      <c r="G68" s="298"/>
      <c r="H68" s="298"/>
      <c r="I68" s="298"/>
      <c r="J68" s="298"/>
      <c r="K68" s="296"/>
    </row>
    <row r="69" spans="2:11" s="1" customFormat="1" ht="15" customHeight="1">
      <c r="B69" s="294"/>
      <c r="C69" s="300"/>
      <c r="D69" s="298" t="s">
        <v>654</v>
      </c>
      <c r="E69" s="298"/>
      <c r="F69" s="298"/>
      <c r="G69" s="298"/>
      <c r="H69" s="298"/>
      <c r="I69" s="298"/>
      <c r="J69" s="298"/>
      <c r="K69" s="296"/>
    </row>
    <row r="70" spans="2:11" s="1" customFormat="1" ht="15" customHeight="1">
      <c r="B70" s="294"/>
      <c r="C70" s="300"/>
      <c r="D70" s="298" t="s">
        <v>655</v>
      </c>
      <c r="E70" s="298"/>
      <c r="F70" s="298"/>
      <c r="G70" s="298"/>
      <c r="H70" s="298"/>
      <c r="I70" s="298"/>
      <c r="J70" s="298"/>
      <c r="K70" s="296"/>
    </row>
    <row r="71" spans="2:11" s="1" customFormat="1" ht="12.75" customHeight="1">
      <c r="B71" s="305"/>
      <c r="C71" s="306"/>
      <c r="D71" s="306"/>
      <c r="E71" s="306"/>
      <c r="F71" s="306"/>
      <c r="G71" s="306"/>
      <c r="H71" s="306"/>
      <c r="I71" s="306"/>
      <c r="J71" s="306"/>
      <c r="K71" s="307"/>
    </row>
    <row r="72" spans="2:11" s="1" customFormat="1" ht="18.75" customHeight="1">
      <c r="B72" s="308"/>
      <c r="C72" s="308"/>
      <c r="D72" s="308"/>
      <c r="E72" s="308"/>
      <c r="F72" s="308"/>
      <c r="G72" s="308"/>
      <c r="H72" s="308"/>
      <c r="I72" s="308"/>
      <c r="J72" s="308"/>
      <c r="K72" s="309"/>
    </row>
    <row r="73" spans="2:11" s="1" customFormat="1" ht="18.75" customHeight="1">
      <c r="B73" s="309"/>
      <c r="C73" s="309"/>
      <c r="D73" s="309"/>
      <c r="E73" s="309"/>
      <c r="F73" s="309"/>
      <c r="G73" s="309"/>
      <c r="H73" s="309"/>
      <c r="I73" s="309"/>
      <c r="J73" s="309"/>
      <c r="K73" s="309"/>
    </row>
    <row r="74" spans="2:11" s="1" customFormat="1" ht="7.5" customHeight="1">
      <c r="B74" s="310"/>
      <c r="C74" s="311"/>
      <c r="D74" s="311"/>
      <c r="E74" s="311"/>
      <c r="F74" s="311"/>
      <c r="G74" s="311"/>
      <c r="H74" s="311"/>
      <c r="I74" s="311"/>
      <c r="J74" s="311"/>
      <c r="K74" s="312"/>
    </row>
    <row r="75" spans="2:11" s="1" customFormat="1" ht="45" customHeight="1">
      <c r="B75" s="313"/>
      <c r="C75" s="314" t="s">
        <v>656</v>
      </c>
      <c r="D75" s="314"/>
      <c r="E75" s="314"/>
      <c r="F75" s="314"/>
      <c r="G75" s="314"/>
      <c r="H75" s="314"/>
      <c r="I75" s="314"/>
      <c r="J75" s="314"/>
      <c r="K75" s="315"/>
    </row>
    <row r="76" spans="2:11" s="1" customFormat="1" ht="17.25" customHeight="1">
      <c r="B76" s="313"/>
      <c r="C76" s="316" t="s">
        <v>657</v>
      </c>
      <c r="D76" s="316"/>
      <c r="E76" s="316"/>
      <c r="F76" s="316" t="s">
        <v>658</v>
      </c>
      <c r="G76" s="317"/>
      <c r="H76" s="316" t="s">
        <v>56</v>
      </c>
      <c r="I76" s="316" t="s">
        <v>59</v>
      </c>
      <c r="J76" s="316" t="s">
        <v>659</v>
      </c>
      <c r="K76" s="315"/>
    </row>
    <row r="77" spans="2:11" s="1" customFormat="1" ht="17.25" customHeight="1">
      <c r="B77" s="313"/>
      <c r="C77" s="318" t="s">
        <v>660</v>
      </c>
      <c r="D77" s="318"/>
      <c r="E77" s="318"/>
      <c r="F77" s="319" t="s">
        <v>661</v>
      </c>
      <c r="G77" s="320"/>
      <c r="H77" s="318"/>
      <c r="I77" s="318"/>
      <c r="J77" s="318" t="s">
        <v>662</v>
      </c>
      <c r="K77" s="315"/>
    </row>
    <row r="78" spans="2:11" s="1" customFormat="1" ht="5.25" customHeight="1">
      <c r="B78" s="313"/>
      <c r="C78" s="321"/>
      <c r="D78" s="321"/>
      <c r="E78" s="321"/>
      <c r="F78" s="321"/>
      <c r="G78" s="322"/>
      <c r="H78" s="321"/>
      <c r="I78" s="321"/>
      <c r="J78" s="321"/>
      <c r="K78" s="315"/>
    </row>
    <row r="79" spans="2:11" s="1" customFormat="1" ht="15" customHeight="1">
      <c r="B79" s="313"/>
      <c r="C79" s="301" t="s">
        <v>55</v>
      </c>
      <c r="D79" s="321"/>
      <c r="E79" s="321"/>
      <c r="F79" s="323" t="s">
        <v>663</v>
      </c>
      <c r="G79" s="322"/>
      <c r="H79" s="301" t="s">
        <v>664</v>
      </c>
      <c r="I79" s="301" t="s">
        <v>665</v>
      </c>
      <c r="J79" s="301">
        <v>20</v>
      </c>
      <c r="K79" s="315"/>
    </row>
    <row r="80" spans="2:11" s="1" customFormat="1" ht="15" customHeight="1">
      <c r="B80" s="313"/>
      <c r="C80" s="301" t="s">
        <v>666</v>
      </c>
      <c r="D80" s="301"/>
      <c r="E80" s="301"/>
      <c r="F80" s="323" t="s">
        <v>663</v>
      </c>
      <c r="G80" s="322"/>
      <c r="H80" s="301" t="s">
        <v>667</v>
      </c>
      <c r="I80" s="301" t="s">
        <v>665</v>
      </c>
      <c r="J80" s="301">
        <v>120</v>
      </c>
      <c r="K80" s="315"/>
    </row>
    <row r="81" spans="2:11" s="1" customFormat="1" ht="15" customHeight="1">
      <c r="B81" s="324"/>
      <c r="C81" s="301" t="s">
        <v>668</v>
      </c>
      <c r="D81" s="301"/>
      <c r="E81" s="301"/>
      <c r="F81" s="323" t="s">
        <v>669</v>
      </c>
      <c r="G81" s="322"/>
      <c r="H81" s="301" t="s">
        <v>670</v>
      </c>
      <c r="I81" s="301" t="s">
        <v>665</v>
      </c>
      <c r="J81" s="301">
        <v>50</v>
      </c>
      <c r="K81" s="315"/>
    </row>
    <row r="82" spans="2:11" s="1" customFormat="1" ht="15" customHeight="1">
      <c r="B82" s="324"/>
      <c r="C82" s="301" t="s">
        <v>671</v>
      </c>
      <c r="D82" s="301"/>
      <c r="E82" s="301"/>
      <c r="F82" s="323" t="s">
        <v>663</v>
      </c>
      <c r="G82" s="322"/>
      <c r="H82" s="301" t="s">
        <v>672</v>
      </c>
      <c r="I82" s="301" t="s">
        <v>673</v>
      </c>
      <c r="J82" s="301"/>
      <c r="K82" s="315"/>
    </row>
    <row r="83" spans="2:11" s="1" customFormat="1" ht="15" customHeight="1">
      <c r="B83" s="324"/>
      <c r="C83" s="325" t="s">
        <v>674</v>
      </c>
      <c r="D83" s="325"/>
      <c r="E83" s="325"/>
      <c r="F83" s="326" t="s">
        <v>669</v>
      </c>
      <c r="G83" s="325"/>
      <c r="H83" s="325" t="s">
        <v>675</v>
      </c>
      <c r="I83" s="325" t="s">
        <v>665</v>
      </c>
      <c r="J83" s="325">
        <v>15</v>
      </c>
      <c r="K83" s="315"/>
    </row>
    <row r="84" spans="2:11" s="1" customFormat="1" ht="15" customHeight="1">
      <c r="B84" s="324"/>
      <c r="C84" s="325" t="s">
        <v>676</v>
      </c>
      <c r="D84" s="325"/>
      <c r="E84" s="325"/>
      <c r="F84" s="326" t="s">
        <v>669</v>
      </c>
      <c r="G84" s="325"/>
      <c r="H84" s="325" t="s">
        <v>677</v>
      </c>
      <c r="I84" s="325" t="s">
        <v>665</v>
      </c>
      <c r="J84" s="325">
        <v>15</v>
      </c>
      <c r="K84" s="315"/>
    </row>
    <row r="85" spans="2:11" s="1" customFormat="1" ht="15" customHeight="1">
      <c r="B85" s="324"/>
      <c r="C85" s="325" t="s">
        <v>678</v>
      </c>
      <c r="D85" s="325"/>
      <c r="E85" s="325"/>
      <c r="F85" s="326" t="s">
        <v>669</v>
      </c>
      <c r="G85" s="325"/>
      <c r="H85" s="325" t="s">
        <v>679</v>
      </c>
      <c r="I85" s="325" t="s">
        <v>665</v>
      </c>
      <c r="J85" s="325">
        <v>20</v>
      </c>
      <c r="K85" s="315"/>
    </row>
    <row r="86" spans="2:11" s="1" customFormat="1" ht="15" customHeight="1">
      <c r="B86" s="324"/>
      <c r="C86" s="325" t="s">
        <v>680</v>
      </c>
      <c r="D86" s="325"/>
      <c r="E86" s="325"/>
      <c r="F86" s="326" t="s">
        <v>669</v>
      </c>
      <c r="G86" s="325"/>
      <c r="H86" s="325" t="s">
        <v>681</v>
      </c>
      <c r="I86" s="325" t="s">
        <v>665</v>
      </c>
      <c r="J86" s="325">
        <v>20</v>
      </c>
      <c r="K86" s="315"/>
    </row>
    <row r="87" spans="2:11" s="1" customFormat="1" ht="15" customHeight="1">
      <c r="B87" s="324"/>
      <c r="C87" s="301" t="s">
        <v>682</v>
      </c>
      <c r="D87" s="301"/>
      <c r="E87" s="301"/>
      <c r="F87" s="323" t="s">
        <v>669</v>
      </c>
      <c r="G87" s="322"/>
      <c r="H87" s="301" t="s">
        <v>683</v>
      </c>
      <c r="I87" s="301" t="s">
        <v>665</v>
      </c>
      <c r="J87" s="301">
        <v>50</v>
      </c>
      <c r="K87" s="315"/>
    </row>
    <row r="88" spans="2:11" s="1" customFormat="1" ht="15" customHeight="1">
      <c r="B88" s="324"/>
      <c r="C88" s="301" t="s">
        <v>684</v>
      </c>
      <c r="D88" s="301"/>
      <c r="E88" s="301"/>
      <c r="F88" s="323" t="s">
        <v>669</v>
      </c>
      <c r="G88" s="322"/>
      <c r="H88" s="301" t="s">
        <v>685</v>
      </c>
      <c r="I88" s="301" t="s">
        <v>665</v>
      </c>
      <c r="J88" s="301">
        <v>20</v>
      </c>
      <c r="K88" s="315"/>
    </row>
    <row r="89" spans="2:11" s="1" customFormat="1" ht="15" customHeight="1">
      <c r="B89" s="324"/>
      <c r="C89" s="301" t="s">
        <v>686</v>
      </c>
      <c r="D89" s="301"/>
      <c r="E89" s="301"/>
      <c r="F89" s="323" t="s">
        <v>669</v>
      </c>
      <c r="G89" s="322"/>
      <c r="H89" s="301" t="s">
        <v>687</v>
      </c>
      <c r="I89" s="301" t="s">
        <v>665</v>
      </c>
      <c r="J89" s="301">
        <v>20</v>
      </c>
      <c r="K89" s="315"/>
    </row>
    <row r="90" spans="2:11" s="1" customFormat="1" ht="15" customHeight="1">
      <c r="B90" s="324"/>
      <c r="C90" s="301" t="s">
        <v>688</v>
      </c>
      <c r="D90" s="301"/>
      <c r="E90" s="301"/>
      <c r="F90" s="323" t="s">
        <v>669</v>
      </c>
      <c r="G90" s="322"/>
      <c r="H90" s="301" t="s">
        <v>689</v>
      </c>
      <c r="I90" s="301" t="s">
        <v>665</v>
      </c>
      <c r="J90" s="301">
        <v>50</v>
      </c>
      <c r="K90" s="315"/>
    </row>
    <row r="91" spans="2:11" s="1" customFormat="1" ht="15" customHeight="1">
      <c r="B91" s="324"/>
      <c r="C91" s="301" t="s">
        <v>690</v>
      </c>
      <c r="D91" s="301"/>
      <c r="E91" s="301"/>
      <c r="F91" s="323" t="s">
        <v>669</v>
      </c>
      <c r="G91" s="322"/>
      <c r="H91" s="301" t="s">
        <v>690</v>
      </c>
      <c r="I91" s="301" t="s">
        <v>665</v>
      </c>
      <c r="J91" s="301">
        <v>50</v>
      </c>
      <c r="K91" s="315"/>
    </row>
    <row r="92" spans="2:11" s="1" customFormat="1" ht="15" customHeight="1">
      <c r="B92" s="324"/>
      <c r="C92" s="301" t="s">
        <v>691</v>
      </c>
      <c r="D92" s="301"/>
      <c r="E92" s="301"/>
      <c r="F92" s="323" t="s">
        <v>669</v>
      </c>
      <c r="G92" s="322"/>
      <c r="H92" s="301" t="s">
        <v>692</v>
      </c>
      <c r="I92" s="301" t="s">
        <v>665</v>
      </c>
      <c r="J92" s="301">
        <v>255</v>
      </c>
      <c r="K92" s="315"/>
    </row>
    <row r="93" spans="2:11" s="1" customFormat="1" ht="15" customHeight="1">
      <c r="B93" s="324"/>
      <c r="C93" s="301" t="s">
        <v>693</v>
      </c>
      <c r="D93" s="301"/>
      <c r="E93" s="301"/>
      <c r="F93" s="323" t="s">
        <v>663</v>
      </c>
      <c r="G93" s="322"/>
      <c r="H93" s="301" t="s">
        <v>694</v>
      </c>
      <c r="I93" s="301" t="s">
        <v>695</v>
      </c>
      <c r="J93" s="301"/>
      <c r="K93" s="315"/>
    </row>
    <row r="94" spans="2:11" s="1" customFormat="1" ht="15" customHeight="1">
      <c r="B94" s="324"/>
      <c r="C94" s="301" t="s">
        <v>696</v>
      </c>
      <c r="D94" s="301"/>
      <c r="E94" s="301"/>
      <c r="F94" s="323" t="s">
        <v>663</v>
      </c>
      <c r="G94" s="322"/>
      <c r="H94" s="301" t="s">
        <v>697</v>
      </c>
      <c r="I94" s="301" t="s">
        <v>698</v>
      </c>
      <c r="J94" s="301"/>
      <c r="K94" s="315"/>
    </row>
    <row r="95" spans="2:11" s="1" customFormat="1" ht="15" customHeight="1">
      <c r="B95" s="324"/>
      <c r="C95" s="301" t="s">
        <v>699</v>
      </c>
      <c r="D95" s="301"/>
      <c r="E95" s="301"/>
      <c r="F95" s="323" t="s">
        <v>663</v>
      </c>
      <c r="G95" s="322"/>
      <c r="H95" s="301" t="s">
        <v>699</v>
      </c>
      <c r="I95" s="301" t="s">
        <v>698</v>
      </c>
      <c r="J95" s="301"/>
      <c r="K95" s="315"/>
    </row>
    <row r="96" spans="2:11" s="1" customFormat="1" ht="15" customHeight="1">
      <c r="B96" s="324"/>
      <c r="C96" s="301" t="s">
        <v>40</v>
      </c>
      <c r="D96" s="301"/>
      <c r="E96" s="301"/>
      <c r="F96" s="323" t="s">
        <v>663</v>
      </c>
      <c r="G96" s="322"/>
      <c r="H96" s="301" t="s">
        <v>700</v>
      </c>
      <c r="I96" s="301" t="s">
        <v>698</v>
      </c>
      <c r="J96" s="301"/>
      <c r="K96" s="315"/>
    </row>
    <row r="97" spans="2:11" s="1" customFormat="1" ht="15" customHeight="1">
      <c r="B97" s="324"/>
      <c r="C97" s="301" t="s">
        <v>50</v>
      </c>
      <c r="D97" s="301"/>
      <c r="E97" s="301"/>
      <c r="F97" s="323" t="s">
        <v>663</v>
      </c>
      <c r="G97" s="322"/>
      <c r="H97" s="301" t="s">
        <v>701</v>
      </c>
      <c r="I97" s="301" t="s">
        <v>698</v>
      </c>
      <c r="J97" s="301"/>
      <c r="K97" s="315"/>
    </row>
    <row r="98" spans="2:11" s="1" customFormat="1" ht="15" customHeight="1">
      <c r="B98" s="327"/>
      <c r="C98" s="328"/>
      <c r="D98" s="328"/>
      <c r="E98" s="328"/>
      <c r="F98" s="328"/>
      <c r="G98" s="328"/>
      <c r="H98" s="328"/>
      <c r="I98" s="328"/>
      <c r="J98" s="328"/>
      <c r="K98" s="329"/>
    </row>
    <row r="99" spans="2:11" s="1" customFormat="1" ht="18.75" customHeight="1">
      <c r="B99" s="330"/>
      <c r="C99" s="331"/>
      <c r="D99" s="331"/>
      <c r="E99" s="331"/>
      <c r="F99" s="331"/>
      <c r="G99" s="331"/>
      <c r="H99" s="331"/>
      <c r="I99" s="331"/>
      <c r="J99" s="331"/>
      <c r="K99" s="330"/>
    </row>
    <row r="100" spans="2:11" s="1" customFormat="1" ht="18.75" customHeight="1">
      <c r="B100" s="309"/>
      <c r="C100" s="309"/>
      <c r="D100" s="309"/>
      <c r="E100" s="309"/>
      <c r="F100" s="309"/>
      <c r="G100" s="309"/>
      <c r="H100" s="309"/>
      <c r="I100" s="309"/>
      <c r="J100" s="309"/>
      <c r="K100" s="309"/>
    </row>
    <row r="101" spans="2:11" s="1" customFormat="1" ht="7.5" customHeight="1">
      <c r="B101" s="310"/>
      <c r="C101" s="311"/>
      <c r="D101" s="311"/>
      <c r="E101" s="311"/>
      <c r="F101" s="311"/>
      <c r="G101" s="311"/>
      <c r="H101" s="311"/>
      <c r="I101" s="311"/>
      <c r="J101" s="311"/>
      <c r="K101" s="312"/>
    </row>
    <row r="102" spans="2:11" s="1" customFormat="1" ht="45" customHeight="1">
      <c r="B102" s="313"/>
      <c r="C102" s="314" t="s">
        <v>702</v>
      </c>
      <c r="D102" s="314"/>
      <c r="E102" s="314"/>
      <c r="F102" s="314"/>
      <c r="G102" s="314"/>
      <c r="H102" s="314"/>
      <c r="I102" s="314"/>
      <c r="J102" s="314"/>
      <c r="K102" s="315"/>
    </row>
    <row r="103" spans="2:11" s="1" customFormat="1" ht="17.25" customHeight="1">
      <c r="B103" s="313"/>
      <c r="C103" s="316" t="s">
        <v>657</v>
      </c>
      <c r="D103" s="316"/>
      <c r="E103" s="316"/>
      <c r="F103" s="316" t="s">
        <v>658</v>
      </c>
      <c r="G103" s="317"/>
      <c r="H103" s="316" t="s">
        <v>56</v>
      </c>
      <c r="I103" s="316" t="s">
        <v>59</v>
      </c>
      <c r="J103" s="316" t="s">
        <v>659</v>
      </c>
      <c r="K103" s="315"/>
    </row>
    <row r="104" spans="2:11" s="1" customFormat="1" ht="17.25" customHeight="1">
      <c r="B104" s="313"/>
      <c r="C104" s="318" t="s">
        <v>660</v>
      </c>
      <c r="D104" s="318"/>
      <c r="E104" s="318"/>
      <c r="F104" s="319" t="s">
        <v>661</v>
      </c>
      <c r="G104" s="320"/>
      <c r="H104" s="318"/>
      <c r="I104" s="318"/>
      <c r="J104" s="318" t="s">
        <v>662</v>
      </c>
      <c r="K104" s="315"/>
    </row>
    <row r="105" spans="2:11" s="1" customFormat="1" ht="5.25" customHeight="1">
      <c r="B105" s="313"/>
      <c r="C105" s="316"/>
      <c r="D105" s="316"/>
      <c r="E105" s="316"/>
      <c r="F105" s="316"/>
      <c r="G105" s="332"/>
      <c r="H105" s="316"/>
      <c r="I105" s="316"/>
      <c r="J105" s="316"/>
      <c r="K105" s="315"/>
    </row>
    <row r="106" spans="2:11" s="1" customFormat="1" ht="15" customHeight="1">
      <c r="B106" s="313"/>
      <c r="C106" s="301" t="s">
        <v>55</v>
      </c>
      <c r="D106" s="321"/>
      <c r="E106" s="321"/>
      <c r="F106" s="323" t="s">
        <v>663</v>
      </c>
      <c r="G106" s="332"/>
      <c r="H106" s="301" t="s">
        <v>703</v>
      </c>
      <c r="I106" s="301" t="s">
        <v>665</v>
      </c>
      <c r="J106" s="301">
        <v>20</v>
      </c>
      <c r="K106" s="315"/>
    </row>
    <row r="107" spans="2:11" s="1" customFormat="1" ht="15" customHeight="1">
      <c r="B107" s="313"/>
      <c r="C107" s="301" t="s">
        <v>666</v>
      </c>
      <c r="D107" s="301"/>
      <c r="E107" s="301"/>
      <c r="F107" s="323" t="s">
        <v>663</v>
      </c>
      <c r="G107" s="301"/>
      <c r="H107" s="301" t="s">
        <v>703</v>
      </c>
      <c r="I107" s="301" t="s">
        <v>665</v>
      </c>
      <c r="J107" s="301">
        <v>120</v>
      </c>
      <c r="K107" s="315"/>
    </row>
    <row r="108" spans="2:11" s="1" customFormat="1" ht="15" customHeight="1">
      <c r="B108" s="324"/>
      <c r="C108" s="301" t="s">
        <v>668</v>
      </c>
      <c r="D108" s="301"/>
      <c r="E108" s="301"/>
      <c r="F108" s="323" t="s">
        <v>669</v>
      </c>
      <c r="G108" s="301"/>
      <c r="H108" s="301" t="s">
        <v>703</v>
      </c>
      <c r="I108" s="301" t="s">
        <v>665</v>
      </c>
      <c r="J108" s="301">
        <v>50</v>
      </c>
      <c r="K108" s="315"/>
    </row>
    <row r="109" spans="2:11" s="1" customFormat="1" ht="15" customHeight="1">
      <c r="B109" s="324"/>
      <c r="C109" s="301" t="s">
        <v>671</v>
      </c>
      <c r="D109" s="301"/>
      <c r="E109" s="301"/>
      <c r="F109" s="323" t="s">
        <v>663</v>
      </c>
      <c r="G109" s="301"/>
      <c r="H109" s="301" t="s">
        <v>703</v>
      </c>
      <c r="I109" s="301" t="s">
        <v>673</v>
      </c>
      <c r="J109" s="301"/>
      <c r="K109" s="315"/>
    </row>
    <row r="110" spans="2:11" s="1" customFormat="1" ht="15" customHeight="1">
      <c r="B110" s="324"/>
      <c r="C110" s="301" t="s">
        <v>682</v>
      </c>
      <c r="D110" s="301"/>
      <c r="E110" s="301"/>
      <c r="F110" s="323" t="s">
        <v>669</v>
      </c>
      <c r="G110" s="301"/>
      <c r="H110" s="301" t="s">
        <v>703</v>
      </c>
      <c r="I110" s="301" t="s">
        <v>665</v>
      </c>
      <c r="J110" s="301">
        <v>50</v>
      </c>
      <c r="K110" s="315"/>
    </row>
    <row r="111" spans="2:11" s="1" customFormat="1" ht="15" customHeight="1">
      <c r="B111" s="324"/>
      <c r="C111" s="301" t="s">
        <v>690</v>
      </c>
      <c r="D111" s="301"/>
      <c r="E111" s="301"/>
      <c r="F111" s="323" t="s">
        <v>669</v>
      </c>
      <c r="G111" s="301"/>
      <c r="H111" s="301" t="s">
        <v>703</v>
      </c>
      <c r="I111" s="301" t="s">
        <v>665</v>
      </c>
      <c r="J111" s="301">
        <v>50</v>
      </c>
      <c r="K111" s="315"/>
    </row>
    <row r="112" spans="2:11" s="1" customFormat="1" ht="15" customHeight="1">
      <c r="B112" s="324"/>
      <c r="C112" s="301" t="s">
        <v>688</v>
      </c>
      <c r="D112" s="301"/>
      <c r="E112" s="301"/>
      <c r="F112" s="323" t="s">
        <v>669</v>
      </c>
      <c r="G112" s="301"/>
      <c r="H112" s="301" t="s">
        <v>703</v>
      </c>
      <c r="I112" s="301" t="s">
        <v>665</v>
      </c>
      <c r="J112" s="301">
        <v>50</v>
      </c>
      <c r="K112" s="315"/>
    </row>
    <row r="113" spans="2:11" s="1" customFormat="1" ht="15" customHeight="1">
      <c r="B113" s="324"/>
      <c r="C113" s="301" t="s">
        <v>55</v>
      </c>
      <c r="D113" s="301"/>
      <c r="E113" s="301"/>
      <c r="F113" s="323" t="s">
        <v>663</v>
      </c>
      <c r="G113" s="301"/>
      <c r="H113" s="301" t="s">
        <v>704</v>
      </c>
      <c r="I113" s="301" t="s">
        <v>665</v>
      </c>
      <c r="J113" s="301">
        <v>20</v>
      </c>
      <c r="K113" s="315"/>
    </row>
    <row r="114" spans="2:11" s="1" customFormat="1" ht="15" customHeight="1">
      <c r="B114" s="324"/>
      <c r="C114" s="301" t="s">
        <v>705</v>
      </c>
      <c r="D114" s="301"/>
      <c r="E114" s="301"/>
      <c r="F114" s="323" t="s">
        <v>663</v>
      </c>
      <c r="G114" s="301"/>
      <c r="H114" s="301" t="s">
        <v>706</v>
      </c>
      <c r="I114" s="301" t="s">
        <v>665</v>
      </c>
      <c r="J114" s="301">
        <v>120</v>
      </c>
      <c r="K114" s="315"/>
    </row>
    <row r="115" spans="2:11" s="1" customFormat="1" ht="15" customHeight="1">
      <c r="B115" s="324"/>
      <c r="C115" s="301" t="s">
        <v>40</v>
      </c>
      <c r="D115" s="301"/>
      <c r="E115" s="301"/>
      <c r="F115" s="323" t="s">
        <v>663</v>
      </c>
      <c r="G115" s="301"/>
      <c r="H115" s="301" t="s">
        <v>707</v>
      </c>
      <c r="I115" s="301" t="s">
        <v>698</v>
      </c>
      <c r="J115" s="301"/>
      <c r="K115" s="315"/>
    </row>
    <row r="116" spans="2:11" s="1" customFormat="1" ht="15" customHeight="1">
      <c r="B116" s="324"/>
      <c r="C116" s="301" t="s">
        <v>50</v>
      </c>
      <c r="D116" s="301"/>
      <c r="E116" s="301"/>
      <c r="F116" s="323" t="s">
        <v>663</v>
      </c>
      <c r="G116" s="301"/>
      <c r="H116" s="301" t="s">
        <v>708</v>
      </c>
      <c r="I116" s="301" t="s">
        <v>698</v>
      </c>
      <c r="J116" s="301"/>
      <c r="K116" s="315"/>
    </row>
    <row r="117" spans="2:11" s="1" customFormat="1" ht="15" customHeight="1">
      <c r="B117" s="324"/>
      <c r="C117" s="301" t="s">
        <v>59</v>
      </c>
      <c r="D117" s="301"/>
      <c r="E117" s="301"/>
      <c r="F117" s="323" t="s">
        <v>663</v>
      </c>
      <c r="G117" s="301"/>
      <c r="H117" s="301" t="s">
        <v>709</v>
      </c>
      <c r="I117" s="301" t="s">
        <v>710</v>
      </c>
      <c r="J117" s="301"/>
      <c r="K117" s="315"/>
    </row>
    <row r="118" spans="2:11" s="1" customFormat="1" ht="15" customHeight="1">
      <c r="B118" s="327"/>
      <c r="C118" s="333"/>
      <c r="D118" s="333"/>
      <c r="E118" s="333"/>
      <c r="F118" s="333"/>
      <c r="G118" s="333"/>
      <c r="H118" s="333"/>
      <c r="I118" s="333"/>
      <c r="J118" s="333"/>
      <c r="K118" s="329"/>
    </row>
    <row r="119" spans="2:11" s="1" customFormat="1" ht="18.75" customHeight="1">
      <c r="B119" s="334"/>
      <c r="C119" s="298"/>
      <c r="D119" s="298"/>
      <c r="E119" s="298"/>
      <c r="F119" s="335"/>
      <c r="G119" s="298"/>
      <c r="H119" s="298"/>
      <c r="I119" s="298"/>
      <c r="J119" s="298"/>
      <c r="K119" s="334"/>
    </row>
    <row r="120" spans="2:11" s="1" customFormat="1" ht="18.75" customHeight="1">
      <c r="B120" s="309"/>
      <c r="C120" s="309"/>
      <c r="D120" s="309"/>
      <c r="E120" s="309"/>
      <c r="F120" s="309"/>
      <c r="G120" s="309"/>
      <c r="H120" s="309"/>
      <c r="I120" s="309"/>
      <c r="J120" s="309"/>
      <c r="K120" s="309"/>
    </row>
    <row r="121" spans="2:11" s="1" customFormat="1" ht="7.5" customHeight="1">
      <c r="B121" s="336"/>
      <c r="C121" s="337"/>
      <c r="D121" s="337"/>
      <c r="E121" s="337"/>
      <c r="F121" s="337"/>
      <c r="G121" s="337"/>
      <c r="H121" s="337"/>
      <c r="I121" s="337"/>
      <c r="J121" s="337"/>
      <c r="K121" s="338"/>
    </row>
    <row r="122" spans="2:11" s="1" customFormat="1" ht="45" customHeight="1">
      <c r="B122" s="339"/>
      <c r="C122" s="292" t="s">
        <v>711</v>
      </c>
      <c r="D122" s="292"/>
      <c r="E122" s="292"/>
      <c r="F122" s="292"/>
      <c r="G122" s="292"/>
      <c r="H122" s="292"/>
      <c r="I122" s="292"/>
      <c r="J122" s="292"/>
      <c r="K122" s="340"/>
    </row>
    <row r="123" spans="2:11" s="1" customFormat="1" ht="17.25" customHeight="1">
      <c r="B123" s="341"/>
      <c r="C123" s="316" t="s">
        <v>657</v>
      </c>
      <c r="D123" s="316"/>
      <c r="E123" s="316"/>
      <c r="F123" s="316" t="s">
        <v>658</v>
      </c>
      <c r="G123" s="317"/>
      <c r="H123" s="316" t="s">
        <v>56</v>
      </c>
      <c r="I123" s="316" t="s">
        <v>59</v>
      </c>
      <c r="J123" s="316" t="s">
        <v>659</v>
      </c>
      <c r="K123" s="342"/>
    </row>
    <row r="124" spans="2:11" s="1" customFormat="1" ht="17.25" customHeight="1">
      <c r="B124" s="341"/>
      <c r="C124" s="318" t="s">
        <v>660</v>
      </c>
      <c r="D124" s="318"/>
      <c r="E124" s="318"/>
      <c r="F124" s="319" t="s">
        <v>661</v>
      </c>
      <c r="G124" s="320"/>
      <c r="H124" s="318"/>
      <c r="I124" s="318"/>
      <c r="J124" s="318" t="s">
        <v>662</v>
      </c>
      <c r="K124" s="342"/>
    </row>
    <row r="125" spans="2:11" s="1" customFormat="1" ht="5.25" customHeight="1">
      <c r="B125" s="343"/>
      <c r="C125" s="321"/>
      <c r="D125" s="321"/>
      <c r="E125" s="321"/>
      <c r="F125" s="321"/>
      <c r="G125" s="301"/>
      <c r="H125" s="321"/>
      <c r="I125" s="321"/>
      <c r="J125" s="321"/>
      <c r="K125" s="344"/>
    </row>
    <row r="126" spans="2:11" s="1" customFormat="1" ht="15" customHeight="1">
      <c r="B126" s="343"/>
      <c r="C126" s="301" t="s">
        <v>666</v>
      </c>
      <c r="D126" s="321"/>
      <c r="E126" s="321"/>
      <c r="F126" s="323" t="s">
        <v>663</v>
      </c>
      <c r="G126" s="301"/>
      <c r="H126" s="301" t="s">
        <v>703</v>
      </c>
      <c r="I126" s="301" t="s">
        <v>665</v>
      </c>
      <c r="J126" s="301">
        <v>120</v>
      </c>
      <c r="K126" s="345"/>
    </row>
    <row r="127" spans="2:11" s="1" customFormat="1" ht="15" customHeight="1">
      <c r="B127" s="343"/>
      <c r="C127" s="301" t="s">
        <v>712</v>
      </c>
      <c r="D127" s="301"/>
      <c r="E127" s="301"/>
      <c r="F127" s="323" t="s">
        <v>663</v>
      </c>
      <c r="G127" s="301"/>
      <c r="H127" s="301" t="s">
        <v>713</v>
      </c>
      <c r="I127" s="301" t="s">
        <v>665</v>
      </c>
      <c r="J127" s="301" t="s">
        <v>714</v>
      </c>
      <c r="K127" s="345"/>
    </row>
    <row r="128" spans="2:11" s="1" customFormat="1" ht="15" customHeight="1">
      <c r="B128" s="343"/>
      <c r="C128" s="301" t="s">
        <v>611</v>
      </c>
      <c r="D128" s="301"/>
      <c r="E128" s="301"/>
      <c r="F128" s="323" t="s">
        <v>663</v>
      </c>
      <c r="G128" s="301"/>
      <c r="H128" s="301" t="s">
        <v>715</v>
      </c>
      <c r="I128" s="301" t="s">
        <v>665</v>
      </c>
      <c r="J128" s="301" t="s">
        <v>714</v>
      </c>
      <c r="K128" s="345"/>
    </row>
    <row r="129" spans="2:11" s="1" customFormat="1" ht="15" customHeight="1">
      <c r="B129" s="343"/>
      <c r="C129" s="301" t="s">
        <v>674</v>
      </c>
      <c r="D129" s="301"/>
      <c r="E129" s="301"/>
      <c r="F129" s="323" t="s">
        <v>669</v>
      </c>
      <c r="G129" s="301"/>
      <c r="H129" s="301" t="s">
        <v>675</v>
      </c>
      <c r="I129" s="301" t="s">
        <v>665</v>
      </c>
      <c r="J129" s="301">
        <v>15</v>
      </c>
      <c r="K129" s="345"/>
    </row>
    <row r="130" spans="2:11" s="1" customFormat="1" ht="15" customHeight="1">
      <c r="B130" s="343"/>
      <c r="C130" s="325" t="s">
        <v>676</v>
      </c>
      <c r="D130" s="325"/>
      <c r="E130" s="325"/>
      <c r="F130" s="326" t="s">
        <v>669</v>
      </c>
      <c r="G130" s="325"/>
      <c r="H130" s="325" t="s">
        <v>677</v>
      </c>
      <c r="I130" s="325" t="s">
        <v>665</v>
      </c>
      <c r="J130" s="325">
        <v>15</v>
      </c>
      <c r="K130" s="345"/>
    </row>
    <row r="131" spans="2:11" s="1" customFormat="1" ht="15" customHeight="1">
      <c r="B131" s="343"/>
      <c r="C131" s="325" t="s">
        <v>678</v>
      </c>
      <c r="D131" s="325"/>
      <c r="E131" s="325"/>
      <c r="F131" s="326" t="s">
        <v>669</v>
      </c>
      <c r="G131" s="325"/>
      <c r="H131" s="325" t="s">
        <v>679</v>
      </c>
      <c r="I131" s="325" t="s">
        <v>665</v>
      </c>
      <c r="J131" s="325">
        <v>20</v>
      </c>
      <c r="K131" s="345"/>
    </row>
    <row r="132" spans="2:11" s="1" customFormat="1" ht="15" customHeight="1">
      <c r="B132" s="343"/>
      <c r="C132" s="325" t="s">
        <v>680</v>
      </c>
      <c r="D132" s="325"/>
      <c r="E132" s="325"/>
      <c r="F132" s="326" t="s">
        <v>669</v>
      </c>
      <c r="G132" s="325"/>
      <c r="H132" s="325" t="s">
        <v>681</v>
      </c>
      <c r="I132" s="325" t="s">
        <v>665</v>
      </c>
      <c r="J132" s="325">
        <v>20</v>
      </c>
      <c r="K132" s="345"/>
    </row>
    <row r="133" spans="2:11" s="1" customFormat="1" ht="15" customHeight="1">
      <c r="B133" s="343"/>
      <c r="C133" s="301" t="s">
        <v>668</v>
      </c>
      <c r="D133" s="301"/>
      <c r="E133" s="301"/>
      <c r="F133" s="323" t="s">
        <v>669</v>
      </c>
      <c r="G133" s="301"/>
      <c r="H133" s="301" t="s">
        <v>703</v>
      </c>
      <c r="I133" s="301" t="s">
        <v>665</v>
      </c>
      <c r="J133" s="301">
        <v>50</v>
      </c>
      <c r="K133" s="345"/>
    </row>
    <row r="134" spans="2:11" s="1" customFormat="1" ht="15" customHeight="1">
      <c r="B134" s="343"/>
      <c r="C134" s="301" t="s">
        <v>682</v>
      </c>
      <c r="D134" s="301"/>
      <c r="E134" s="301"/>
      <c r="F134" s="323" t="s">
        <v>669</v>
      </c>
      <c r="G134" s="301"/>
      <c r="H134" s="301" t="s">
        <v>703</v>
      </c>
      <c r="I134" s="301" t="s">
        <v>665</v>
      </c>
      <c r="J134" s="301">
        <v>50</v>
      </c>
      <c r="K134" s="345"/>
    </row>
    <row r="135" spans="2:11" s="1" customFormat="1" ht="15" customHeight="1">
      <c r="B135" s="343"/>
      <c r="C135" s="301" t="s">
        <v>688</v>
      </c>
      <c r="D135" s="301"/>
      <c r="E135" s="301"/>
      <c r="F135" s="323" t="s">
        <v>669</v>
      </c>
      <c r="G135" s="301"/>
      <c r="H135" s="301" t="s">
        <v>703</v>
      </c>
      <c r="I135" s="301" t="s">
        <v>665</v>
      </c>
      <c r="J135" s="301">
        <v>50</v>
      </c>
      <c r="K135" s="345"/>
    </row>
    <row r="136" spans="2:11" s="1" customFormat="1" ht="15" customHeight="1">
      <c r="B136" s="343"/>
      <c r="C136" s="301" t="s">
        <v>690</v>
      </c>
      <c r="D136" s="301"/>
      <c r="E136" s="301"/>
      <c r="F136" s="323" t="s">
        <v>669</v>
      </c>
      <c r="G136" s="301"/>
      <c r="H136" s="301" t="s">
        <v>703</v>
      </c>
      <c r="I136" s="301" t="s">
        <v>665</v>
      </c>
      <c r="J136" s="301">
        <v>50</v>
      </c>
      <c r="K136" s="345"/>
    </row>
    <row r="137" spans="2:11" s="1" customFormat="1" ht="15" customHeight="1">
      <c r="B137" s="343"/>
      <c r="C137" s="301" t="s">
        <v>691</v>
      </c>
      <c r="D137" s="301"/>
      <c r="E137" s="301"/>
      <c r="F137" s="323" t="s">
        <v>669</v>
      </c>
      <c r="G137" s="301"/>
      <c r="H137" s="301" t="s">
        <v>716</v>
      </c>
      <c r="I137" s="301" t="s">
        <v>665</v>
      </c>
      <c r="J137" s="301">
        <v>255</v>
      </c>
      <c r="K137" s="345"/>
    </row>
    <row r="138" spans="2:11" s="1" customFormat="1" ht="15" customHeight="1">
      <c r="B138" s="343"/>
      <c r="C138" s="301" t="s">
        <v>693</v>
      </c>
      <c r="D138" s="301"/>
      <c r="E138" s="301"/>
      <c r="F138" s="323" t="s">
        <v>663</v>
      </c>
      <c r="G138" s="301"/>
      <c r="H138" s="301" t="s">
        <v>717</v>
      </c>
      <c r="I138" s="301" t="s">
        <v>695</v>
      </c>
      <c r="J138" s="301"/>
      <c r="K138" s="345"/>
    </row>
    <row r="139" spans="2:11" s="1" customFormat="1" ht="15" customHeight="1">
      <c r="B139" s="343"/>
      <c r="C139" s="301" t="s">
        <v>696</v>
      </c>
      <c r="D139" s="301"/>
      <c r="E139" s="301"/>
      <c r="F139" s="323" t="s">
        <v>663</v>
      </c>
      <c r="G139" s="301"/>
      <c r="H139" s="301" t="s">
        <v>718</v>
      </c>
      <c r="I139" s="301" t="s">
        <v>698</v>
      </c>
      <c r="J139" s="301"/>
      <c r="K139" s="345"/>
    </row>
    <row r="140" spans="2:11" s="1" customFormat="1" ht="15" customHeight="1">
      <c r="B140" s="343"/>
      <c r="C140" s="301" t="s">
        <v>699</v>
      </c>
      <c r="D140" s="301"/>
      <c r="E140" s="301"/>
      <c r="F140" s="323" t="s">
        <v>663</v>
      </c>
      <c r="G140" s="301"/>
      <c r="H140" s="301" t="s">
        <v>699</v>
      </c>
      <c r="I140" s="301" t="s">
        <v>698</v>
      </c>
      <c r="J140" s="301"/>
      <c r="K140" s="345"/>
    </row>
    <row r="141" spans="2:11" s="1" customFormat="1" ht="15" customHeight="1">
      <c r="B141" s="343"/>
      <c r="C141" s="301" t="s">
        <v>40</v>
      </c>
      <c r="D141" s="301"/>
      <c r="E141" s="301"/>
      <c r="F141" s="323" t="s">
        <v>663</v>
      </c>
      <c r="G141" s="301"/>
      <c r="H141" s="301" t="s">
        <v>719</v>
      </c>
      <c r="I141" s="301" t="s">
        <v>698</v>
      </c>
      <c r="J141" s="301"/>
      <c r="K141" s="345"/>
    </row>
    <row r="142" spans="2:11" s="1" customFormat="1" ht="15" customHeight="1">
      <c r="B142" s="343"/>
      <c r="C142" s="301" t="s">
        <v>720</v>
      </c>
      <c r="D142" s="301"/>
      <c r="E142" s="301"/>
      <c r="F142" s="323" t="s">
        <v>663</v>
      </c>
      <c r="G142" s="301"/>
      <c r="H142" s="301" t="s">
        <v>721</v>
      </c>
      <c r="I142" s="301" t="s">
        <v>698</v>
      </c>
      <c r="J142" s="301"/>
      <c r="K142" s="345"/>
    </row>
    <row r="143" spans="2:11" s="1" customFormat="1" ht="15" customHeight="1">
      <c r="B143" s="346"/>
      <c r="C143" s="347"/>
      <c r="D143" s="347"/>
      <c r="E143" s="347"/>
      <c r="F143" s="347"/>
      <c r="G143" s="347"/>
      <c r="H143" s="347"/>
      <c r="I143" s="347"/>
      <c r="J143" s="347"/>
      <c r="K143" s="348"/>
    </row>
    <row r="144" spans="2:11" s="1" customFormat="1" ht="18.75" customHeight="1">
      <c r="B144" s="298"/>
      <c r="C144" s="298"/>
      <c r="D144" s="298"/>
      <c r="E144" s="298"/>
      <c r="F144" s="335"/>
      <c r="G144" s="298"/>
      <c r="H144" s="298"/>
      <c r="I144" s="298"/>
      <c r="J144" s="298"/>
      <c r="K144" s="298"/>
    </row>
    <row r="145" spans="2:11" s="1" customFormat="1" ht="18.75" customHeight="1">
      <c r="B145" s="309"/>
      <c r="C145" s="309"/>
      <c r="D145" s="309"/>
      <c r="E145" s="309"/>
      <c r="F145" s="309"/>
      <c r="G145" s="309"/>
      <c r="H145" s="309"/>
      <c r="I145" s="309"/>
      <c r="J145" s="309"/>
      <c r="K145" s="309"/>
    </row>
    <row r="146" spans="2:11" s="1" customFormat="1" ht="7.5" customHeight="1">
      <c r="B146" s="310"/>
      <c r="C146" s="311"/>
      <c r="D146" s="311"/>
      <c r="E146" s="311"/>
      <c r="F146" s="311"/>
      <c r="G146" s="311"/>
      <c r="H146" s="311"/>
      <c r="I146" s="311"/>
      <c r="J146" s="311"/>
      <c r="K146" s="312"/>
    </row>
    <row r="147" spans="2:11" s="1" customFormat="1" ht="45" customHeight="1">
      <c r="B147" s="313"/>
      <c r="C147" s="314" t="s">
        <v>722</v>
      </c>
      <c r="D147" s="314"/>
      <c r="E147" s="314"/>
      <c r="F147" s="314"/>
      <c r="G147" s="314"/>
      <c r="H147" s="314"/>
      <c r="I147" s="314"/>
      <c r="J147" s="314"/>
      <c r="K147" s="315"/>
    </row>
    <row r="148" spans="2:11" s="1" customFormat="1" ht="17.25" customHeight="1">
      <c r="B148" s="313"/>
      <c r="C148" s="316" t="s">
        <v>657</v>
      </c>
      <c r="D148" s="316"/>
      <c r="E148" s="316"/>
      <c r="F148" s="316" t="s">
        <v>658</v>
      </c>
      <c r="G148" s="317"/>
      <c r="H148" s="316" t="s">
        <v>56</v>
      </c>
      <c r="I148" s="316" t="s">
        <v>59</v>
      </c>
      <c r="J148" s="316" t="s">
        <v>659</v>
      </c>
      <c r="K148" s="315"/>
    </row>
    <row r="149" spans="2:11" s="1" customFormat="1" ht="17.25" customHeight="1">
      <c r="B149" s="313"/>
      <c r="C149" s="318" t="s">
        <v>660</v>
      </c>
      <c r="D149" s="318"/>
      <c r="E149" s="318"/>
      <c r="F149" s="319" t="s">
        <v>661</v>
      </c>
      <c r="G149" s="320"/>
      <c r="H149" s="318"/>
      <c r="I149" s="318"/>
      <c r="J149" s="318" t="s">
        <v>662</v>
      </c>
      <c r="K149" s="315"/>
    </row>
    <row r="150" spans="2:11" s="1" customFormat="1" ht="5.25" customHeight="1">
      <c r="B150" s="324"/>
      <c r="C150" s="321"/>
      <c r="D150" s="321"/>
      <c r="E150" s="321"/>
      <c r="F150" s="321"/>
      <c r="G150" s="322"/>
      <c r="H150" s="321"/>
      <c r="I150" s="321"/>
      <c r="J150" s="321"/>
      <c r="K150" s="345"/>
    </row>
    <row r="151" spans="2:11" s="1" customFormat="1" ht="15" customHeight="1">
      <c r="B151" s="324"/>
      <c r="C151" s="349" t="s">
        <v>666</v>
      </c>
      <c r="D151" s="301"/>
      <c r="E151" s="301"/>
      <c r="F151" s="350" t="s">
        <v>663</v>
      </c>
      <c r="G151" s="301"/>
      <c r="H151" s="349" t="s">
        <v>703</v>
      </c>
      <c r="I151" s="349" t="s">
        <v>665</v>
      </c>
      <c r="J151" s="349">
        <v>120</v>
      </c>
      <c r="K151" s="345"/>
    </row>
    <row r="152" spans="2:11" s="1" customFormat="1" ht="15" customHeight="1">
      <c r="B152" s="324"/>
      <c r="C152" s="349" t="s">
        <v>712</v>
      </c>
      <c r="D152" s="301"/>
      <c r="E152" s="301"/>
      <c r="F152" s="350" t="s">
        <v>663</v>
      </c>
      <c r="G152" s="301"/>
      <c r="H152" s="349" t="s">
        <v>723</v>
      </c>
      <c r="I152" s="349" t="s">
        <v>665</v>
      </c>
      <c r="J152" s="349" t="s">
        <v>714</v>
      </c>
      <c r="K152" s="345"/>
    </row>
    <row r="153" spans="2:11" s="1" customFormat="1" ht="15" customHeight="1">
      <c r="B153" s="324"/>
      <c r="C153" s="349" t="s">
        <v>611</v>
      </c>
      <c r="D153" s="301"/>
      <c r="E153" s="301"/>
      <c r="F153" s="350" t="s">
        <v>663</v>
      </c>
      <c r="G153" s="301"/>
      <c r="H153" s="349" t="s">
        <v>724</v>
      </c>
      <c r="I153" s="349" t="s">
        <v>665</v>
      </c>
      <c r="J153" s="349" t="s">
        <v>714</v>
      </c>
      <c r="K153" s="345"/>
    </row>
    <row r="154" spans="2:11" s="1" customFormat="1" ht="15" customHeight="1">
      <c r="B154" s="324"/>
      <c r="C154" s="349" t="s">
        <v>668</v>
      </c>
      <c r="D154" s="301"/>
      <c r="E154" s="301"/>
      <c r="F154" s="350" t="s">
        <v>669</v>
      </c>
      <c r="G154" s="301"/>
      <c r="H154" s="349" t="s">
        <v>703</v>
      </c>
      <c r="I154" s="349" t="s">
        <v>665</v>
      </c>
      <c r="J154" s="349">
        <v>50</v>
      </c>
      <c r="K154" s="345"/>
    </row>
    <row r="155" spans="2:11" s="1" customFormat="1" ht="15" customHeight="1">
      <c r="B155" s="324"/>
      <c r="C155" s="349" t="s">
        <v>671</v>
      </c>
      <c r="D155" s="301"/>
      <c r="E155" s="301"/>
      <c r="F155" s="350" t="s">
        <v>663</v>
      </c>
      <c r="G155" s="301"/>
      <c r="H155" s="349" t="s">
        <v>703</v>
      </c>
      <c r="I155" s="349" t="s">
        <v>673</v>
      </c>
      <c r="J155" s="349"/>
      <c r="K155" s="345"/>
    </row>
    <row r="156" spans="2:11" s="1" customFormat="1" ht="15" customHeight="1">
      <c r="B156" s="324"/>
      <c r="C156" s="349" t="s">
        <v>682</v>
      </c>
      <c r="D156" s="301"/>
      <c r="E156" s="301"/>
      <c r="F156" s="350" t="s">
        <v>669</v>
      </c>
      <c r="G156" s="301"/>
      <c r="H156" s="349" t="s">
        <v>703</v>
      </c>
      <c r="I156" s="349" t="s">
        <v>665</v>
      </c>
      <c r="J156" s="349">
        <v>50</v>
      </c>
      <c r="K156" s="345"/>
    </row>
    <row r="157" spans="2:11" s="1" customFormat="1" ht="15" customHeight="1">
      <c r="B157" s="324"/>
      <c r="C157" s="349" t="s">
        <v>690</v>
      </c>
      <c r="D157" s="301"/>
      <c r="E157" s="301"/>
      <c r="F157" s="350" t="s">
        <v>669</v>
      </c>
      <c r="G157" s="301"/>
      <c r="H157" s="349" t="s">
        <v>703</v>
      </c>
      <c r="I157" s="349" t="s">
        <v>665</v>
      </c>
      <c r="J157" s="349">
        <v>50</v>
      </c>
      <c r="K157" s="345"/>
    </row>
    <row r="158" spans="2:11" s="1" customFormat="1" ht="15" customHeight="1">
      <c r="B158" s="324"/>
      <c r="C158" s="349" t="s">
        <v>688</v>
      </c>
      <c r="D158" s="301"/>
      <c r="E158" s="301"/>
      <c r="F158" s="350" t="s">
        <v>669</v>
      </c>
      <c r="G158" s="301"/>
      <c r="H158" s="349" t="s">
        <v>703</v>
      </c>
      <c r="I158" s="349" t="s">
        <v>665</v>
      </c>
      <c r="J158" s="349">
        <v>50</v>
      </c>
      <c r="K158" s="345"/>
    </row>
    <row r="159" spans="2:11" s="1" customFormat="1" ht="15" customHeight="1">
      <c r="B159" s="324"/>
      <c r="C159" s="349" t="s">
        <v>108</v>
      </c>
      <c r="D159" s="301"/>
      <c r="E159" s="301"/>
      <c r="F159" s="350" t="s">
        <v>663</v>
      </c>
      <c r="G159" s="301"/>
      <c r="H159" s="349" t="s">
        <v>725</v>
      </c>
      <c r="I159" s="349" t="s">
        <v>665</v>
      </c>
      <c r="J159" s="349" t="s">
        <v>726</v>
      </c>
      <c r="K159" s="345"/>
    </row>
    <row r="160" spans="2:11" s="1" customFormat="1" ht="15" customHeight="1">
      <c r="B160" s="324"/>
      <c r="C160" s="349" t="s">
        <v>727</v>
      </c>
      <c r="D160" s="301"/>
      <c r="E160" s="301"/>
      <c r="F160" s="350" t="s">
        <v>663</v>
      </c>
      <c r="G160" s="301"/>
      <c r="H160" s="349" t="s">
        <v>728</v>
      </c>
      <c r="I160" s="349" t="s">
        <v>698</v>
      </c>
      <c r="J160" s="349"/>
      <c r="K160" s="345"/>
    </row>
    <row r="161" spans="2:11" s="1" customFormat="1" ht="15" customHeight="1">
      <c r="B161" s="351"/>
      <c r="C161" s="333"/>
      <c r="D161" s="333"/>
      <c r="E161" s="333"/>
      <c r="F161" s="333"/>
      <c r="G161" s="333"/>
      <c r="H161" s="333"/>
      <c r="I161" s="333"/>
      <c r="J161" s="333"/>
      <c r="K161" s="352"/>
    </row>
    <row r="162" spans="2:11" s="1" customFormat="1" ht="18.75" customHeight="1">
      <c r="B162" s="298"/>
      <c r="C162" s="301"/>
      <c r="D162" s="301"/>
      <c r="E162" s="301"/>
      <c r="F162" s="323"/>
      <c r="G162" s="301"/>
      <c r="H162" s="301"/>
      <c r="I162" s="301"/>
      <c r="J162" s="301"/>
      <c r="K162" s="298"/>
    </row>
    <row r="163" spans="2:11" s="1" customFormat="1" ht="18.75" customHeight="1">
      <c r="B163" s="309"/>
      <c r="C163" s="309"/>
      <c r="D163" s="309"/>
      <c r="E163" s="309"/>
      <c r="F163" s="309"/>
      <c r="G163" s="309"/>
      <c r="H163" s="309"/>
      <c r="I163" s="309"/>
      <c r="J163" s="309"/>
      <c r="K163" s="309"/>
    </row>
    <row r="164" spans="2:11" s="1" customFormat="1" ht="7.5" customHeight="1">
      <c r="B164" s="288"/>
      <c r="C164" s="289"/>
      <c r="D164" s="289"/>
      <c r="E164" s="289"/>
      <c r="F164" s="289"/>
      <c r="G164" s="289"/>
      <c r="H164" s="289"/>
      <c r="I164" s="289"/>
      <c r="J164" s="289"/>
      <c r="K164" s="290"/>
    </row>
    <row r="165" spans="2:11" s="1" customFormat="1" ht="45" customHeight="1">
      <c r="B165" s="291"/>
      <c r="C165" s="292" t="s">
        <v>729</v>
      </c>
      <c r="D165" s="292"/>
      <c r="E165" s="292"/>
      <c r="F165" s="292"/>
      <c r="G165" s="292"/>
      <c r="H165" s="292"/>
      <c r="I165" s="292"/>
      <c r="J165" s="292"/>
      <c r="K165" s="293"/>
    </row>
    <row r="166" spans="2:11" s="1" customFormat="1" ht="17.25" customHeight="1">
      <c r="B166" s="291"/>
      <c r="C166" s="316" t="s">
        <v>657</v>
      </c>
      <c r="D166" s="316"/>
      <c r="E166" s="316"/>
      <c r="F166" s="316" t="s">
        <v>658</v>
      </c>
      <c r="G166" s="353"/>
      <c r="H166" s="354" t="s">
        <v>56</v>
      </c>
      <c r="I166" s="354" t="s">
        <v>59</v>
      </c>
      <c r="J166" s="316" t="s">
        <v>659</v>
      </c>
      <c r="K166" s="293"/>
    </row>
    <row r="167" spans="2:11" s="1" customFormat="1" ht="17.25" customHeight="1">
      <c r="B167" s="294"/>
      <c r="C167" s="318" t="s">
        <v>660</v>
      </c>
      <c r="D167" s="318"/>
      <c r="E167" s="318"/>
      <c r="F167" s="319" t="s">
        <v>661</v>
      </c>
      <c r="G167" s="355"/>
      <c r="H167" s="356"/>
      <c r="I167" s="356"/>
      <c r="J167" s="318" t="s">
        <v>662</v>
      </c>
      <c r="K167" s="296"/>
    </row>
    <row r="168" spans="2:11" s="1" customFormat="1" ht="5.25" customHeight="1">
      <c r="B168" s="324"/>
      <c r="C168" s="321"/>
      <c r="D168" s="321"/>
      <c r="E168" s="321"/>
      <c r="F168" s="321"/>
      <c r="G168" s="322"/>
      <c r="H168" s="321"/>
      <c r="I168" s="321"/>
      <c r="J168" s="321"/>
      <c r="K168" s="345"/>
    </row>
    <row r="169" spans="2:11" s="1" customFormat="1" ht="15" customHeight="1">
      <c r="B169" s="324"/>
      <c r="C169" s="301" t="s">
        <v>666</v>
      </c>
      <c r="D169" s="301"/>
      <c r="E169" s="301"/>
      <c r="F169" s="323" t="s">
        <v>663</v>
      </c>
      <c r="G169" s="301"/>
      <c r="H169" s="301" t="s">
        <v>703</v>
      </c>
      <c r="I169" s="301" t="s">
        <v>665</v>
      </c>
      <c r="J169" s="301">
        <v>120</v>
      </c>
      <c r="K169" s="345"/>
    </row>
    <row r="170" spans="2:11" s="1" customFormat="1" ht="15" customHeight="1">
      <c r="B170" s="324"/>
      <c r="C170" s="301" t="s">
        <v>712</v>
      </c>
      <c r="D170" s="301"/>
      <c r="E170" s="301"/>
      <c r="F170" s="323" t="s">
        <v>663</v>
      </c>
      <c r="G170" s="301"/>
      <c r="H170" s="301" t="s">
        <v>713</v>
      </c>
      <c r="I170" s="301" t="s">
        <v>665</v>
      </c>
      <c r="J170" s="301" t="s">
        <v>714</v>
      </c>
      <c r="K170" s="345"/>
    </row>
    <row r="171" spans="2:11" s="1" customFormat="1" ht="15" customHeight="1">
      <c r="B171" s="324"/>
      <c r="C171" s="301" t="s">
        <v>611</v>
      </c>
      <c r="D171" s="301"/>
      <c r="E171" s="301"/>
      <c r="F171" s="323" t="s">
        <v>663</v>
      </c>
      <c r="G171" s="301"/>
      <c r="H171" s="301" t="s">
        <v>730</v>
      </c>
      <c r="I171" s="301" t="s">
        <v>665</v>
      </c>
      <c r="J171" s="301" t="s">
        <v>714</v>
      </c>
      <c r="K171" s="345"/>
    </row>
    <row r="172" spans="2:11" s="1" customFormat="1" ht="15" customHeight="1">
      <c r="B172" s="324"/>
      <c r="C172" s="301" t="s">
        <v>668</v>
      </c>
      <c r="D172" s="301"/>
      <c r="E172" s="301"/>
      <c r="F172" s="323" t="s">
        <v>669</v>
      </c>
      <c r="G172" s="301"/>
      <c r="H172" s="301" t="s">
        <v>730</v>
      </c>
      <c r="I172" s="301" t="s">
        <v>665</v>
      </c>
      <c r="J172" s="301">
        <v>50</v>
      </c>
      <c r="K172" s="345"/>
    </row>
    <row r="173" spans="2:11" s="1" customFormat="1" ht="15" customHeight="1">
      <c r="B173" s="324"/>
      <c r="C173" s="301" t="s">
        <v>671</v>
      </c>
      <c r="D173" s="301"/>
      <c r="E173" s="301"/>
      <c r="F173" s="323" t="s">
        <v>663</v>
      </c>
      <c r="G173" s="301"/>
      <c r="H173" s="301" t="s">
        <v>730</v>
      </c>
      <c r="I173" s="301" t="s">
        <v>673</v>
      </c>
      <c r="J173" s="301"/>
      <c r="K173" s="345"/>
    </row>
    <row r="174" spans="2:11" s="1" customFormat="1" ht="15" customHeight="1">
      <c r="B174" s="324"/>
      <c r="C174" s="301" t="s">
        <v>682</v>
      </c>
      <c r="D174" s="301"/>
      <c r="E174" s="301"/>
      <c r="F174" s="323" t="s">
        <v>669</v>
      </c>
      <c r="G174" s="301"/>
      <c r="H174" s="301" t="s">
        <v>730</v>
      </c>
      <c r="I174" s="301" t="s">
        <v>665</v>
      </c>
      <c r="J174" s="301">
        <v>50</v>
      </c>
      <c r="K174" s="345"/>
    </row>
    <row r="175" spans="2:11" s="1" customFormat="1" ht="15" customHeight="1">
      <c r="B175" s="324"/>
      <c r="C175" s="301" t="s">
        <v>690</v>
      </c>
      <c r="D175" s="301"/>
      <c r="E175" s="301"/>
      <c r="F175" s="323" t="s">
        <v>669</v>
      </c>
      <c r="G175" s="301"/>
      <c r="H175" s="301" t="s">
        <v>730</v>
      </c>
      <c r="I175" s="301" t="s">
        <v>665</v>
      </c>
      <c r="J175" s="301">
        <v>50</v>
      </c>
      <c r="K175" s="345"/>
    </row>
    <row r="176" spans="2:11" s="1" customFormat="1" ht="15" customHeight="1">
      <c r="B176" s="324"/>
      <c r="C176" s="301" t="s">
        <v>688</v>
      </c>
      <c r="D176" s="301"/>
      <c r="E176" s="301"/>
      <c r="F176" s="323" t="s">
        <v>669</v>
      </c>
      <c r="G176" s="301"/>
      <c r="H176" s="301" t="s">
        <v>730</v>
      </c>
      <c r="I176" s="301" t="s">
        <v>665</v>
      </c>
      <c r="J176" s="301">
        <v>50</v>
      </c>
      <c r="K176" s="345"/>
    </row>
    <row r="177" spans="2:11" s="1" customFormat="1" ht="15" customHeight="1">
      <c r="B177" s="324"/>
      <c r="C177" s="301" t="s">
        <v>119</v>
      </c>
      <c r="D177" s="301"/>
      <c r="E177" s="301"/>
      <c r="F177" s="323" t="s">
        <v>663</v>
      </c>
      <c r="G177" s="301"/>
      <c r="H177" s="301" t="s">
        <v>731</v>
      </c>
      <c r="I177" s="301" t="s">
        <v>732</v>
      </c>
      <c r="J177" s="301"/>
      <c r="K177" s="345"/>
    </row>
    <row r="178" spans="2:11" s="1" customFormat="1" ht="15" customHeight="1">
      <c r="B178" s="324"/>
      <c r="C178" s="301" t="s">
        <v>59</v>
      </c>
      <c r="D178" s="301"/>
      <c r="E178" s="301"/>
      <c r="F178" s="323" t="s">
        <v>663</v>
      </c>
      <c r="G178" s="301"/>
      <c r="H178" s="301" t="s">
        <v>733</v>
      </c>
      <c r="I178" s="301" t="s">
        <v>734</v>
      </c>
      <c r="J178" s="301">
        <v>1</v>
      </c>
      <c r="K178" s="345"/>
    </row>
    <row r="179" spans="2:11" s="1" customFormat="1" ht="15" customHeight="1">
      <c r="B179" s="324"/>
      <c r="C179" s="301" t="s">
        <v>55</v>
      </c>
      <c r="D179" s="301"/>
      <c r="E179" s="301"/>
      <c r="F179" s="323" t="s">
        <v>663</v>
      </c>
      <c r="G179" s="301"/>
      <c r="H179" s="301" t="s">
        <v>735</v>
      </c>
      <c r="I179" s="301" t="s">
        <v>665</v>
      </c>
      <c r="J179" s="301">
        <v>20</v>
      </c>
      <c r="K179" s="345"/>
    </row>
    <row r="180" spans="2:11" s="1" customFormat="1" ht="15" customHeight="1">
      <c r="B180" s="324"/>
      <c r="C180" s="301" t="s">
        <v>56</v>
      </c>
      <c r="D180" s="301"/>
      <c r="E180" s="301"/>
      <c r="F180" s="323" t="s">
        <v>663</v>
      </c>
      <c r="G180" s="301"/>
      <c r="H180" s="301" t="s">
        <v>736</v>
      </c>
      <c r="I180" s="301" t="s">
        <v>665</v>
      </c>
      <c r="J180" s="301">
        <v>255</v>
      </c>
      <c r="K180" s="345"/>
    </row>
    <row r="181" spans="2:11" s="1" customFormat="1" ht="15" customHeight="1">
      <c r="B181" s="324"/>
      <c r="C181" s="301" t="s">
        <v>120</v>
      </c>
      <c r="D181" s="301"/>
      <c r="E181" s="301"/>
      <c r="F181" s="323" t="s">
        <v>663</v>
      </c>
      <c r="G181" s="301"/>
      <c r="H181" s="301" t="s">
        <v>627</v>
      </c>
      <c r="I181" s="301" t="s">
        <v>665</v>
      </c>
      <c r="J181" s="301">
        <v>10</v>
      </c>
      <c r="K181" s="345"/>
    </row>
    <row r="182" spans="2:11" s="1" customFormat="1" ht="15" customHeight="1">
      <c r="B182" s="324"/>
      <c r="C182" s="301" t="s">
        <v>121</v>
      </c>
      <c r="D182" s="301"/>
      <c r="E182" s="301"/>
      <c r="F182" s="323" t="s">
        <v>663</v>
      </c>
      <c r="G182" s="301"/>
      <c r="H182" s="301" t="s">
        <v>737</v>
      </c>
      <c r="I182" s="301" t="s">
        <v>698</v>
      </c>
      <c r="J182" s="301"/>
      <c r="K182" s="345"/>
    </row>
    <row r="183" spans="2:11" s="1" customFormat="1" ht="15" customHeight="1">
      <c r="B183" s="324"/>
      <c r="C183" s="301" t="s">
        <v>738</v>
      </c>
      <c r="D183" s="301"/>
      <c r="E183" s="301"/>
      <c r="F183" s="323" t="s">
        <v>663</v>
      </c>
      <c r="G183" s="301"/>
      <c r="H183" s="301" t="s">
        <v>739</v>
      </c>
      <c r="I183" s="301" t="s">
        <v>698</v>
      </c>
      <c r="J183" s="301"/>
      <c r="K183" s="345"/>
    </row>
    <row r="184" spans="2:11" s="1" customFormat="1" ht="15" customHeight="1">
      <c r="B184" s="324"/>
      <c r="C184" s="301" t="s">
        <v>727</v>
      </c>
      <c r="D184" s="301"/>
      <c r="E184" s="301"/>
      <c r="F184" s="323" t="s">
        <v>663</v>
      </c>
      <c r="G184" s="301"/>
      <c r="H184" s="301" t="s">
        <v>740</v>
      </c>
      <c r="I184" s="301" t="s">
        <v>698</v>
      </c>
      <c r="J184" s="301"/>
      <c r="K184" s="345"/>
    </row>
    <row r="185" spans="2:11" s="1" customFormat="1" ht="15" customHeight="1">
      <c r="B185" s="324"/>
      <c r="C185" s="301" t="s">
        <v>123</v>
      </c>
      <c r="D185" s="301"/>
      <c r="E185" s="301"/>
      <c r="F185" s="323" t="s">
        <v>669</v>
      </c>
      <c r="G185" s="301"/>
      <c r="H185" s="301" t="s">
        <v>741</v>
      </c>
      <c r="I185" s="301" t="s">
        <v>665</v>
      </c>
      <c r="J185" s="301">
        <v>50</v>
      </c>
      <c r="K185" s="345"/>
    </row>
    <row r="186" spans="2:11" s="1" customFormat="1" ht="15" customHeight="1">
      <c r="B186" s="324"/>
      <c r="C186" s="301" t="s">
        <v>742</v>
      </c>
      <c r="D186" s="301"/>
      <c r="E186" s="301"/>
      <c r="F186" s="323" t="s">
        <v>669</v>
      </c>
      <c r="G186" s="301"/>
      <c r="H186" s="301" t="s">
        <v>743</v>
      </c>
      <c r="I186" s="301" t="s">
        <v>744</v>
      </c>
      <c r="J186" s="301"/>
      <c r="K186" s="345"/>
    </row>
    <row r="187" spans="2:11" s="1" customFormat="1" ht="15" customHeight="1">
      <c r="B187" s="324"/>
      <c r="C187" s="301" t="s">
        <v>745</v>
      </c>
      <c r="D187" s="301"/>
      <c r="E187" s="301"/>
      <c r="F187" s="323" t="s">
        <v>669</v>
      </c>
      <c r="G187" s="301"/>
      <c r="H187" s="301" t="s">
        <v>746</v>
      </c>
      <c r="I187" s="301" t="s">
        <v>744</v>
      </c>
      <c r="J187" s="301"/>
      <c r="K187" s="345"/>
    </row>
    <row r="188" spans="2:11" s="1" customFormat="1" ht="15" customHeight="1">
      <c r="B188" s="324"/>
      <c r="C188" s="301" t="s">
        <v>747</v>
      </c>
      <c r="D188" s="301"/>
      <c r="E188" s="301"/>
      <c r="F188" s="323" t="s">
        <v>669</v>
      </c>
      <c r="G188" s="301"/>
      <c r="H188" s="301" t="s">
        <v>748</v>
      </c>
      <c r="I188" s="301" t="s">
        <v>744</v>
      </c>
      <c r="J188" s="301"/>
      <c r="K188" s="345"/>
    </row>
    <row r="189" spans="2:11" s="1" customFormat="1" ht="15" customHeight="1">
      <c r="B189" s="324"/>
      <c r="C189" s="357" t="s">
        <v>749</v>
      </c>
      <c r="D189" s="301"/>
      <c r="E189" s="301"/>
      <c r="F189" s="323" t="s">
        <v>669</v>
      </c>
      <c r="G189" s="301"/>
      <c r="H189" s="301" t="s">
        <v>750</v>
      </c>
      <c r="I189" s="301" t="s">
        <v>751</v>
      </c>
      <c r="J189" s="358" t="s">
        <v>752</v>
      </c>
      <c r="K189" s="345"/>
    </row>
    <row r="190" spans="2:11" s="1" customFormat="1" ht="15" customHeight="1">
      <c r="B190" s="324"/>
      <c r="C190" s="308" t="s">
        <v>44</v>
      </c>
      <c r="D190" s="301"/>
      <c r="E190" s="301"/>
      <c r="F190" s="323" t="s">
        <v>663</v>
      </c>
      <c r="G190" s="301"/>
      <c r="H190" s="298" t="s">
        <v>753</v>
      </c>
      <c r="I190" s="301" t="s">
        <v>754</v>
      </c>
      <c r="J190" s="301"/>
      <c r="K190" s="345"/>
    </row>
    <row r="191" spans="2:11" s="1" customFormat="1" ht="15" customHeight="1">
      <c r="B191" s="324"/>
      <c r="C191" s="308" t="s">
        <v>755</v>
      </c>
      <c r="D191" s="301"/>
      <c r="E191" s="301"/>
      <c r="F191" s="323" t="s">
        <v>663</v>
      </c>
      <c r="G191" s="301"/>
      <c r="H191" s="301" t="s">
        <v>756</v>
      </c>
      <c r="I191" s="301" t="s">
        <v>698</v>
      </c>
      <c r="J191" s="301"/>
      <c r="K191" s="345"/>
    </row>
    <row r="192" spans="2:11" s="1" customFormat="1" ht="15" customHeight="1">
      <c r="B192" s="324"/>
      <c r="C192" s="308" t="s">
        <v>757</v>
      </c>
      <c r="D192" s="301"/>
      <c r="E192" s="301"/>
      <c r="F192" s="323" t="s">
        <v>663</v>
      </c>
      <c r="G192" s="301"/>
      <c r="H192" s="301" t="s">
        <v>758</v>
      </c>
      <c r="I192" s="301" t="s">
        <v>698</v>
      </c>
      <c r="J192" s="301"/>
      <c r="K192" s="345"/>
    </row>
    <row r="193" spans="2:11" s="1" customFormat="1" ht="15" customHeight="1">
      <c r="B193" s="324"/>
      <c r="C193" s="308" t="s">
        <v>759</v>
      </c>
      <c r="D193" s="301"/>
      <c r="E193" s="301"/>
      <c r="F193" s="323" t="s">
        <v>669</v>
      </c>
      <c r="G193" s="301"/>
      <c r="H193" s="301" t="s">
        <v>760</v>
      </c>
      <c r="I193" s="301" t="s">
        <v>698</v>
      </c>
      <c r="J193" s="301"/>
      <c r="K193" s="345"/>
    </row>
    <row r="194" spans="2:11" s="1" customFormat="1" ht="15" customHeight="1">
      <c r="B194" s="351"/>
      <c r="C194" s="359"/>
      <c r="D194" s="333"/>
      <c r="E194" s="333"/>
      <c r="F194" s="333"/>
      <c r="G194" s="333"/>
      <c r="H194" s="333"/>
      <c r="I194" s="333"/>
      <c r="J194" s="333"/>
      <c r="K194" s="352"/>
    </row>
    <row r="195" spans="2:11" s="1" customFormat="1" ht="18.75" customHeight="1">
      <c r="B195" s="298"/>
      <c r="C195" s="301"/>
      <c r="D195" s="301"/>
      <c r="E195" s="301"/>
      <c r="F195" s="323"/>
      <c r="G195" s="301"/>
      <c r="H195" s="301"/>
      <c r="I195" s="301"/>
      <c r="J195" s="301"/>
      <c r="K195" s="298"/>
    </row>
    <row r="196" spans="2:11" s="1" customFormat="1" ht="18.75" customHeight="1">
      <c r="B196" s="298"/>
      <c r="C196" s="301"/>
      <c r="D196" s="301"/>
      <c r="E196" s="301"/>
      <c r="F196" s="323"/>
      <c r="G196" s="301"/>
      <c r="H196" s="301"/>
      <c r="I196" s="301"/>
      <c r="J196" s="301"/>
      <c r="K196" s="298"/>
    </row>
    <row r="197" spans="2:11" s="1" customFormat="1" ht="18.75" customHeight="1">
      <c r="B197" s="309"/>
      <c r="C197" s="309"/>
      <c r="D197" s="309"/>
      <c r="E197" s="309"/>
      <c r="F197" s="309"/>
      <c r="G197" s="309"/>
      <c r="H197" s="309"/>
      <c r="I197" s="309"/>
      <c r="J197" s="309"/>
      <c r="K197" s="309"/>
    </row>
    <row r="198" spans="2:11" s="1" customFormat="1" ht="13.5">
      <c r="B198" s="288"/>
      <c r="C198" s="289"/>
      <c r="D198" s="289"/>
      <c r="E198" s="289"/>
      <c r="F198" s="289"/>
      <c r="G198" s="289"/>
      <c r="H198" s="289"/>
      <c r="I198" s="289"/>
      <c r="J198" s="289"/>
      <c r="K198" s="290"/>
    </row>
    <row r="199" spans="2:11" s="1" customFormat="1" ht="21">
      <c r="B199" s="291"/>
      <c r="C199" s="292" t="s">
        <v>761</v>
      </c>
      <c r="D199" s="292"/>
      <c r="E199" s="292"/>
      <c r="F199" s="292"/>
      <c r="G199" s="292"/>
      <c r="H199" s="292"/>
      <c r="I199" s="292"/>
      <c r="J199" s="292"/>
      <c r="K199" s="293"/>
    </row>
    <row r="200" spans="2:11" s="1" customFormat="1" ht="25.5" customHeight="1">
      <c r="B200" s="291"/>
      <c r="C200" s="360" t="s">
        <v>762</v>
      </c>
      <c r="D200" s="360"/>
      <c r="E200" s="360"/>
      <c r="F200" s="360" t="s">
        <v>763</v>
      </c>
      <c r="G200" s="361"/>
      <c r="H200" s="360" t="s">
        <v>764</v>
      </c>
      <c r="I200" s="360"/>
      <c r="J200" s="360"/>
      <c r="K200" s="293"/>
    </row>
    <row r="201" spans="2:11" s="1" customFormat="1" ht="5.25" customHeight="1">
      <c r="B201" s="324"/>
      <c r="C201" s="321"/>
      <c r="D201" s="321"/>
      <c r="E201" s="321"/>
      <c r="F201" s="321"/>
      <c r="G201" s="301"/>
      <c r="H201" s="321"/>
      <c r="I201" s="321"/>
      <c r="J201" s="321"/>
      <c r="K201" s="345"/>
    </row>
    <row r="202" spans="2:11" s="1" customFormat="1" ht="15" customHeight="1">
      <c r="B202" s="324"/>
      <c r="C202" s="301" t="s">
        <v>754</v>
      </c>
      <c r="D202" s="301"/>
      <c r="E202" s="301"/>
      <c r="F202" s="323" t="s">
        <v>45</v>
      </c>
      <c r="G202" s="301"/>
      <c r="H202" s="301" t="s">
        <v>765</v>
      </c>
      <c r="I202" s="301"/>
      <c r="J202" s="301"/>
      <c r="K202" s="345"/>
    </row>
    <row r="203" spans="2:11" s="1" customFormat="1" ht="15" customHeight="1">
      <c r="B203" s="324"/>
      <c r="C203" s="330"/>
      <c r="D203" s="301"/>
      <c r="E203" s="301"/>
      <c r="F203" s="323" t="s">
        <v>46</v>
      </c>
      <c r="G203" s="301"/>
      <c r="H203" s="301" t="s">
        <v>766</v>
      </c>
      <c r="I203" s="301"/>
      <c r="J203" s="301"/>
      <c r="K203" s="345"/>
    </row>
    <row r="204" spans="2:11" s="1" customFormat="1" ht="15" customHeight="1">
      <c r="B204" s="324"/>
      <c r="C204" s="330"/>
      <c r="D204" s="301"/>
      <c r="E204" s="301"/>
      <c r="F204" s="323" t="s">
        <v>49</v>
      </c>
      <c r="G204" s="301"/>
      <c r="H204" s="301" t="s">
        <v>767</v>
      </c>
      <c r="I204" s="301"/>
      <c r="J204" s="301"/>
      <c r="K204" s="345"/>
    </row>
    <row r="205" spans="2:11" s="1" customFormat="1" ht="15" customHeight="1">
      <c r="B205" s="324"/>
      <c r="C205" s="301"/>
      <c r="D205" s="301"/>
      <c r="E205" s="301"/>
      <c r="F205" s="323" t="s">
        <v>47</v>
      </c>
      <c r="G205" s="301"/>
      <c r="H205" s="301" t="s">
        <v>768</v>
      </c>
      <c r="I205" s="301"/>
      <c r="J205" s="301"/>
      <c r="K205" s="345"/>
    </row>
    <row r="206" spans="2:11" s="1" customFormat="1" ht="15" customHeight="1">
      <c r="B206" s="324"/>
      <c r="C206" s="301"/>
      <c r="D206" s="301"/>
      <c r="E206" s="301"/>
      <c r="F206" s="323" t="s">
        <v>48</v>
      </c>
      <c r="G206" s="301"/>
      <c r="H206" s="301" t="s">
        <v>769</v>
      </c>
      <c r="I206" s="301"/>
      <c r="J206" s="301"/>
      <c r="K206" s="345"/>
    </row>
    <row r="207" spans="2:11" s="1" customFormat="1" ht="15" customHeight="1">
      <c r="B207" s="324"/>
      <c r="C207" s="301"/>
      <c r="D207" s="301"/>
      <c r="E207" s="301"/>
      <c r="F207" s="323"/>
      <c r="G207" s="301"/>
      <c r="H207" s="301"/>
      <c r="I207" s="301"/>
      <c r="J207" s="301"/>
      <c r="K207" s="345"/>
    </row>
    <row r="208" spans="2:11" s="1" customFormat="1" ht="15" customHeight="1">
      <c r="B208" s="324"/>
      <c r="C208" s="301" t="s">
        <v>710</v>
      </c>
      <c r="D208" s="301"/>
      <c r="E208" s="301"/>
      <c r="F208" s="323" t="s">
        <v>81</v>
      </c>
      <c r="G208" s="301"/>
      <c r="H208" s="301" t="s">
        <v>770</v>
      </c>
      <c r="I208" s="301"/>
      <c r="J208" s="301"/>
      <c r="K208" s="345"/>
    </row>
    <row r="209" spans="2:11" s="1" customFormat="1" ht="15" customHeight="1">
      <c r="B209" s="324"/>
      <c r="C209" s="330"/>
      <c r="D209" s="301"/>
      <c r="E209" s="301"/>
      <c r="F209" s="323" t="s">
        <v>607</v>
      </c>
      <c r="G209" s="301"/>
      <c r="H209" s="301" t="s">
        <v>608</v>
      </c>
      <c r="I209" s="301"/>
      <c r="J209" s="301"/>
      <c r="K209" s="345"/>
    </row>
    <row r="210" spans="2:11" s="1" customFormat="1" ht="15" customHeight="1">
      <c r="B210" s="324"/>
      <c r="C210" s="301"/>
      <c r="D210" s="301"/>
      <c r="E210" s="301"/>
      <c r="F210" s="323" t="s">
        <v>605</v>
      </c>
      <c r="G210" s="301"/>
      <c r="H210" s="301" t="s">
        <v>771</v>
      </c>
      <c r="I210" s="301"/>
      <c r="J210" s="301"/>
      <c r="K210" s="345"/>
    </row>
    <row r="211" spans="2:11" s="1" customFormat="1" ht="15" customHeight="1">
      <c r="B211" s="362"/>
      <c r="C211" s="330"/>
      <c r="D211" s="330"/>
      <c r="E211" s="330"/>
      <c r="F211" s="323" t="s">
        <v>101</v>
      </c>
      <c r="G211" s="308"/>
      <c r="H211" s="349" t="s">
        <v>609</v>
      </c>
      <c r="I211" s="349"/>
      <c r="J211" s="349"/>
      <c r="K211" s="363"/>
    </row>
    <row r="212" spans="2:11" s="1" customFormat="1" ht="15" customHeight="1">
      <c r="B212" s="362"/>
      <c r="C212" s="330"/>
      <c r="D212" s="330"/>
      <c r="E212" s="330"/>
      <c r="F212" s="323" t="s">
        <v>469</v>
      </c>
      <c r="G212" s="308"/>
      <c r="H212" s="349" t="s">
        <v>538</v>
      </c>
      <c r="I212" s="349"/>
      <c r="J212" s="349"/>
      <c r="K212" s="363"/>
    </row>
    <row r="213" spans="2:11" s="1" customFormat="1" ht="15" customHeight="1">
      <c r="B213" s="362"/>
      <c r="C213" s="330"/>
      <c r="D213" s="330"/>
      <c r="E213" s="330"/>
      <c r="F213" s="364"/>
      <c r="G213" s="308"/>
      <c r="H213" s="365"/>
      <c r="I213" s="365"/>
      <c r="J213" s="365"/>
      <c r="K213" s="363"/>
    </row>
    <row r="214" spans="2:11" s="1" customFormat="1" ht="15" customHeight="1">
      <c r="B214" s="362"/>
      <c r="C214" s="301" t="s">
        <v>734</v>
      </c>
      <c r="D214" s="330"/>
      <c r="E214" s="330"/>
      <c r="F214" s="323">
        <v>1</v>
      </c>
      <c r="G214" s="308"/>
      <c r="H214" s="349" t="s">
        <v>772</v>
      </c>
      <c r="I214" s="349"/>
      <c r="J214" s="349"/>
      <c r="K214" s="363"/>
    </row>
    <row r="215" spans="2:11" s="1" customFormat="1" ht="15" customHeight="1">
      <c r="B215" s="362"/>
      <c r="C215" s="330"/>
      <c r="D215" s="330"/>
      <c r="E215" s="330"/>
      <c r="F215" s="323">
        <v>2</v>
      </c>
      <c r="G215" s="308"/>
      <c r="H215" s="349" t="s">
        <v>773</v>
      </c>
      <c r="I215" s="349"/>
      <c r="J215" s="349"/>
      <c r="K215" s="363"/>
    </row>
    <row r="216" spans="2:11" s="1" customFormat="1" ht="15" customHeight="1">
      <c r="B216" s="362"/>
      <c r="C216" s="330"/>
      <c r="D216" s="330"/>
      <c r="E216" s="330"/>
      <c r="F216" s="323">
        <v>3</v>
      </c>
      <c r="G216" s="308"/>
      <c r="H216" s="349" t="s">
        <v>774</v>
      </c>
      <c r="I216" s="349"/>
      <c r="J216" s="349"/>
      <c r="K216" s="363"/>
    </row>
    <row r="217" spans="2:11" s="1" customFormat="1" ht="15" customHeight="1">
      <c r="B217" s="362"/>
      <c r="C217" s="330"/>
      <c r="D217" s="330"/>
      <c r="E217" s="330"/>
      <c r="F217" s="323">
        <v>4</v>
      </c>
      <c r="G217" s="308"/>
      <c r="H217" s="349" t="s">
        <v>775</v>
      </c>
      <c r="I217" s="349"/>
      <c r="J217" s="349"/>
      <c r="K217" s="363"/>
    </row>
    <row r="218" spans="2:11" s="1" customFormat="1" ht="12.75" customHeight="1">
      <c r="B218" s="366"/>
      <c r="C218" s="367"/>
      <c r="D218" s="367"/>
      <c r="E218" s="367"/>
      <c r="F218" s="367"/>
      <c r="G218" s="367"/>
      <c r="H218" s="367"/>
      <c r="I218" s="367"/>
      <c r="J218" s="367"/>
      <c r="K218" s="368"/>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Eva Morkesová</dc:creator>
  <cp:keywords/>
  <dc:description/>
  <cp:lastModifiedBy>Ing. Eva Morkesová</cp:lastModifiedBy>
  <dcterms:created xsi:type="dcterms:W3CDTF">2019-11-25T09:18:33Z</dcterms:created>
  <dcterms:modified xsi:type="dcterms:W3CDTF">2019-11-25T09:18:41Z</dcterms:modified>
  <cp:category/>
  <cp:version/>
  <cp:contentType/>
  <cp:contentStatus/>
</cp:coreProperties>
</file>