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Klenice, Kolomuty..." sheetId="2" r:id="rId2"/>
    <sheet name="SO 02 - Klenice, Židněves..." sheetId="3" r:id="rId3"/>
    <sheet name="VON - Ostatní a vedlejší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01 - Klenice, Kolomuty...'!$C$82:$K$179</definedName>
    <definedName name="_xlnm.Print_Area" localSheetId="1">'SO 01 - Klenice, Kolomuty...'!$C$4:$J$39,'SO 01 - Klenice, Kolomuty...'!$C$45:$J$64,'SO 01 - Klenice, Kolomuty...'!$C$70:$K$179</definedName>
    <definedName name="_xlnm._FilterDatabase" localSheetId="2" hidden="1">'SO 02 - Klenice, Židněves...'!$C$82:$K$180</definedName>
    <definedName name="_xlnm.Print_Area" localSheetId="2">'SO 02 - Klenice, Židněves...'!$C$4:$J$39,'SO 02 - Klenice, Židněves...'!$C$45:$J$64,'SO 02 - Klenice, Židněves...'!$C$70:$K$180</definedName>
    <definedName name="_xlnm._FilterDatabase" localSheetId="3" hidden="1">'VON - Ostatní a vedlejší ...'!$C$79:$K$122</definedName>
    <definedName name="_xlnm.Print_Area" localSheetId="3">'VON - Ostatní a vedlejší ...'!$C$4:$J$39,'VON - Ostatní a vedlejší ...'!$C$45:$J$61,'VON - Ostatní a vedlejší ...'!$C$67:$K$122</definedName>
    <definedName name="_xlnm.Print_Area" localSheetId="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3">'VON - Ostatní a vedlejší ...'!$79:$79</definedName>
  </definedNames>
  <calcPr fullCalcOnLoad="1"/>
</workbook>
</file>

<file path=xl/sharedStrings.xml><?xml version="1.0" encoding="utf-8"?>
<sst xmlns="http://schemas.openxmlformats.org/spreadsheetml/2006/main" count="3370" uniqueCount="585">
  <si>
    <t>Export Komplet</t>
  </si>
  <si>
    <t>VZ</t>
  </si>
  <si>
    <t>2.0</t>
  </si>
  <si>
    <t>ZAMOK</t>
  </si>
  <si>
    <t>False</t>
  </si>
  <si>
    <t>{6d3d3cc3-4812-4507-9348-7272d63bcf1d}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</si>
  <si>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</si>
  <si>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</si>
  <si>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</si>
  <si>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</si>
  <si>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</si>
  <si>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</si>
  <si>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</si>
  <si>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</si>
  <si>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</si>
  <si>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</si>
  <si>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</si>
  <si>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Klenice, Kolomuty - Židněves, oprava koryta, ř. km 6,300 - 6,900 a ř. km 8,000 - 9,300</t>
  </si>
  <si>
    <t>KSO:</t>
  </si>
  <si>
    <t>833 21</t>
  </si>
  <si>
    <t>CC-CZ:</t>
  </si>
  <si>
    <t>21524</t>
  </si>
  <si>
    <t>Místo:</t>
  </si>
  <si>
    <t>obce Kolomuty, Židněves a městys Březno a blízké o</t>
  </si>
  <si>
    <t>Datum:</t>
  </si>
  <si>
    <t>29. 11. 2017</t>
  </si>
  <si>
    <t>CZ-CPV:</t>
  </si>
  <si>
    <t>45000000-7</t>
  </si>
  <si>
    <t>CZ-CPA:</t>
  </si>
  <si>
    <t>42.91.10</t>
  </si>
  <si>
    <t>Zadavatel:</t>
  </si>
  <si>
    <t>IČ:</t>
  </si>
  <si>
    <t/>
  </si>
  <si>
    <t>0,1</t>
  </si>
  <si>
    <t>Povodí Labe, s.p, Hradec Králové</t>
  </si>
  <si>
    <t>DIČ:</t>
  </si>
  <si>
    <t>Uchazeč:</t>
  </si>
  <si>
    <t>Vyplň údaj</t>
  </si>
  <si>
    <t>Projektant:</t>
  </si>
  <si>
    <t>MONEKON spol. s r. o., České Budějovice</t>
  </si>
  <si>
    <t>Zpracovatel:</t>
  </si>
  <si>
    <t xml:space="preserve"> </t>
  </si>
  <si>
    <t>Poznámka:</t>
  </si>
  <si>
    <t>Soupis prací je sestaven s využitím položek Cenové soustavy ÚRS 2017 02.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 Obchodní názvy materiálů uvedené v soupisu prací jsou pouze doporučené, lze je nahradit kvalitativně a technicky obdobnými materiály.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</si>
  <si>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</si>
  <si>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</si>
  <si>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</si>
  <si>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</si>
  <si>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</si>
  <si>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</si>
  <si>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</si>
  <si>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</si>
  <si>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</si>
  <si>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</si>
  <si>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</si>
  <si>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</si>
  <si>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</si>
  <si>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</si>
  <si>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</si>
  <si>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</si>
  <si>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</si>
  <si>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</si>
  <si>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</si>
  <si>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</si>
  <si>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</si>
  <si>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</si>
  <si>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</si>
  <si>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</si>
  <si>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</si>
  <si>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</si>
  <si>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</si>
  <si>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</si>
  <si>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</si>
  <si>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</si>
  <si>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</si>
  <si>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</si>
  <si>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</si>
  <si>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</si>
  <si>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</si>
  <si>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</si>
  <si>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</si>
  <si>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</si>
  <si>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</si>
  <si>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</si>
  <si>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Klenice, Kolomuty, oprava koryta v ř. km 6,300 – 6,900</t>
  </si>
  <si>
    <t>STA</t>
  </si>
  <si>
    <t>1</t>
  </si>
  <si>
    <t>{77f28c24-59f0-41fd-905a-2395b78c97d9}</t>
  </si>
  <si>
    <t>2</t>
  </si>
  <si>
    <t>SO 02</t>
  </si>
  <si>
    <t>Klenice, Židněves, oprava koryta v ř. km 8,000 – 9,300</t>
  </si>
  <si>
    <t>{f652f502-d8c8-4536-9787-f75a2c62a9aa}</t>
  </si>
  <si>
    <t>VON</t>
  </si>
  <si>
    <t>Ostatní a vedlejší náklady</t>
  </si>
  <si>
    <t>{282a0a9d-1f2a-4df7-90ad-5995be822887}</t>
  </si>
  <si>
    <t>KRYCÍ LIST SOUPISU PRACÍ</t>
  </si>
  <si>
    <t>Objekt:</t>
  </si>
  <si>
    <t>SO 01 - Klenice, Kolomuty, oprava koryta v ř. km 6,300 – 6,900</t>
  </si>
  <si>
    <t>REKAPITULACE ČLENĚNÍ SOUPISU PRACÍ</t>
  </si>
  <si>
    <t>Kód dílu - Popis</t>
  </si>
  <si>
    <t>Cena celkem [CZK]</t>
  </si>
  <si>
    <t>-1</t>
  </si>
  <si>
    <t>HSV - 01 Klenice, Kolomuty, oprava koryta v ř. km 6,300 – 6,900</t>
  </si>
  <si>
    <t xml:space="preserve">    1 - Zemní práce</t>
  </si>
  <si>
    <t xml:space="preserve">    2 - Zakládání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</si>
  <si>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</si>
  <si>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</si>
  <si>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</si>
  <si>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</si>
  <si>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</si>
  <si>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</si>
  <si>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</si>
  <si>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</si>
  <si>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</si>
  <si>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</si>
  <si>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</si>
  <si>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</si>
  <si>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</si>
  <si>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</si>
  <si>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</si>
  <si>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01 Klenice, Kolomuty, oprava koryta v ř. km 6,300 – 6,900</t>
  </si>
  <si>
    <t>ROZPOCET</t>
  </si>
  <si>
    <t>Zemní práce</t>
  </si>
  <si>
    <t>K</t>
  </si>
  <si>
    <t>111151233</t>
  </si>
  <si>
    <t>Pokosení trávníku při souvislé ploše přes 1000 do 10000 m2 lučního na svahu přes 1:2 do 1:1</t>
  </si>
  <si>
    <t>m2</t>
  </si>
  <si>
    <t>CS ÚRS 2017 02</t>
  </si>
  <si>
    <t>4</t>
  </si>
  <si>
    <t>1425278977</t>
  </si>
  <si>
    <t>VV</t>
  </si>
  <si>
    <t>"kosené a mulčované traviny a rákos (cca 10 m/1 bm koryta) viz. technická zpráva"   6000,0</t>
  </si>
  <si>
    <t>True</t>
  </si>
  <si>
    <t>Součet</t>
  </si>
  <si>
    <t>112101105</t>
  </si>
  <si>
    <t>Kácení stromů s odřezáním kmene a s odvětvením listnatých, průměru kmene přes 900 do 1100 mm</t>
  </si>
  <si>
    <t>kus</t>
  </si>
  <si>
    <t>590162131</t>
  </si>
  <si>
    <t>PSC</t>
  </si>
  <si>
    <t xml:space="preserve">Poznámka k souboru cen:
1. Ceny lze použít i pro odstranění stromů ze sesuté zeminy, vývratů a polomů. 2. V ceně jsou započteny i náklady na případné nutné odklizení kmene a větví odděleně na vzdálenost do 50 m nebo s naložením na dopravní prostředek. 3. Průměr kmene se měří v místě řezu. 4. Ceny nelze užít v případě, kdy je nutné odstraňování stromu po částech; tyto práce lze oceňovat příslušnými cenami katalogu 823-1 Plochy a úprava území. 5. Počet stromů při kácení souvislého lesního porostu lze určit podle tabulky uvedené v příloze č. 2. 6. Práce jsou prováděné technikou volného kácení. O volné kácení se jedná v případě, kdy se kácí strom s volným kruhovým prostorem o poloměru minimálně 1,5 násobku výšky káceného stromu ve všech směrech. </t>
  </si>
  <si>
    <t>vývrat 1 stromu - mnohokmen 3x pr. 0,5 - 0,6 m</t>
  </si>
  <si>
    <t>"pokácení stromů technická zpráva"   1,0</t>
  </si>
  <si>
    <t>3</t>
  </si>
  <si>
    <t>112201105</t>
  </si>
  <si>
    <t>Odstranění pařezů s jejich vykopáním, vytrháním nebo odstřelením, s přesekáním kořenů průměru přes 900 mm</t>
  </si>
  <si>
    <t>-419558165</t>
  </si>
  <si>
    <t xml:space="preserve">Poznámka k souboru cen: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</si>
  <si>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 xml:space="preserve">pařez bude zfrézován do úrovně terénu </t>
  </si>
  <si>
    <t>11230-R</t>
  </si>
  <si>
    <t>Štěpkování větví listnatých stromů vč.odvozu a likvidace vzniklého materiálu</t>
  </si>
  <si>
    <t>-1801435897</t>
  </si>
  <si>
    <t>5</t>
  </si>
  <si>
    <t>11250-R</t>
  </si>
  <si>
    <t>Rozřezání kmenů listnatých stromů na 1 m dlouhá polena</t>
  </si>
  <si>
    <t>-1290763188</t>
  </si>
  <si>
    <t>6</t>
  </si>
  <si>
    <t>113151111</t>
  </si>
  <si>
    <t>Rozebírání zpevněných ploch s přemístěním na skládku na vzdálenost do 20 m nebo s naložením na dopravní prostředek ze silničních panelů</t>
  </si>
  <si>
    <t>423562086</t>
  </si>
  <si>
    <t>"oklepová plocha viz. výkres C.2.1."   72,0</t>
  </si>
  <si>
    <t>"dočasné ochrany podzemních vedení viz. výkres C.2.1."   18,0*3</t>
  </si>
  <si>
    <t>7</t>
  </si>
  <si>
    <t>113152111</t>
  </si>
  <si>
    <t>Odstranění podkladů zpevněných ploch s přemístěním na skládku na vzdálenost do 20 m nebo s naložením na dopravní prostředek z kameniva těženého</t>
  </si>
  <si>
    <t>m3</t>
  </si>
  <si>
    <t>-445718671</t>
  </si>
  <si>
    <t>"oklepová plocha viz. výkres C.2.1."   72,0*0,05</t>
  </si>
  <si>
    <t>"dočasné ochrany podzemních vedení viz. výkres C.2.1."   18,0*3*0,05</t>
  </si>
  <si>
    <t>8</t>
  </si>
  <si>
    <t>125703311</t>
  </si>
  <si>
    <t>Čištění melioračních kanálů s úpravou svahu do výšky naplavené vrstvy tloušťky naplavené vrstvy přes 250 do 500 mm, se dnem nezpevněným</t>
  </si>
  <si>
    <t>-1104534384</t>
  </si>
  <si>
    <t>"těžený sediment viz.technická zpráva"   353,0</t>
  </si>
  <si>
    <t>9</t>
  </si>
  <si>
    <t>162253101</t>
  </si>
  <si>
    <t>Vodorovné přemístění nánosu z vodních nádrží nebo rybníků s vyklopením a hrubým urovnáním skládky při únosnosti dna přes 40 kPa, na vzdálenost přes 20 do 60 m</t>
  </si>
  <si>
    <t>1831656590</t>
  </si>
  <si>
    <t>přemístění nánosů na místo odsáknutí</t>
  </si>
  <si>
    <t>10</t>
  </si>
  <si>
    <t>162301414</t>
  </si>
  <si>
    <t>Vodorovné přemístění větví, kmenů nebo pařezů s naložením, složením a dopravou do 5000 m kmenů stromů listnatých, průměru přes 700 do 900 mm</t>
  </si>
  <si>
    <t>1083288240</t>
  </si>
  <si>
    <t xml:space="preserve">Poznámka k souboru cen:
1. Průměr kmene i pařezu se měří v místě řezu. 2. Měrná jednotka je 1 strom. </t>
  </si>
  <si>
    <t>11</t>
  </si>
  <si>
    <t>162301914</t>
  </si>
  <si>
    <t>Vodorovné přemístění větví, kmenů nebo pařezů s naložením, složením a dopravou Příplatek k cenám za každých dalších i započatých 5000 m přes 5000 m kmenů stromů listnatých, o průměru přes 700 do 900 mm</t>
  </si>
  <si>
    <t>2093423255</t>
  </si>
  <si>
    <t>nařezané kmeny jsou majetkem majitele pozemku a budou odvezeny na skládku do 10 km (viz TZ)</t>
  </si>
  <si>
    <t>12</t>
  </si>
  <si>
    <t>167101102</t>
  </si>
  <si>
    <t>Nakládání, skládání a překládání neulehlého výkopku nebo sypaniny nakládání, množství přes 100 m3, z hornin tř. 1 až 4</t>
  </si>
  <si>
    <t>-144600846</t>
  </si>
  <si>
    <t>"naložení odsáknutého sedimentu viz.technická zpráva"    353,0</t>
  </si>
  <si>
    <t>13</t>
  </si>
  <si>
    <t>17122-R</t>
  </si>
  <si>
    <t>Uložení zeminy dle platné legislativy včetně dopravy na místo uložení a veškerých nákladů s tím spojených</t>
  </si>
  <si>
    <t>1996860911</t>
  </si>
  <si>
    <t>jedná se o objem nánosů a zeminy v rostlém stavu stanovený na základě zaměření</t>
  </si>
  <si>
    <t>"uložení odsáknutého sedimentu na skládku viz.technická zpráva"   353,0</t>
  </si>
  <si>
    <t>14</t>
  </si>
  <si>
    <t>181451121</t>
  </si>
  <si>
    <t>Založení trávníku na půdě předem připravené plochy přes 1000 m2 výsevem včetně utažení lučního v rovině nebo na svahu do 1:5</t>
  </si>
  <si>
    <t>657793519</t>
  </si>
  <si>
    <t>"rekultivace manipulačního pruhu a příjezdu (travnatá plocha) viz.technická zpráva"   1900,0</t>
  </si>
  <si>
    <t>181451122</t>
  </si>
  <si>
    <t>Založení trávníku na půdě předem připravené plochy přes 1000 m2 výsevem včetně utažení lučního na svahu přes 1:5 do 1:2</t>
  </si>
  <si>
    <t>1777568523</t>
  </si>
  <si>
    <t>"osetí koryta (cca 3,5 m/1 bm koryta) viz.technická zpráva"   2100,0</t>
  </si>
  <si>
    <t>16</t>
  </si>
  <si>
    <t>M</t>
  </si>
  <si>
    <t>005724720</t>
  </si>
  <si>
    <t xml:space="preserve">osivo směs travní krajinná </t>
  </si>
  <si>
    <t>kg</t>
  </si>
  <si>
    <t>2090486751</t>
  </si>
  <si>
    <t>"rekultivace manipulačních pruhů viz.technická zpráva"   1900,0*0,010</t>
  </si>
  <si>
    <t>"osetí koryta viz.technická zpráva"   2100,0*0,015</t>
  </si>
  <si>
    <t>17</t>
  </si>
  <si>
    <t>181951101</t>
  </si>
  <si>
    <t>Úprava pláně vyrovnáním výškových rozdílů v hornině tř. 1 až 4 bez zhutnění</t>
  </si>
  <si>
    <t>-1679355617</t>
  </si>
  <si>
    <t xml:space="preserve">Poznámka k souboru cen: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 2. Ceny nelze použít pro urovnání lavic (berem) šířky do 3 m přerušujících svahy, pro urovnání dna silničních a železničních příkopů pro jakoukoliv šířku dna; toto urovnání se oceňuje cenami souboru cen 182 .0-1 Svahování. 3. Urovnání ploch ve sklonu přes 1 : 5 se oceňuje cenami souboru cen 182 . 0-11 Svahování trvalých svahů do projektovaných profilů. 4. Náklady na urovnání dna a stěn při čištění příkopů pozemních komunikací jsou započteny v cenách souborů cen 938 90-2 . Čištění příkopů komunikací v suchu nebo ve vodě části A02 Zemní práce pro objekty oborů 821 až 828. 5. Míru zhutnění určuje projekt. Ceny se zhutněním jsou určeny pro jakoukoliv míru zhutnění. </t>
  </si>
  <si>
    <t>"rekultivace manipulačního pruhu (pole) viz.technická zpráva"   2300,0</t>
  </si>
  <si>
    <t>18</t>
  </si>
  <si>
    <t>182101101</t>
  </si>
  <si>
    <t>Svahování trvalých svahů do projektovaných profilů s potřebným přemístěním výkopku při svahování v zářezech v hornině tř. 1 až 4</t>
  </si>
  <si>
    <t>-1567073365</t>
  </si>
  <si>
    <t>"svahování koryta (cca 3,5 m/1 bm koryta) viz.technická zpráva"   2100,0</t>
  </si>
  <si>
    <t>19</t>
  </si>
  <si>
    <t>183403161</t>
  </si>
  <si>
    <t>Obdělání půdy válením v rovině nebo na svahu do 1:5</t>
  </si>
  <si>
    <t>143773355</t>
  </si>
  <si>
    <t xml:space="preserve">Poznámka k souboru cen:
1. Každé opakované obdělání půdy se oceňuje samostatně. 2. Ceny -3114 a -3115 lze použít i pro obdělání půdy aktivními branami. </t>
  </si>
  <si>
    <t>20</t>
  </si>
  <si>
    <t>183405291</t>
  </si>
  <si>
    <t>Příplatek za mulčování současně s osevem</t>
  </si>
  <si>
    <t>295931643</t>
  </si>
  <si>
    <t>práce zajistí investor stavby</t>
  </si>
  <si>
    <t>"kosené a mulčované traviny (cca 10 m/1 bm koryta) viz technická zpráva"   6000,0</t>
  </si>
  <si>
    <t>18481-R</t>
  </si>
  <si>
    <t>Ochrana vzrostlých stromů bedněním</t>
  </si>
  <si>
    <t>kpl</t>
  </si>
  <si>
    <t>-632765965</t>
  </si>
  <si>
    <t>"ochrana hodnotných stromů bedněním cca 25 ks viz.souhrnná technická zpráva"   1,0</t>
  </si>
  <si>
    <t>Zakládání</t>
  </si>
  <si>
    <t>22</t>
  </si>
  <si>
    <t>291211111</t>
  </si>
  <si>
    <t>Zřízení zpevněné plochy ze silničních panelů osazených do lože tl. 50 mm z kameniva</t>
  </si>
  <si>
    <t>1238004041</t>
  </si>
  <si>
    <t>23</t>
  </si>
  <si>
    <t>593810900</t>
  </si>
  <si>
    <t>panel silniční 300x150x15 cm, 10t</t>
  </si>
  <si>
    <t>1302714318</t>
  </si>
  <si>
    <t>"oklepová plocha a dočasné ochrany podzemních vedení viz. výkres C.2.1."   126,0/4,5*1,01</t>
  </si>
  <si>
    <t>998</t>
  </si>
  <si>
    <t>Přesun hmot</t>
  </si>
  <si>
    <t>24</t>
  </si>
  <si>
    <t>998332011</t>
  </si>
  <si>
    <t>Přesun hmot pro úpravy vodních toků a kanály, hráze rybníků apod. dopravní vzdálenost do 500 m</t>
  </si>
  <si>
    <t>t</t>
  </si>
  <si>
    <t>-1542672994</t>
  </si>
  <si>
    <t>SO 02 - Klenice, Židněves, oprava koryta v ř. km 8,000 – 9,300</t>
  </si>
  <si>
    <t>HSV - 02 Klenice, Židněves, oprava koryta v ř. km 8,000 – 9,300</t>
  </si>
  <si>
    <t>02 Klenice, Židněves, oprava koryta v ř. km 8,000 – 9,300</t>
  </si>
  <si>
    <t>111151332</t>
  </si>
  <si>
    <t>Pokosení trávníku lučního plochy přes 10000 m2 s odvozem do 20 km ve svahu do 1:2</t>
  </si>
  <si>
    <t>946284492</t>
  </si>
  <si>
    <t xml:space="preserve">Poznámka k souboru cen:
1. V cenách jsou započteny i náklady na shrabání a naložení shrabu na dopravní prostředek, odvozem do 20 km a se složením. 2. V cenách nejsou započteny náklady na uložení shrabu na skládku. 3. Z celkové pokosené plochy se neodečítají plochy bez trávního porostu, pokud je jejich plocha menší než 3 m2 jednotlivě. 4. V cenách o sklonu svahu přes 1:1 jsou uvažovány podmínky pro svahy běžně schůdné; bez použití lezeckých technik. V případě použití lezeckých technik se tyto náklady oceňují individuálně. </t>
  </si>
  <si>
    <t>"kosené a mulčované traviny a rákos (cca 12 m/1 bm koryta) viz. technická zpráva"   16500,0</t>
  </si>
  <si>
    <t>111201101</t>
  </si>
  <si>
    <t>Odstranění křovin a stromů s odstraněním kořenů průměru kmene do 100 mm do sklonu terénu 1 : 5, při celkové ploše do 1 000 m2</t>
  </si>
  <si>
    <t>-1881994843</t>
  </si>
  <si>
    <t>pařezy budou zfrézovány do úrovně terénu a ošetřeny selektivním arboricidním herbicidem proti zmlazování</t>
  </si>
  <si>
    <t>"křoviny ke kácení technická zpráva"   10,0</t>
  </si>
  <si>
    <t>11130-R</t>
  </si>
  <si>
    <t>Štěpkování křovin a stromů průměru kmene do 100 mm vč.odvozu a likvidace vzniklého materiálu</t>
  </si>
  <si>
    <t>634289821</t>
  </si>
  <si>
    <t>-742936412</t>
  </si>
  <si>
    <t>"oklepová plocha viz. výkres C.2.2.-C.2.4."   36,0*7</t>
  </si>
  <si>
    <t>"dočasné ochrany podzemních vedení viz. výkres C.2.2.-C.2.4."   18,0*6</t>
  </si>
  <si>
    <t>-1043261578</t>
  </si>
  <si>
    <t>"oklepová plocha viz. výkres C.2.2.-C.2.4."   36,0*7*0,05</t>
  </si>
  <si>
    <t>"dočasné ochrany podzemních vedení viz. výkres C.2.2.-C.2.4."   18,0*6*0,05</t>
  </si>
  <si>
    <t>121101103</t>
  </si>
  <si>
    <t>Sejmutí ornice nebo lesní půdy s vodorovným přemístěním na hromady v místě upotřebení nebo na dočasné či trvalé skládky se složením, na vzdálenost přes 100 do 250 m</t>
  </si>
  <si>
    <t>-1052058027</t>
  </si>
  <si>
    <t>sejmutí ornice v tl.15 cm</t>
  </si>
  <si>
    <t>"prostor pro zařízení staveniště viz.technická zpráva"   500,0*0,15</t>
  </si>
  <si>
    <t>1264411557</t>
  </si>
  <si>
    <t>"těžený sediment viz.technická zpráva"   1395,0</t>
  </si>
  <si>
    <t>130001101</t>
  </si>
  <si>
    <t>Příplatek k cenám hloubených vykopávek za ztížení vykopávky v blízkosti podzemního vedení nebo výbušnin pro jakoukoliv třídu horniny</t>
  </si>
  <si>
    <t>-61433230</t>
  </si>
  <si>
    <t>"nadzemní kabelové vedení viz.výkres C.2.3."   1,0*10</t>
  </si>
  <si>
    <t>-331760071</t>
  </si>
  <si>
    <t>162253901</t>
  </si>
  <si>
    <t>Vodorovné přemístění nánosu z vodních nádrží nebo rybníků s vyklopením a hrubým urovnáním skládky Příplatek za každých dalších i započatých 40 m přes 60 m k ceně -3101</t>
  </si>
  <si>
    <t>2017137115</t>
  </si>
  <si>
    <t xml:space="preserve">Poznámka k souboru cen:
1. Ceny jsou určeny pro vodorovné přemístění nánosů na vzdálenost přes 20 m těžními stroji, které vyvozují tlak na nános do 60 kPa. 2. Ceny nelze použít pro vodorovné přemístění nánosu na vzdálenost přes 20 m obvyklými dopravními prostředky; toto přemístění se oceňuje cenami souborů cen 162 . 0-1 . Vodorovné přemístění výkopku části A 01 tohoto katalogu. 3. Množství jednotek se určí v m3 nánosu v rostlém stavu. </t>
  </si>
  <si>
    <t>přemístění nánosů po bermě cca 130 m - příplatek přes 60 m</t>
  </si>
  <si>
    <t>"těžený sediment mezi PF 26-30"   259,20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</si>
  <si>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</si>
  <si>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</si>
  <si>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343776380</t>
  </si>
  <si>
    <t>"dovoz ornice k ohumusování prostor pro zařízení staveniště"   75,0</t>
  </si>
  <si>
    <t>162301501</t>
  </si>
  <si>
    <t>Vodorovné přemístění smýcených křovin do průměru kmene 100 mm na vzdálenost do 5 000 m</t>
  </si>
  <si>
    <t>937791870</t>
  </si>
  <si>
    <t>"křoviny ke kácení technická zpráva"   10,0*2</t>
  </si>
  <si>
    <t>-654339257</t>
  </si>
  <si>
    <t>"naložení odsáknutého sedimentu viz.technická zpráva"    1395,0</t>
  </si>
  <si>
    <t>"naložení ornice ke zpětnému rozprostření"    75,0</t>
  </si>
  <si>
    <t>745329780</t>
  </si>
  <si>
    <t>"uložení odsáknutého sedimentu na skládku viz.technická zpráva"   1395,0</t>
  </si>
  <si>
    <t>181301102</t>
  </si>
  <si>
    <t>Rozprostření a urovnání ornice v rovině nebo ve svahu sklonu do 1:5 při souvislé ploše do 500 m2, tl. vrstvy přes 100 do 150 mm</t>
  </si>
  <si>
    <t>100032104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</si>
  <si>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</si>
  <si>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"prostor pro zařízení staveniště viz.technická zpráva"   500,0</t>
  </si>
  <si>
    <t>1098691524</t>
  </si>
  <si>
    <t>"rekultivace manipulačního pruhu a příjezdu (travnatá plocha) viz.technická zpráva"   3150,0</t>
  </si>
  <si>
    <t>"rekultivace prostoru pro zařízení staveniště viz.technická zpráva"   500,0</t>
  </si>
  <si>
    <t>-1743991268</t>
  </si>
  <si>
    <t>"osetí koryta (cca 3,8 m/1 bm koryta) viz.technická zpráva"   5160,0</t>
  </si>
  <si>
    <t>1304446206</t>
  </si>
  <si>
    <t>"rekultivace manipulačních pruhů a prostoru pro zařízení staveniště viz.technická zpráva"   3650,0*0,010</t>
  </si>
  <si>
    <t>"osetí koryta viz.technická zpráva"   5160,0*0,015</t>
  </si>
  <si>
    <t>1887291096</t>
  </si>
  <si>
    <t>"rekultivace manipulačního pruhu (pole) viz.technická zpráva"   1950,0</t>
  </si>
  <si>
    <t>-789948392</t>
  </si>
  <si>
    <t>"svahování koryta (cca 3,8 m/1 bm koryta) viz.technická zpráva"   5160,0</t>
  </si>
  <si>
    <t>1432938458</t>
  </si>
  <si>
    <t>-285600187</t>
  </si>
  <si>
    <t>"kosené a mulčované traviny (cca 12 m/1 bm koryta) viz technická zpráva"   16500,0</t>
  </si>
  <si>
    <t>1251976567</t>
  </si>
  <si>
    <t>"ochrana hodnotných stromů bedněním cca 35 ks viz.souhrnná technická zpráva"   1,0</t>
  </si>
  <si>
    <t>2015346428</t>
  </si>
  <si>
    <t>panely se postupně použijí z oklepových ploch a ochran podzemních vedení z SO 01</t>
  </si>
  <si>
    <t>25</t>
  </si>
  <si>
    <t>-146011991</t>
  </si>
  <si>
    <t>VON - Ostatní a vedlejší náklady</t>
  </si>
  <si>
    <t>0 -  Ostatní a vedlejší rozpočtové náklady</t>
  </si>
  <si>
    <t xml:space="preserve"> Ostatní a vedlejší rozpočtové náklady</t>
  </si>
  <si>
    <t>011</t>
  </si>
  <si>
    <t>Zajištění kompletního zařízení staveniště</t>
  </si>
  <si>
    <t>soubor</t>
  </si>
  <si>
    <t>1024</t>
  </si>
  <si>
    <t>1115049356</t>
  </si>
  <si>
    <t>zajištění následné likvidace všech objektů ZS</t>
  </si>
  <si>
    <t>zajištění ostrahy stavby a staveniště během realizace stavby</t>
  </si>
  <si>
    <t>zajištění podmínek pro použití přístupových komunikací dotčených stavbou s přísl.vlastníky či správci a zajištění jejich splnění</t>
  </si>
  <si>
    <t>provedení takových opatření, aby plochy staveniště nebyly znečištěny ropnými látkami, nebo jinými podobnými produkty</t>
  </si>
  <si>
    <t>provedení takových opatření, aby nebyly překročeny prašnošti a hlučnosti dané obecně závaznou vyhláškou</t>
  </si>
  <si>
    <t>zajištění péče o nepředané objekty a konstrukce stavby, jejich ošetřování a zimní opatření</t>
  </si>
  <si>
    <t>1,0</t>
  </si>
  <si>
    <t>01131</t>
  </si>
  <si>
    <t>Zajištění uvedení okolních komunikací po skončení stavebních prací do stavu před zahájením prací včetně jejich čištění v průběhu výstavby</t>
  </si>
  <si>
    <t>-1434870308</t>
  </si>
  <si>
    <t>uvedení okolních komunikací po skončení stavebních prací do stavu před zahájením prací</t>
  </si>
  <si>
    <t>čištění okolních komunikací po dobu výstavby od znečištění způsobeného výstavbou</t>
  </si>
  <si>
    <t>0210</t>
  </si>
  <si>
    <t>Zhotovitelem vypracovaný Plán opatření pro případ úniku závadných látek</t>
  </si>
  <si>
    <t>-811429796</t>
  </si>
  <si>
    <t>0221</t>
  </si>
  <si>
    <t>Zpracování povodňového plánu stavby dle §71 zákona č.254/2001 Sb.vč.zajištění schválení příslušnými orgány správy a Povodím Labe, státní podnik</t>
  </si>
  <si>
    <t>-1972769236</t>
  </si>
  <si>
    <t>023</t>
  </si>
  <si>
    <t>Vypracování projektu skutečného provedení díla</t>
  </si>
  <si>
    <t>-403479244</t>
  </si>
  <si>
    <t>035</t>
  </si>
  <si>
    <t>Zajištění veškerých geodetických prací souvisejících s realizací díla, včetně geodetického zaměření skutečného stavu</t>
  </si>
  <si>
    <t>678683264</t>
  </si>
  <si>
    <t>037</t>
  </si>
  <si>
    <t>Zajištění písemných souhlasných vyjádření všech dotčených vlastníků, popř.uživatelů všech pozemků dotčených stavbou s jejich konečnou úpravou po dokončení prací</t>
  </si>
  <si>
    <t>-1944595723</t>
  </si>
  <si>
    <t>0931</t>
  </si>
  <si>
    <t>Provedení pasportizace stávajících nemovitostí (vč.pozemků) a jejich příslušenství, zajištění fotodokumentace stáv.stavu přístupových komunikací</t>
  </si>
  <si>
    <t>142816322</t>
  </si>
  <si>
    <t>094</t>
  </si>
  <si>
    <t>Zajištění vytýčení veškerých podzemních zařízení</t>
  </si>
  <si>
    <t>187947653</t>
  </si>
  <si>
    <t>095</t>
  </si>
  <si>
    <t>Zajištění šetření o podzemních sitích vč.zajištění nových vyjádření v případě, že před realizací pozbyly platnosti</t>
  </si>
  <si>
    <t>-484954054</t>
  </si>
  <si>
    <t>0990</t>
  </si>
  <si>
    <t>Zajištění povolení ke kácení a zajištění dokladů o předání dřevní hmoty vzniklé smýcením porostů k dalšímu využití</t>
  </si>
  <si>
    <t>261879041</t>
  </si>
  <si>
    <t>zajistí investor stavby</t>
  </si>
  <si>
    <t>0993</t>
  </si>
  <si>
    <t>Zajištění dopravně inženýrských opatření</t>
  </si>
  <si>
    <t>1507498588</t>
  </si>
  <si>
    <t>zajištění dopravně inženýrských opatření</t>
  </si>
  <si>
    <t>zajištění zřízení a likvidace dopravního značení vč.případné světelné signalizace</t>
  </si>
  <si>
    <t>zajištění vydání dopravně inženýrského rozhodnutí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</si>
  <si>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</si>
  <si>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</si>
  <si>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-922011386</t>
  </si>
  <si>
    <t>0995</t>
  </si>
  <si>
    <t>Rekultivace dotčených zemědělských ploch</t>
  </si>
  <si>
    <t>-345737630</t>
  </si>
  <si>
    <t>2300,0+1950,0+500,0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</si>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</sst>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33</v>
      </c>
    </row>
    <row r="11" spans="2:71" ht="18.45" customHeight="1">
      <c r="B11" s="20"/>
      <c r="C11" s="21"/>
      <c r="D11" s="21"/>
      <c r="E11" s="26" t="s">
        <v>34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35</v>
      </c>
      <c r="AL11" s="21"/>
      <c r="AM11" s="21"/>
      <c r="AN11" s="26" t="s">
        <v>32</v>
      </c>
      <c r="AO11" s="21"/>
      <c r="AP11" s="21"/>
      <c r="AQ11" s="21"/>
      <c r="AR11" s="19"/>
      <c r="BE11" s="30"/>
      <c r="BS11" s="16" t="s">
        <v>33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33</v>
      </c>
    </row>
    <row r="13" spans="2:71" ht="12" customHeight="1">
      <c r="B13" s="20"/>
      <c r="C13" s="21"/>
      <c r="D13" s="31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37</v>
      </c>
      <c r="AO13" s="21"/>
      <c r="AP13" s="21"/>
      <c r="AQ13" s="21"/>
      <c r="AR13" s="19"/>
      <c r="BE13" s="30"/>
      <c r="BS13" s="16" t="s">
        <v>33</v>
      </c>
    </row>
    <row r="14" spans="2:71" ht="12">
      <c r="B14" s="20"/>
      <c r="C14" s="21"/>
      <c r="D14" s="21"/>
      <c r="E14" s="34" t="s">
        <v>37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35</v>
      </c>
      <c r="AL14" s="21"/>
      <c r="AM14" s="21"/>
      <c r="AN14" s="34" t="s">
        <v>37</v>
      </c>
      <c r="AO14" s="21"/>
      <c r="AP14" s="21"/>
      <c r="AQ14" s="21"/>
      <c r="AR14" s="19"/>
      <c r="BE14" s="30"/>
      <c r="BS14" s="16" t="s">
        <v>33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35</v>
      </c>
      <c r="AL17" s="21"/>
      <c r="AM17" s="21"/>
      <c r="AN17" s="26" t="s">
        <v>32</v>
      </c>
      <c r="AO17" s="21"/>
      <c r="AP17" s="21"/>
      <c r="AQ17" s="21"/>
      <c r="AR17" s="19"/>
      <c r="BE17" s="30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32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41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35</v>
      </c>
      <c r="AL20" s="21"/>
      <c r="AM20" s="21"/>
      <c r="AN20" s="26" t="s">
        <v>32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42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45" customHeight="1">
      <c r="B23" s="20"/>
      <c r="C23" s="21"/>
      <c r="D23" s="21"/>
      <c r="E23" s="36" t="s">
        <v>43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2:57" s="1" customFormat="1" ht="25.9" customHeight="1">
      <c r="B26" s="38"/>
      <c r="C26" s="39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47</v>
      </c>
      <c r="AL28" s="44"/>
      <c r="AM28" s="44"/>
      <c r="AN28" s="44"/>
      <c r="AO28" s="44"/>
      <c r="AP28" s="39"/>
      <c r="AQ28" s="39"/>
      <c r="AR28" s="43"/>
      <c r="BE28" s="30"/>
    </row>
    <row r="29" spans="2:57" s="2" customFormat="1" ht="14.4" customHeight="1">
      <c r="B29" s="45"/>
      <c r="C29" s="46"/>
      <c r="D29" s="31" t="s">
        <v>48</v>
      </c>
      <c r="E29" s="46"/>
      <c r="F29" s="31" t="s">
        <v>49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0"/>
    </row>
    <row r="30" spans="2:57" s="2" customFormat="1" ht="14.4" customHeight="1">
      <c r="B30" s="45"/>
      <c r="C30" s="46"/>
      <c r="D30" s="46"/>
      <c r="E30" s="46"/>
      <c r="F30" s="31" t="s">
        <v>50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0"/>
    </row>
    <row r="31" spans="2:57" s="2" customFormat="1" ht="14.4" customHeight="1" hidden="1">
      <c r="B31" s="45"/>
      <c r="C31" s="46"/>
      <c r="D31" s="46"/>
      <c r="E31" s="46"/>
      <c r="F31" s="31" t="s">
        <v>51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0"/>
    </row>
    <row r="32" spans="2:57" s="2" customFormat="1" ht="14.4" customHeight="1" hidden="1">
      <c r="B32" s="45"/>
      <c r="C32" s="46"/>
      <c r="D32" s="46"/>
      <c r="E32" s="46"/>
      <c r="F32" s="31" t="s">
        <v>52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0"/>
    </row>
    <row r="33" spans="2:44" s="2" customFormat="1" ht="14.4" customHeight="1" hidden="1">
      <c r="B33" s="45"/>
      <c r="C33" s="46"/>
      <c r="D33" s="46"/>
      <c r="E33" s="46"/>
      <c r="F33" s="31" t="s">
        <v>53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0"/>
      <c r="D35" s="51" t="s">
        <v>54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55</v>
      </c>
      <c r="U35" s="52"/>
      <c r="V35" s="52"/>
      <c r="W35" s="52"/>
      <c r="X35" s="54" t="s">
        <v>56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2" t="s">
        <v>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1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17-4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Klenice, Kolomuty - Židněves, oprava koryta, ř. km 6,300 - 6,900 a ř. km 8,000 - 9,300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obce Kolomuty, Židněves a městys Březno a blízké o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67" t="str">
        <f>IF(AN8="","",AN8)</f>
        <v>29. 11. 2017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24.9" customHeight="1">
      <c r="B49" s="38"/>
      <c r="C49" s="31" t="s">
        <v>30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Povodí Labe, s.p, Hradec Králové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38</v>
      </c>
      <c r="AJ49" s="39"/>
      <c r="AK49" s="39"/>
      <c r="AL49" s="39"/>
      <c r="AM49" s="68" t="str">
        <f>IF(E17="","",E17)</f>
        <v>MONEKON spol. s r. o., České Budějovice</v>
      </c>
      <c r="AN49" s="39"/>
      <c r="AO49" s="39"/>
      <c r="AP49" s="39"/>
      <c r="AQ49" s="39"/>
      <c r="AR49" s="43"/>
      <c r="AS49" s="69" t="s">
        <v>58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1" t="s">
        <v>36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40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59</v>
      </c>
      <c r="D52" s="82"/>
      <c r="E52" s="82"/>
      <c r="F52" s="82"/>
      <c r="G52" s="82"/>
      <c r="H52" s="83"/>
      <c r="I52" s="84" t="s">
        <v>60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61</v>
      </c>
      <c r="AH52" s="82"/>
      <c r="AI52" s="82"/>
      <c r="AJ52" s="82"/>
      <c r="AK52" s="82"/>
      <c r="AL52" s="82"/>
      <c r="AM52" s="82"/>
      <c r="AN52" s="84" t="s">
        <v>62</v>
      </c>
      <c r="AO52" s="82"/>
      <c r="AP52" s="82"/>
      <c r="AQ52" s="86" t="s">
        <v>63</v>
      </c>
      <c r="AR52" s="43"/>
      <c r="AS52" s="87" t="s">
        <v>64</v>
      </c>
      <c r="AT52" s="88" t="s">
        <v>65</v>
      </c>
      <c r="AU52" s="88" t="s">
        <v>66</v>
      </c>
      <c r="AV52" s="88" t="s">
        <v>67</v>
      </c>
      <c r="AW52" s="88" t="s">
        <v>68</v>
      </c>
      <c r="AX52" s="88" t="s">
        <v>69</v>
      </c>
      <c r="AY52" s="88" t="s">
        <v>70</v>
      </c>
      <c r="AZ52" s="88" t="s">
        <v>71</v>
      </c>
      <c r="BA52" s="88" t="s">
        <v>72</v>
      </c>
      <c r="BB52" s="88" t="s">
        <v>73</v>
      </c>
      <c r="BC52" s="88" t="s">
        <v>74</v>
      </c>
      <c r="BD52" s="89" t="s">
        <v>75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ROUND(SUM(AG55:AG57),2)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32</v>
      </c>
      <c r="AR54" s="99"/>
      <c r="AS54" s="100">
        <f>ROUND(SUM(AS55:AS57),2)</f>
        <v>0</v>
      </c>
      <c r="AT54" s="101">
        <f>ROUND(SUM(AV54:AW54),2)</f>
        <v>0</v>
      </c>
      <c r="AU54" s="102">
        <f>ROUND(SUM(AU55:AU57),5)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ROUND(SUM(AZ55:AZ57),2)</f>
        <v>0</v>
      </c>
      <c r="BA54" s="101">
        <f>ROUND(SUM(BA55:BA57),2)</f>
        <v>0</v>
      </c>
      <c r="BB54" s="101">
        <f>ROUND(SUM(BB55:BB57),2)</f>
        <v>0</v>
      </c>
      <c r="BC54" s="101">
        <f>ROUND(SUM(BC55:BC57),2)</f>
        <v>0</v>
      </c>
      <c r="BD54" s="103">
        <f>ROUND(SUM(BD55:BD57),2)</f>
        <v>0</v>
      </c>
      <c r="BS54" s="104" t="s">
        <v>77</v>
      </c>
      <c r="BT54" s="104" t="s">
        <v>78</v>
      </c>
      <c r="BU54" s="105" t="s">
        <v>79</v>
      </c>
      <c r="BV54" s="104" t="s">
        <v>80</v>
      </c>
      <c r="BW54" s="104" t="s">
        <v>5</v>
      </c>
      <c r="BX54" s="104" t="s">
        <v>81</v>
      </c>
      <c r="CL54" s="104" t="s">
        <v>19</v>
      </c>
    </row>
    <row r="55" spans="1:91" s="5" customFormat="1" ht="27" customHeight="1">
      <c r="A55" s="106" t="s">
        <v>82</v>
      </c>
      <c r="B55" s="107"/>
      <c r="C55" s="108"/>
      <c r="D55" s="109" t="s">
        <v>83</v>
      </c>
      <c r="E55" s="109"/>
      <c r="F55" s="109"/>
      <c r="G55" s="109"/>
      <c r="H55" s="109"/>
      <c r="I55" s="110"/>
      <c r="J55" s="109" t="s">
        <v>84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'SO 01 - Klenice, Kolomuty...'!J30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85</v>
      </c>
      <c r="AR55" s="113"/>
      <c r="AS55" s="114">
        <v>0</v>
      </c>
      <c r="AT55" s="115">
        <f>ROUND(SUM(AV55:AW55),2)</f>
        <v>0</v>
      </c>
      <c r="AU55" s="116">
        <f>'SO 01 - Klenice, Kolomuty...'!P83</f>
        <v>0</v>
      </c>
      <c r="AV55" s="115">
        <f>'SO 01 - Klenice, Kolomuty...'!J33</f>
        <v>0</v>
      </c>
      <c r="AW55" s="115">
        <f>'SO 01 - Klenice, Kolomuty...'!J34</f>
        <v>0</v>
      </c>
      <c r="AX55" s="115">
        <f>'SO 01 - Klenice, Kolomuty...'!J35</f>
        <v>0</v>
      </c>
      <c r="AY55" s="115">
        <f>'SO 01 - Klenice, Kolomuty...'!J36</f>
        <v>0</v>
      </c>
      <c r="AZ55" s="115">
        <f>'SO 01 - Klenice, Kolomuty...'!F33</f>
        <v>0</v>
      </c>
      <c r="BA55" s="115">
        <f>'SO 01 - Klenice, Kolomuty...'!F34</f>
        <v>0</v>
      </c>
      <c r="BB55" s="115">
        <f>'SO 01 - Klenice, Kolomuty...'!F35</f>
        <v>0</v>
      </c>
      <c r="BC55" s="115">
        <f>'SO 01 - Klenice, Kolomuty...'!F36</f>
        <v>0</v>
      </c>
      <c r="BD55" s="117">
        <f>'SO 01 - Klenice, Kolomuty...'!F37</f>
        <v>0</v>
      </c>
      <c r="BT55" s="118" t="s">
        <v>86</v>
      </c>
      <c r="BV55" s="118" t="s">
        <v>80</v>
      </c>
      <c r="BW55" s="118" t="s">
        <v>87</v>
      </c>
      <c r="BX55" s="118" t="s">
        <v>5</v>
      </c>
      <c r="CL55" s="118" t="s">
        <v>32</v>
      </c>
      <c r="CM55" s="118" t="s">
        <v>88</v>
      </c>
    </row>
    <row r="56" spans="1:91" s="5" customFormat="1" ht="27" customHeight="1">
      <c r="A56" s="106" t="s">
        <v>82</v>
      </c>
      <c r="B56" s="107"/>
      <c r="C56" s="108"/>
      <c r="D56" s="109" t="s">
        <v>89</v>
      </c>
      <c r="E56" s="109"/>
      <c r="F56" s="109"/>
      <c r="G56" s="109"/>
      <c r="H56" s="109"/>
      <c r="I56" s="110"/>
      <c r="J56" s="109" t="s">
        <v>90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'SO 02 - Klenice, Židněves...'!J30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85</v>
      </c>
      <c r="AR56" s="113"/>
      <c r="AS56" s="114">
        <v>0</v>
      </c>
      <c r="AT56" s="115">
        <f>ROUND(SUM(AV56:AW56),2)</f>
        <v>0</v>
      </c>
      <c r="AU56" s="116">
        <f>'SO 02 - Klenice, Židněves...'!P83</f>
        <v>0</v>
      </c>
      <c r="AV56" s="115">
        <f>'SO 02 - Klenice, Židněves...'!J33</f>
        <v>0</v>
      </c>
      <c r="AW56" s="115">
        <f>'SO 02 - Klenice, Židněves...'!J34</f>
        <v>0</v>
      </c>
      <c r="AX56" s="115">
        <f>'SO 02 - Klenice, Židněves...'!J35</f>
        <v>0</v>
      </c>
      <c r="AY56" s="115">
        <f>'SO 02 - Klenice, Židněves...'!J36</f>
        <v>0</v>
      </c>
      <c r="AZ56" s="115">
        <f>'SO 02 - Klenice, Židněves...'!F33</f>
        <v>0</v>
      </c>
      <c r="BA56" s="115">
        <f>'SO 02 - Klenice, Židněves...'!F34</f>
        <v>0</v>
      </c>
      <c r="BB56" s="115">
        <f>'SO 02 - Klenice, Židněves...'!F35</f>
        <v>0</v>
      </c>
      <c r="BC56" s="115">
        <f>'SO 02 - Klenice, Židněves...'!F36</f>
        <v>0</v>
      </c>
      <c r="BD56" s="117">
        <f>'SO 02 - Klenice, Židněves...'!F37</f>
        <v>0</v>
      </c>
      <c r="BT56" s="118" t="s">
        <v>86</v>
      </c>
      <c r="BV56" s="118" t="s">
        <v>80</v>
      </c>
      <c r="BW56" s="118" t="s">
        <v>91</v>
      </c>
      <c r="BX56" s="118" t="s">
        <v>5</v>
      </c>
      <c r="CL56" s="118" t="s">
        <v>32</v>
      </c>
      <c r="CM56" s="118" t="s">
        <v>88</v>
      </c>
    </row>
    <row r="57" spans="1:91" s="5" customFormat="1" ht="16.5" customHeight="1">
      <c r="A57" s="106" t="s">
        <v>82</v>
      </c>
      <c r="B57" s="107"/>
      <c r="C57" s="108"/>
      <c r="D57" s="109" t="s">
        <v>92</v>
      </c>
      <c r="E57" s="109"/>
      <c r="F57" s="109"/>
      <c r="G57" s="109"/>
      <c r="H57" s="109"/>
      <c r="I57" s="110"/>
      <c r="J57" s="109" t="s">
        <v>93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'VON - Ostatní a vedlejší ...'!J30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92</v>
      </c>
      <c r="AR57" s="113"/>
      <c r="AS57" s="119">
        <v>0</v>
      </c>
      <c r="AT57" s="120">
        <f>ROUND(SUM(AV57:AW57),2)</f>
        <v>0</v>
      </c>
      <c r="AU57" s="121">
        <f>'VON - Ostatní a vedlejší ...'!P80</f>
        <v>0</v>
      </c>
      <c r="AV57" s="120">
        <f>'VON - Ostatní a vedlejší ...'!J33</f>
        <v>0</v>
      </c>
      <c r="AW57" s="120">
        <f>'VON - Ostatní a vedlejší ...'!J34</f>
        <v>0</v>
      </c>
      <c r="AX57" s="120">
        <f>'VON - Ostatní a vedlejší ...'!J35</f>
        <v>0</v>
      </c>
      <c r="AY57" s="120">
        <f>'VON - Ostatní a vedlejší ...'!J36</f>
        <v>0</v>
      </c>
      <c r="AZ57" s="120">
        <f>'VON - Ostatní a vedlejší ...'!F33</f>
        <v>0</v>
      </c>
      <c r="BA57" s="120">
        <f>'VON - Ostatní a vedlejší ...'!F34</f>
        <v>0</v>
      </c>
      <c r="BB57" s="120">
        <f>'VON - Ostatní a vedlejší ...'!F35</f>
        <v>0</v>
      </c>
      <c r="BC57" s="120">
        <f>'VON - Ostatní a vedlejší ...'!F36</f>
        <v>0</v>
      </c>
      <c r="BD57" s="122">
        <f>'VON - Ostatní a vedlejší ...'!F37</f>
        <v>0</v>
      </c>
      <c r="BT57" s="118" t="s">
        <v>86</v>
      </c>
      <c r="BV57" s="118" t="s">
        <v>80</v>
      </c>
      <c r="BW57" s="118" t="s">
        <v>94</v>
      </c>
      <c r="BX57" s="118" t="s">
        <v>5</v>
      </c>
      <c r="CL57" s="118" t="s">
        <v>32</v>
      </c>
      <c r="CM57" s="118" t="s">
        <v>88</v>
      </c>
    </row>
    <row r="58" spans="2:44" s="1" customFormat="1" ht="30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pans="2:44" s="1" customFormat="1" ht="6.95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43"/>
    </row>
  </sheetData>
  <sheetProtection password="CC35" sheet="1" objects="1" scenarios="1" formatColumns="0" formatRows="0"/>
  <mergeCells count="5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SO 01 - Klenice, Kolomuty...'!C2" display="/"/>
    <hyperlink ref="A56" location="'SO 02 - Klenice, Židněves...'!C2" display="/"/>
    <hyperlink ref="A57" location="'VO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88</v>
      </c>
    </row>
    <row r="4" spans="2:46" ht="24.95" customHeight="1">
      <c r="B4" s="19"/>
      <c r="D4" s="127" t="s">
        <v>95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Klenice, Kolomuty - Židněves, oprava koryta, ř. km 6,300 - 6,900 a ř. km 8,000 - 9,300</v>
      </c>
      <c r="F7" s="128"/>
      <c r="G7" s="128"/>
      <c r="H7" s="128"/>
      <c r="L7" s="19"/>
    </row>
    <row r="8" spans="2:12" s="1" customFormat="1" ht="12" customHeight="1">
      <c r="B8" s="43"/>
      <c r="D8" s="128" t="s">
        <v>96</v>
      </c>
      <c r="I8" s="130"/>
      <c r="L8" s="43"/>
    </row>
    <row r="9" spans="2:12" s="1" customFormat="1" ht="36.95" customHeight="1">
      <c r="B9" s="43"/>
      <c r="E9" s="131" t="s">
        <v>97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6" t="s">
        <v>32</v>
      </c>
      <c r="I11" s="132" t="s">
        <v>20</v>
      </c>
      <c r="J11" s="16" t="s">
        <v>32</v>
      </c>
      <c r="L11" s="43"/>
    </row>
    <row r="12" spans="2:12" s="1" customFormat="1" ht="12" customHeight="1">
      <c r="B12" s="43"/>
      <c r="D12" s="128" t="s">
        <v>22</v>
      </c>
      <c r="F12" s="16" t="s">
        <v>23</v>
      </c>
      <c r="I12" s="132" t="s">
        <v>24</v>
      </c>
      <c r="J12" s="133" t="str">
        <f>'Rekapitulace stavby'!AN8</f>
        <v>29. 11. 2017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30</v>
      </c>
      <c r="I14" s="132" t="s">
        <v>31</v>
      </c>
      <c r="J14" s="16" t="s">
        <v>32</v>
      </c>
      <c r="L14" s="43"/>
    </row>
    <row r="15" spans="2:12" s="1" customFormat="1" ht="18" customHeight="1">
      <c r="B15" s="43"/>
      <c r="E15" s="16" t="s">
        <v>34</v>
      </c>
      <c r="I15" s="132" t="s">
        <v>35</v>
      </c>
      <c r="J15" s="16" t="s">
        <v>32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36</v>
      </c>
      <c r="I17" s="132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6"/>
      <c r="G18" s="16"/>
      <c r="H18" s="16"/>
      <c r="I18" s="132" t="s">
        <v>35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38</v>
      </c>
      <c r="I20" s="132" t="s">
        <v>31</v>
      </c>
      <c r="J20" s="16" t="s">
        <v>32</v>
      </c>
      <c r="L20" s="43"/>
    </row>
    <row r="21" spans="2:12" s="1" customFormat="1" ht="18" customHeight="1">
      <c r="B21" s="43"/>
      <c r="E21" s="16" t="s">
        <v>39</v>
      </c>
      <c r="I21" s="132" t="s">
        <v>35</v>
      </c>
      <c r="J21" s="16" t="s">
        <v>32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40</v>
      </c>
      <c r="I23" s="132" t="s">
        <v>31</v>
      </c>
      <c r="J23" s="16" t="str">
        <f>IF('Rekapitulace stavby'!AN19="","",'Rekapitulace stavby'!AN19)</f>
        <v/>
      </c>
      <c r="L23" s="43"/>
    </row>
    <row r="24" spans="2:12" s="1" customFormat="1" ht="18" customHeight="1">
      <c r="B24" s="43"/>
      <c r="E24" s="16" t="str">
        <f>IF('Rekapitulace stavby'!E20="","",'Rekapitulace stavby'!E20)</f>
        <v xml:space="preserve"> </v>
      </c>
      <c r="I24" s="132" t="s">
        <v>35</v>
      </c>
      <c r="J24" s="16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42</v>
      </c>
      <c r="I26" s="130"/>
      <c r="L26" s="43"/>
    </row>
    <row r="27" spans="2:12" s="6" customFormat="1" ht="16.5" customHeight="1">
      <c r="B27" s="134"/>
      <c r="E27" s="135" t="s">
        <v>32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44</v>
      </c>
      <c r="I30" s="130"/>
      <c r="J30" s="139">
        <f>ROUND(J83,2)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46</v>
      </c>
      <c r="I32" s="141" t="s">
        <v>45</v>
      </c>
      <c r="J32" s="140" t="s">
        <v>47</v>
      </c>
      <c r="L32" s="43"/>
    </row>
    <row r="33" spans="2:12" s="1" customFormat="1" ht="14.4" customHeight="1">
      <c r="B33" s="43"/>
      <c r="D33" s="128" t="s">
        <v>48</v>
      </c>
      <c r="E33" s="128" t="s">
        <v>49</v>
      </c>
      <c r="F33" s="142">
        <f>ROUND((SUM(BE83:BE179)),2)</f>
        <v>0</v>
      </c>
      <c r="I33" s="143">
        <v>0.21</v>
      </c>
      <c r="J33" s="142">
        <f>ROUND(((SUM(BE83:BE179))*I33),2)</f>
        <v>0</v>
      </c>
      <c r="L33" s="43"/>
    </row>
    <row r="34" spans="2:12" s="1" customFormat="1" ht="14.4" customHeight="1">
      <c r="B34" s="43"/>
      <c r="E34" s="128" t="s">
        <v>50</v>
      </c>
      <c r="F34" s="142">
        <f>ROUND((SUM(BF83:BF179)),2)</f>
        <v>0</v>
      </c>
      <c r="I34" s="143">
        <v>0.15</v>
      </c>
      <c r="J34" s="142">
        <f>ROUND(((SUM(BF83:BF179))*I34),2)</f>
        <v>0</v>
      </c>
      <c r="L34" s="43"/>
    </row>
    <row r="35" spans="2:12" s="1" customFormat="1" ht="14.4" customHeight="1" hidden="1">
      <c r="B35" s="43"/>
      <c r="E35" s="128" t="s">
        <v>51</v>
      </c>
      <c r="F35" s="142">
        <f>ROUND((SUM(BG83:BG179)),2)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52</v>
      </c>
      <c r="F36" s="142">
        <f>ROUND((SUM(BH83:BH179)),2)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53</v>
      </c>
      <c r="F37" s="142">
        <f>ROUND((SUM(BI83:BI179)),2)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54</v>
      </c>
      <c r="E39" s="146"/>
      <c r="F39" s="146"/>
      <c r="G39" s="147" t="s">
        <v>55</v>
      </c>
      <c r="H39" s="148" t="s">
        <v>56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2" t="s">
        <v>98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1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Klenice, Kolomuty - Židněves, oprava koryta, ř. km 6,300 - 6,900 a ř. km 8,000 - 9,300</v>
      </c>
      <c r="F48" s="31"/>
      <c r="G48" s="31"/>
      <c r="H48" s="31"/>
      <c r="I48" s="130"/>
      <c r="J48" s="39"/>
      <c r="K48" s="39"/>
      <c r="L48" s="43"/>
    </row>
    <row r="49" spans="2:12" s="1" customFormat="1" ht="12" customHeight="1">
      <c r="B49" s="38"/>
      <c r="C49" s="31" t="s">
        <v>96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SO 01 - Klenice, Kolomuty, oprava koryta v ř. km 6,300 – 6,900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1" t="s">
        <v>22</v>
      </c>
      <c r="D52" s="39"/>
      <c r="E52" s="39"/>
      <c r="F52" s="26" t="str">
        <f>F12</f>
        <v>obce Kolomuty, Židněves a městys Březno a blízké o</v>
      </c>
      <c r="G52" s="39"/>
      <c r="H52" s="39"/>
      <c r="I52" s="132" t="s">
        <v>24</v>
      </c>
      <c r="J52" s="67" t="str">
        <f>IF(J12="","",J12)</f>
        <v>29. 11. 2017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1" t="s">
        <v>30</v>
      </c>
      <c r="D54" s="39"/>
      <c r="E54" s="39"/>
      <c r="F54" s="26" t="str">
        <f>E15</f>
        <v>Povodí Labe, s.p, Hradec Králové</v>
      </c>
      <c r="G54" s="39"/>
      <c r="H54" s="39"/>
      <c r="I54" s="132" t="s">
        <v>38</v>
      </c>
      <c r="J54" s="36" t="str">
        <f>E21</f>
        <v>MONEKON spol. s r. o., České Budějovice</v>
      </c>
      <c r="K54" s="39"/>
      <c r="L54" s="43"/>
    </row>
    <row r="55" spans="2:12" s="1" customFormat="1" ht="13.65" customHeight="1">
      <c r="B55" s="38"/>
      <c r="C55" s="31" t="s">
        <v>36</v>
      </c>
      <c r="D55" s="39"/>
      <c r="E55" s="39"/>
      <c r="F55" s="26" t="str">
        <f>IF(E18="","",E18)</f>
        <v>Vyplň údaj</v>
      </c>
      <c r="G55" s="39"/>
      <c r="H55" s="39"/>
      <c r="I55" s="132" t="s">
        <v>40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99</v>
      </c>
      <c r="D57" s="160"/>
      <c r="E57" s="160"/>
      <c r="F57" s="160"/>
      <c r="G57" s="160"/>
      <c r="H57" s="160"/>
      <c r="I57" s="161"/>
      <c r="J57" s="162" t="s">
        <v>100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76</v>
      </c>
      <c r="D59" s="39"/>
      <c r="E59" s="39"/>
      <c r="F59" s="39"/>
      <c r="G59" s="39"/>
      <c r="H59" s="39"/>
      <c r="I59" s="130"/>
      <c r="J59" s="97">
        <f>J83</f>
        <v>0</v>
      </c>
      <c r="K59" s="39"/>
      <c r="L59" s="43"/>
      <c r="AU59" s="16" t="s">
        <v>101</v>
      </c>
    </row>
    <row r="60" spans="2:12" s="7" customFormat="1" ht="24.95" customHeight="1">
      <c r="B60" s="164"/>
      <c r="C60" s="165"/>
      <c r="D60" s="166" t="s">
        <v>102</v>
      </c>
      <c r="E60" s="167"/>
      <c r="F60" s="167"/>
      <c r="G60" s="167"/>
      <c r="H60" s="167"/>
      <c r="I60" s="168"/>
      <c r="J60" s="169">
        <f>J84</f>
        <v>0</v>
      </c>
      <c r="K60" s="165"/>
      <c r="L60" s="170"/>
    </row>
    <row r="61" spans="2:12" s="8" customFormat="1" ht="19.9" customHeight="1">
      <c r="B61" s="171"/>
      <c r="C61" s="172"/>
      <c r="D61" s="173" t="s">
        <v>103</v>
      </c>
      <c r="E61" s="174"/>
      <c r="F61" s="174"/>
      <c r="G61" s="174"/>
      <c r="H61" s="174"/>
      <c r="I61" s="175"/>
      <c r="J61" s="176">
        <f>J85</f>
        <v>0</v>
      </c>
      <c r="K61" s="172"/>
      <c r="L61" s="177"/>
    </row>
    <row r="62" spans="2:12" s="8" customFormat="1" ht="19.9" customHeight="1">
      <c r="B62" s="171"/>
      <c r="C62" s="172"/>
      <c r="D62" s="173" t="s">
        <v>104</v>
      </c>
      <c r="E62" s="174"/>
      <c r="F62" s="174"/>
      <c r="G62" s="174"/>
      <c r="H62" s="174"/>
      <c r="I62" s="175"/>
      <c r="J62" s="176">
        <f>J170</f>
        <v>0</v>
      </c>
      <c r="K62" s="172"/>
      <c r="L62" s="177"/>
    </row>
    <row r="63" spans="2:12" s="8" customFormat="1" ht="19.9" customHeight="1">
      <c r="B63" s="171"/>
      <c r="C63" s="172"/>
      <c r="D63" s="173" t="s">
        <v>105</v>
      </c>
      <c r="E63" s="174"/>
      <c r="F63" s="174"/>
      <c r="G63" s="174"/>
      <c r="H63" s="174"/>
      <c r="I63" s="175"/>
      <c r="J63" s="176">
        <f>J178</f>
        <v>0</v>
      </c>
      <c r="K63" s="172"/>
      <c r="L63" s="177"/>
    </row>
    <row r="64" spans="2:12" s="1" customFormat="1" ht="21.8" customHeight="1">
      <c r="B64" s="38"/>
      <c r="C64" s="39"/>
      <c r="D64" s="39"/>
      <c r="E64" s="39"/>
      <c r="F64" s="39"/>
      <c r="G64" s="39"/>
      <c r="H64" s="39"/>
      <c r="I64" s="130"/>
      <c r="J64" s="39"/>
      <c r="K64" s="39"/>
      <c r="L64" s="43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54"/>
      <c r="J65" s="58"/>
      <c r="K65" s="58"/>
      <c r="L65" s="43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7"/>
      <c r="J69" s="60"/>
      <c r="K69" s="60"/>
      <c r="L69" s="43"/>
    </row>
    <row r="70" spans="2:12" s="1" customFormat="1" ht="24.95" customHeight="1">
      <c r="B70" s="38"/>
      <c r="C70" s="22" t="s">
        <v>106</v>
      </c>
      <c r="D70" s="39"/>
      <c r="E70" s="39"/>
      <c r="F70" s="39"/>
      <c r="G70" s="39"/>
      <c r="H70" s="39"/>
      <c r="I70" s="130"/>
      <c r="J70" s="39"/>
      <c r="K70" s="39"/>
      <c r="L70" s="43"/>
    </row>
    <row r="71" spans="2:12" s="1" customFormat="1" ht="6.95" customHeight="1">
      <c r="B71" s="38"/>
      <c r="C71" s="39"/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12" customHeight="1">
      <c r="B72" s="38"/>
      <c r="C72" s="31" t="s">
        <v>16</v>
      </c>
      <c r="D72" s="39"/>
      <c r="E72" s="39"/>
      <c r="F72" s="39"/>
      <c r="G72" s="39"/>
      <c r="H72" s="39"/>
      <c r="I72" s="130"/>
      <c r="J72" s="39"/>
      <c r="K72" s="39"/>
      <c r="L72" s="43"/>
    </row>
    <row r="73" spans="2:12" s="1" customFormat="1" ht="16.5" customHeight="1">
      <c r="B73" s="38"/>
      <c r="C73" s="39"/>
      <c r="D73" s="39"/>
      <c r="E73" s="158" t="str">
        <f>E7</f>
        <v>Klenice, Kolomuty - Židněves, oprava koryta, ř. km 6,300 - 6,900 a ř. km 8,000 - 9,300</v>
      </c>
      <c r="F73" s="31"/>
      <c r="G73" s="31"/>
      <c r="H73" s="31"/>
      <c r="I73" s="130"/>
      <c r="J73" s="39"/>
      <c r="K73" s="39"/>
      <c r="L73" s="43"/>
    </row>
    <row r="74" spans="2:12" s="1" customFormat="1" ht="12" customHeight="1">
      <c r="B74" s="38"/>
      <c r="C74" s="31" t="s">
        <v>96</v>
      </c>
      <c r="D74" s="39"/>
      <c r="E74" s="39"/>
      <c r="F74" s="39"/>
      <c r="G74" s="39"/>
      <c r="H74" s="39"/>
      <c r="I74" s="130"/>
      <c r="J74" s="39"/>
      <c r="K74" s="39"/>
      <c r="L74" s="43"/>
    </row>
    <row r="75" spans="2:12" s="1" customFormat="1" ht="16.5" customHeight="1">
      <c r="B75" s="38"/>
      <c r="C75" s="39"/>
      <c r="D75" s="39"/>
      <c r="E75" s="64" t="str">
        <f>E9</f>
        <v>SO 01 - Klenice, Kolomuty, oprava koryta v ř. km 6,300 – 6,900</v>
      </c>
      <c r="F75" s="39"/>
      <c r="G75" s="39"/>
      <c r="H75" s="39"/>
      <c r="I75" s="130"/>
      <c r="J75" s="39"/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30"/>
      <c r="J76" s="39"/>
      <c r="K76" s="39"/>
      <c r="L76" s="43"/>
    </row>
    <row r="77" spans="2:12" s="1" customFormat="1" ht="12" customHeight="1">
      <c r="B77" s="38"/>
      <c r="C77" s="31" t="s">
        <v>22</v>
      </c>
      <c r="D77" s="39"/>
      <c r="E77" s="39"/>
      <c r="F77" s="26" t="str">
        <f>F12</f>
        <v>obce Kolomuty, Židněves a městys Březno a blízké o</v>
      </c>
      <c r="G77" s="39"/>
      <c r="H77" s="39"/>
      <c r="I77" s="132" t="s">
        <v>24</v>
      </c>
      <c r="J77" s="67" t="str">
        <f>IF(J12="","",J12)</f>
        <v>29. 11. 2017</v>
      </c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24.9" customHeight="1">
      <c r="B79" s="38"/>
      <c r="C79" s="31" t="s">
        <v>30</v>
      </c>
      <c r="D79" s="39"/>
      <c r="E79" s="39"/>
      <c r="F79" s="26" t="str">
        <f>E15</f>
        <v>Povodí Labe, s.p, Hradec Králové</v>
      </c>
      <c r="G79" s="39"/>
      <c r="H79" s="39"/>
      <c r="I79" s="132" t="s">
        <v>38</v>
      </c>
      <c r="J79" s="36" t="str">
        <f>E21</f>
        <v>MONEKON spol. s r. o., České Budějovice</v>
      </c>
      <c r="K79" s="39"/>
      <c r="L79" s="43"/>
    </row>
    <row r="80" spans="2:12" s="1" customFormat="1" ht="13.65" customHeight="1">
      <c r="B80" s="38"/>
      <c r="C80" s="31" t="s">
        <v>36</v>
      </c>
      <c r="D80" s="39"/>
      <c r="E80" s="39"/>
      <c r="F80" s="26" t="str">
        <f>IF(E18="","",E18)</f>
        <v>Vyplň údaj</v>
      </c>
      <c r="G80" s="39"/>
      <c r="H80" s="39"/>
      <c r="I80" s="132" t="s">
        <v>40</v>
      </c>
      <c r="J80" s="36" t="str">
        <f>E24</f>
        <v xml:space="preserve"> </v>
      </c>
      <c r="K80" s="39"/>
      <c r="L80" s="43"/>
    </row>
    <row r="81" spans="2:12" s="1" customFormat="1" ht="10.3" customHeight="1">
      <c r="B81" s="38"/>
      <c r="C81" s="39"/>
      <c r="D81" s="39"/>
      <c r="E81" s="39"/>
      <c r="F81" s="39"/>
      <c r="G81" s="39"/>
      <c r="H81" s="39"/>
      <c r="I81" s="130"/>
      <c r="J81" s="39"/>
      <c r="K81" s="39"/>
      <c r="L81" s="43"/>
    </row>
    <row r="82" spans="2:20" s="9" customFormat="1" ht="29.25" customHeight="1">
      <c r="B82" s="178"/>
      <c r="C82" s="179" t="s">
        <v>107</v>
      </c>
      <c r="D82" s="180" t="s">
        <v>63</v>
      </c>
      <c r="E82" s="180" t="s">
        <v>59</v>
      </c>
      <c r="F82" s="180" t="s">
        <v>60</v>
      </c>
      <c r="G82" s="180" t="s">
        <v>108</v>
      </c>
      <c r="H82" s="180" t="s">
        <v>109</v>
      </c>
      <c r="I82" s="181" t="s">
        <v>110</v>
      </c>
      <c r="J82" s="180" t="s">
        <v>100</v>
      </c>
      <c r="K82" s="182" t="s">
        <v>111</v>
      </c>
      <c r="L82" s="183"/>
      <c r="M82" s="87" t="s">
        <v>32</v>
      </c>
      <c r="N82" s="88" t="s">
        <v>48</v>
      </c>
      <c r="O82" s="88" t="s">
        <v>112</v>
      </c>
      <c r="P82" s="88" t="s">
        <v>113</v>
      </c>
      <c r="Q82" s="88" t="s">
        <v>114</v>
      </c>
      <c r="R82" s="88" t="s">
        <v>115</v>
      </c>
      <c r="S82" s="88" t="s">
        <v>116</v>
      </c>
      <c r="T82" s="89" t="s">
        <v>117</v>
      </c>
    </row>
    <row r="83" spans="2:63" s="1" customFormat="1" ht="22.8" customHeight="1">
      <c r="B83" s="38"/>
      <c r="C83" s="94" t="s">
        <v>118</v>
      </c>
      <c r="D83" s="39"/>
      <c r="E83" s="39"/>
      <c r="F83" s="39"/>
      <c r="G83" s="39"/>
      <c r="H83" s="39"/>
      <c r="I83" s="130"/>
      <c r="J83" s="184">
        <f>BK83</f>
        <v>0</v>
      </c>
      <c r="K83" s="39"/>
      <c r="L83" s="43"/>
      <c r="M83" s="90"/>
      <c r="N83" s="91"/>
      <c r="O83" s="91"/>
      <c r="P83" s="185">
        <f>P84</f>
        <v>0</v>
      </c>
      <c r="Q83" s="91"/>
      <c r="R83" s="185">
        <f>R84</f>
        <v>62.69253000000001</v>
      </c>
      <c r="S83" s="91"/>
      <c r="T83" s="186">
        <f>T84</f>
        <v>54.809999999999995</v>
      </c>
      <c r="AT83" s="16" t="s">
        <v>77</v>
      </c>
      <c r="AU83" s="16" t="s">
        <v>101</v>
      </c>
      <c r="BK83" s="187">
        <f>BK84</f>
        <v>0</v>
      </c>
    </row>
    <row r="84" spans="2:63" s="10" customFormat="1" ht="25.9" customHeight="1">
      <c r="B84" s="188"/>
      <c r="C84" s="189"/>
      <c r="D84" s="190" t="s">
        <v>77</v>
      </c>
      <c r="E84" s="191" t="s">
        <v>119</v>
      </c>
      <c r="F84" s="191" t="s">
        <v>120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P85+P170+P178</f>
        <v>0</v>
      </c>
      <c r="Q84" s="196"/>
      <c r="R84" s="197">
        <f>R85+R170+R178</f>
        <v>62.69253000000001</v>
      </c>
      <c r="S84" s="196"/>
      <c r="T84" s="198">
        <f>T85+T170+T178</f>
        <v>54.809999999999995</v>
      </c>
      <c r="AR84" s="199" t="s">
        <v>86</v>
      </c>
      <c r="AT84" s="200" t="s">
        <v>77</v>
      </c>
      <c r="AU84" s="200" t="s">
        <v>78</v>
      </c>
      <c r="AY84" s="199" t="s">
        <v>121</v>
      </c>
      <c r="BK84" s="201">
        <f>BK85+BK170+BK178</f>
        <v>0</v>
      </c>
    </row>
    <row r="85" spans="2:63" s="10" customFormat="1" ht="22.8" customHeight="1">
      <c r="B85" s="188"/>
      <c r="C85" s="189"/>
      <c r="D85" s="190" t="s">
        <v>77</v>
      </c>
      <c r="E85" s="202" t="s">
        <v>86</v>
      </c>
      <c r="F85" s="202" t="s">
        <v>122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SUM(P86:P169)</f>
        <v>0</v>
      </c>
      <c r="Q85" s="196"/>
      <c r="R85" s="197">
        <f>SUM(R86:R169)</f>
        <v>3.27093</v>
      </c>
      <c r="S85" s="196"/>
      <c r="T85" s="198">
        <f>SUM(T86:T169)</f>
        <v>54.809999999999995</v>
      </c>
      <c r="AR85" s="199" t="s">
        <v>86</v>
      </c>
      <c r="AT85" s="200" t="s">
        <v>77</v>
      </c>
      <c r="AU85" s="200" t="s">
        <v>86</v>
      </c>
      <c r="AY85" s="199" t="s">
        <v>121</v>
      </c>
      <c r="BK85" s="201">
        <f>SUM(BK86:BK169)</f>
        <v>0</v>
      </c>
    </row>
    <row r="86" spans="2:65" s="1" customFormat="1" ht="16.5" customHeight="1">
      <c r="B86" s="38"/>
      <c r="C86" s="204" t="s">
        <v>86</v>
      </c>
      <c r="D86" s="204" t="s">
        <v>123</v>
      </c>
      <c r="E86" s="205" t="s">
        <v>124</v>
      </c>
      <c r="F86" s="206" t="s">
        <v>125</v>
      </c>
      <c r="G86" s="207" t="s">
        <v>126</v>
      </c>
      <c r="H86" s="208">
        <v>6000</v>
      </c>
      <c r="I86" s="209"/>
      <c r="J86" s="210">
        <f>ROUND(I86*H86,2)</f>
        <v>0</v>
      </c>
      <c r="K86" s="206" t="s">
        <v>127</v>
      </c>
      <c r="L86" s="43"/>
      <c r="M86" s="211" t="s">
        <v>32</v>
      </c>
      <c r="N86" s="212" t="s">
        <v>49</v>
      </c>
      <c r="O86" s="79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6" t="s">
        <v>128</v>
      </c>
      <c r="AT86" s="16" t="s">
        <v>123</v>
      </c>
      <c r="AU86" s="16" t="s">
        <v>88</v>
      </c>
      <c r="AY86" s="16" t="s">
        <v>121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86</v>
      </c>
      <c r="BK86" s="215">
        <f>ROUND(I86*H86,2)</f>
        <v>0</v>
      </c>
      <c r="BL86" s="16" t="s">
        <v>128</v>
      </c>
      <c r="BM86" s="16" t="s">
        <v>129</v>
      </c>
    </row>
    <row r="87" spans="2:51" s="11" customFormat="1" ht="12">
      <c r="B87" s="216"/>
      <c r="C87" s="217"/>
      <c r="D87" s="218" t="s">
        <v>130</v>
      </c>
      <c r="E87" s="219" t="s">
        <v>32</v>
      </c>
      <c r="F87" s="220" t="s">
        <v>131</v>
      </c>
      <c r="G87" s="217"/>
      <c r="H87" s="221">
        <v>6000</v>
      </c>
      <c r="I87" s="222"/>
      <c r="J87" s="217"/>
      <c r="K87" s="217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130</v>
      </c>
      <c r="AU87" s="227" t="s">
        <v>88</v>
      </c>
      <c r="AV87" s="11" t="s">
        <v>88</v>
      </c>
      <c r="AW87" s="11" t="s">
        <v>132</v>
      </c>
      <c r="AX87" s="11" t="s">
        <v>78</v>
      </c>
      <c r="AY87" s="227" t="s">
        <v>121</v>
      </c>
    </row>
    <row r="88" spans="2:51" s="12" customFormat="1" ht="12">
      <c r="B88" s="228"/>
      <c r="C88" s="229"/>
      <c r="D88" s="218" t="s">
        <v>130</v>
      </c>
      <c r="E88" s="230" t="s">
        <v>32</v>
      </c>
      <c r="F88" s="231" t="s">
        <v>133</v>
      </c>
      <c r="G88" s="229"/>
      <c r="H88" s="232">
        <v>6000</v>
      </c>
      <c r="I88" s="233"/>
      <c r="J88" s="229"/>
      <c r="K88" s="229"/>
      <c r="L88" s="234"/>
      <c r="M88" s="235"/>
      <c r="N88" s="236"/>
      <c r="O88" s="236"/>
      <c r="P88" s="236"/>
      <c r="Q88" s="236"/>
      <c r="R88" s="236"/>
      <c r="S88" s="236"/>
      <c r="T88" s="237"/>
      <c r="AT88" s="238" t="s">
        <v>130</v>
      </c>
      <c r="AU88" s="238" t="s">
        <v>88</v>
      </c>
      <c r="AV88" s="12" t="s">
        <v>128</v>
      </c>
      <c r="AW88" s="12" t="s">
        <v>132</v>
      </c>
      <c r="AX88" s="12" t="s">
        <v>86</v>
      </c>
      <c r="AY88" s="238" t="s">
        <v>121</v>
      </c>
    </row>
    <row r="89" spans="2:65" s="1" customFormat="1" ht="16.5" customHeight="1">
      <c r="B89" s="38"/>
      <c r="C89" s="204" t="s">
        <v>88</v>
      </c>
      <c r="D89" s="204" t="s">
        <v>123</v>
      </c>
      <c r="E89" s="205" t="s">
        <v>134</v>
      </c>
      <c r="F89" s="206" t="s">
        <v>135</v>
      </c>
      <c r="G89" s="207" t="s">
        <v>136</v>
      </c>
      <c r="H89" s="208">
        <v>1</v>
      </c>
      <c r="I89" s="209"/>
      <c r="J89" s="210">
        <f>ROUND(I89*H89,2)</f>
        <v>0</v>
      </c>
      <c r="K89" s="206" t="s">
        <v>127</v>
      </c>
      <c r="L89" s="43"/>
      <c r="M89" s="211" t="s">
        <v>32</v>
      </c>
      <c r="N89" s="212" t="s">
        <v>49</v>
      </c>
      <c r="O89" s="7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6" t="s">
        <v>128</v>
      </c>
      <c r="AT89" s="16" t="s">
        <v>123</v>
      </c>
      <c r="AU89" s="16" t="s">
        <v>88</v>
      </c>
      <c r="AY89" s="16" t="s">
        <v>121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86</v>
      </c>
      <c r="BK89" s="215">
        <f>ROUND(I89*H89,2)</f>
        <v>0</v>
      </c>
      <c r="BL89" s="16" t="s">
        <v>128</v>
      </c>
      <c r="BM89" s="16" t="s">
        <v>137</v>
      </c>
    </row>
    <row r="90" spans="2:47" s="1" customFormat="1" ht="12">
      <c r="B90" s="38"/>
      <c r="C90" s="39"/>
      <c r="D90" s="218" t="s">
        <v>138</v>
      </c>
      <c r="E90" s="39"/>
      <c r="F90" s="239" t="s">
        <v>139</v>
      </c>
      <c r="G90" s="39"/>
      <c r="H90" s="39"/>
      <c r="I90" s="130"/>
      <c r="J90" s="39"/>
      <c r="K90" s="39"/>
      <c r="L90" s="43"/>
      <c r="M90" s="240"/>
      <c r="N90" s="79"/>
      <c r="O90" s="79"/>
      <c r="P90" s="79"/>
      <c r="Q90" s="79"/>
      <c r="R90" s="79"/>
      <c r="S90" s="79"/>
      <c r="T90" s="80"/>
      <c r="AT90" s="16" t="s">
        <v>138</v>
      </c>
      <c r="AU90" s="16" t="s">
        <v>88</v>
      </c>
    </row>
    <row r="91" spans="2:51" s="13" customFormat="1" ht="12">
      <c r="B91" s="241"/>
      <c r="C91" s="242"/>
      <c r="D91" s="218" t="s">
        <v>130</v>
      </c>
      <c r="E91" s="243" t="s">
        <v>32</v>
      </c>
      <c r="F91" s="244" t="s">
        <v>140</v>
      </c>
      <c r="G91" s="242"/>
      <c r="H91" s="243" t="s">
        <v>32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130</v>
      </c>
      <c r="AU91" s="250" t="s">
        <v>88</v>
      </c>
      <c r="AV91" s="13" t="s">
        <v>86</v>
      </c>
      <c r="AW91" s="13" t="s">
        <v>132</v>
      </c>
      <c r="AX91" s="13" t="s">
        <v>78</v>
      </c>
      <c r="AY91" s="250" t="s">
        <v>121</v>
      </c>
    </row>
    <row r="92" spans="2:51" s="11" customFormat="1" ht="12">
      <c r="B92" s="216"/>
      <c r="C92" s="217"/>
      <c r="D92" s="218" t="s">
        <v>130</v>
      </c>
      <c r="E92" s="219" t="s">
        <v>32</v>
      </c>
      <c r="F92" s="220" t="s">
        <v>141</v>
      </c>
      <c r="G92" s="217"/>
      <c r="H92" s="221">
        <v>1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130</v>
      </c>
      <c r="AU92" s="227" t="s">
        <v>88</v>
      </c>
      <c r="AV92" s="11" t="s">
        <v>88</v>
      </c>
      <c r="AW92" s="11" t="s">
        <v>132</v>
      </c>
      <c r="AX92" s="11" t="s">
        <v>78</v>
      </c>
      <c r="AY92" s="227" t="s">
        <v>121</v>
      </c>
    </row>
    <row r="93" spans="2:51" s="12" customFormat="1" ht="12">
      <c r="B93" s="228"/>
      <c r="C93" s="229"/>
      <c r="D93" s="218" t="s">
        <v>130</v>
      </c>
      <c r="E93" s="230" t="s">
        <v>32</v>
      </c>
      <c r="F93" s="231" t="s">
        <v>133</v>
      </c>
      <c r="G93" s="229"/>
      <c r="H93" s="232">
        <v>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130</v>
      </c>
      <c r="AU93" s="238" t="s">
        <v>88</v>
      </c>
      <c r="AV93" s="12" t="s">
        <v>128</v>
      </c>
      <c r="AW93" s="12" t="s">
        <v>132</v>
      </c>
      <c r="AX93" s="12" t="s">
        <v>86</v>
      </c>
      <c r="AY93" s="238" t="s">
        <v>121</v>
      </c>
    </row>
    <row r="94" spans="2:65" s="1" customFormat="1" ht="16.5" customHeight="1">
      <c r="B94" s="38"/>
      <c r="C94" s="204" t="s">
        <v>142</v>
      </c>
      <c r="D94" s="204" t="s">
        <v>123</v>
      </c>
      <c r="E94" s="205" t="s">
        <v>143</v>
      </c>
      <c r="F94" s="206" t="s">
        <v>144</v>
      </c>
      <c r="G94" s="207" t="s">
        <v>136</v>
      </c>
      <c r="H94" s="208">
        <v>1</v>
      </c>
      <c r="I94" s="209"/>
      <c r="J94" s="210">
        <f>ROUND(I94*H94,2)</f>
        <v>0</v>
      </c>
      <c r="K94" s="206" t="s">
        <v>127</v>
      </c>
      <c r="L94" s="43"/>
      <c r="M94" s="211" t="s">
        <v>32</v>
      </c>
      <c r="N94" s="212" t="s">
        <v>49</v>
      </c>
      <c r="O94" s="79"/>
      <c r="P94" s="213">
        <f>O94*H94</f>
        <v>0</v>
      </c>
      <c r="Q94" s="213">
        <v>9E-05</v>
      </c>
      <c r="R94" s="213">
        <f>Q94*H94</f>
        <v>9E-05</v>
      </c>
      <c r="S94" s="213">
        <v>0</v>
      </c>
      <c r="T94" s="214">
        <f>S94*H94</f>
        <v>0</v>
      </c>
      <c r="AR94" s="16" t="s">
        <v>128</v>
      </c>
      <c r="AT94" s="16" t="s">
        <v>123</v>
      </c>
      <c r="AU94" s="16" t="s">
        <v>88</v>
      </c>
      <c r="AY94" s="16" t="s">
        <v>121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86</v>
      </c>
      <c r="BK94" s="215">
        <f>ROUND(I94*H94,2)</f>
        <v>0</v>
      </c>
      <c r="BL94" s="16" t="s">
        <v>128</v>
      </c>
      <c r="BM94" s="16" t="s">
        <v>145</v>
      </c>
    </row>
    <row r="95" spans="2:47" s="1" customFormat="1" ht="12">
      <c r="B95" s="38"/>
      <c r="C95" s="39"/>
      <c r="D95" s="218" t="s">
        <v>138</v>
      </c>
      <c r="E95" s="39"/>
      <c r="F95" s="239" t="s">
        <v>146</v>
      </c>
      <c r="G95" s="39"/>
      <c r="H95" s="39"/>
      <c r="I95" s="130"/>
      <c r="J95" s="39"/>
      <c r="K95" s="39"/>
      <c r="L95" s="43"/>
      <c r="M95" s="240"/>
      <c r="N95" s="79"/>
      <c r="O95" s="79"/>
      <c r="P95" s="79"/>
      <c r="Q95" s="79"/>
      <c r="R95" s="79"/>
      <c r="S95" s="79"/>
      <c r="T95" s="80"/>
      <c r="AT95" s="16" t="s">
        <v>138</v>
      </c>
      <c r="AU95" s="16" t="s">
        <v>88</v>
      </c>
    </row>
    <row r="96" spans="2:51" s="13" customFormat="1" ht="12">
      <c r="B96" s="241"/>
      <c r="C96" s="242"/>
      <c r="D96" s="218" t="s">
        <v>130</v>
      </c>
      <c r="E96" s="243" t="s">
        <v>32</v>
      </c>
      <c r="F96" s="244" t="s">
        <v>140</v>
      </c>
      <c r="G96" s="242"/>
      <c r="H96" s="243" t="s">
        <v>32</v>
      </c>
      <c r="I96" s="245"/>
      <c r="J96" s="242"/>
      <c r="K96" s="242"/>
      <c r="L96" s="246"/>
      <c r="M96" s="247"/>
      <c r="N96" s="248"/>
      <c r="O96" s="248"/>
      <c r="P96" s="248"/>
      <c r="Q96" s="248"/>
      <c r="R96" s="248"/>
      <c r="S96" s="248"/>
      <c r="T96" s="249"/>
      <c r="AT96" s="250" t="s">
        <v>130</v>
      </c>
      <c r="AU96" s="250" t="s">
        <v>88</v>
      </c>
      <c r="AV96" s="13" t="s">
        <v>86</v>
      </c>
      <c r="AW96" s="13" t="s">
        <v>132</v>
      </c>
      <c r="AX96" s="13" t="s">
        <v>78</v>
      </c>
      <c r="AY96" s="250" t="s">
        <v>121</v>
      </c>
    </row>
    <row r="97" spans="2:51" s="13" customFormat="1" ht="12">
      <c r="B97" s="241"/>
      <c r="C97" s="242"/>
      <c r="D97" s="218" t="s">
        <v>130</v>
      </c>
      <c r="E97" s="243" t="s">
        <v>32</v>
      </c>
      <c r="F97" s="244" t="s">
        <v>147</v>
      </c>
      <c r="G97" s="242"/>
      <c r="H97" s="243" t="s">
        <v>32</v>
      </c>
      <c r="I97" s="245"/>
      <c r="J97" s="242"/>
      <c r="K97" s="242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130</v>
      </c>
      <c r="AU97" s="250" t="s">
        <v>88</v>
      </c>
      <c r="AV97" s="13" t="s">
        <v>86</v>
      </c>
      <c r="AW97" s="13" t="s">
        <v>132</v>
      </c>
      <c r="AX97" s="13" t="s">
        <v>78</v>
      </c>
      <c r="AY97" s="250" t="s">
        <v>121</v>
      </c>
    </row>
    <row r="98" spans="2:51" s="11" customFormat="1" ht="12">
      <c r="B98" s="216"/>
      <c r="C98" s="217"/>
      <c r="D98" s="218" t="s">
        <v>130</v>
      </c>
      <c r="E98" s="219" t="s">
        <v>32</v>
      </c>
      <c r="F98" s="220" t="s">
        <v>141</v>
      </c>
      <c r="G98" s="217"/>
      <c r="H98" s="221">
        <v>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130</v>
      </c>
      <c r="AU98" s="227" t="s">
        <v>88</v>
      </c>
      <c r="AV98" s="11" t="s">
        <v>88</v>
      </c>
      <c r="AW98" s="11" t="s">
        <v>132</v>
      </c>
      <c r="AX98" s="11" t="s">
        <v>78</v>
      </c>
      <c r="AY98" s="227" t="s">
        <v>121</v>
      </c>
    </row>
    <row r="99" spans="2:51" s="12" customFormat="1" ht="12">
      <c r="B99" s="228"/>
      <c r="C99" s="229"/>
      <c r="D99" s="218" t="s">
        <v>130</v>
      </c>
      <c r="E99" s="230" t="s">
        <v>32</v>
      </c>
      <c r="F99" s="231" t="s">
        <v>133</v>
      </c>
      <c r="G99" s="229"/>
      <c r="H99" s="232">
        <v>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130</v>
      </c>
      <c r="AU99" s="238" t="s">
        <v>88</v>
      </c>
      <c r="AV99" s="12" t="s">
        <v>128</v>
      </c>
      <c r="AW99" s="12" t="s">
        <v>132</v>
      </c>
      <c r="AX99" s="12" t="s">
        <v>86</v>
      </c>
      <c r="AY99" s="238" t="s">
        <v>121</v>
      </c>
    </row>
    <row r="100" spans="2:65" s="1" customFormat="1" ht="16.5" customHeight="1">
      <c r="B100" s="38"/>
      <c r="C100" s="204" t="s">
        <v>128</v>
      </c>
      <c r="D100" s="204" t="s">
        <v>123</v>
      </c>
      <c r="E100" s="205" t="s">
        <v>148</v>
      </c>
      <c r="F100" s="206" t="s">
        <v>149</v>
      </c>
      <c r="G100" s="207" t="s">
        <v>136</v>
      </c>
      <c r="H100" s="208">
        <v>1</v>
      </c>
      <c r="I100" s="209"/>
      <c r="J100" s="210">
        <f>ROUND(I100*H100,2)</f>
        <v>0</v>
      </c>
      <c r="K100" s="206" t="s">
        <v>32</v>
      </c>
      <c r="L100" s="43"/>
      <c r="M100" s="211" t="s">
        <v>32</v>
      </c>
      <c r="N100" s="212" t="s">
        <v>49</v>
      </c>
      <c r="O100" s="79"/>
      <c r="P100" s="213">
        <f>O100*H100</f>
        <v>0</v>
      </c>
      <c r="Q100" s="213">
        <v>0.00017</v>
      </c>
      <c r="R100" s="213">
        <f>Q100*H100</f>
        <v>0.00017</v>
      </c>
      <c r="S100" s="213">
        <v>0</v>
      </c>
      <c r="T100" s="214">
        <f>S100*H100</f>
        <v>0</v>
      </c>
      <c r="AR100" s="16" t="s">
        <v>128</v>
      </c>
      <c r="AT100" s="16" t="s">
        <v>123</v>
      </c>
      <c r="AU100" s="16" t="s">
        <v>88</v>
      </c>
      <c r="AY100" s="16" t="s">
        <v>121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86</v>
      </c>
      <c r="BK100" s="215">
        <f>ROUND(I100*H100,2)</f>
        <v>0</v>
      </c>
      <c r="BL100" s="16" t="s">
        <v>128</v>
      </c>
      <c r="BM100" s="16" t="s">
        <v>150</v>
      </c>
    </row>
    <row r="101" spans="2:51" s="13" customFormat="1" ht="12">
      <c r="B101" s="241"/>
      <c r="C101" s="242"/>
      <c r="D101" s="218" t="s">
        <v>130</v>
      </c>
      <c r="E101" s="243" t="s">
        <v>32</v>
      </c>
      <c r="F101" s="244" t="s">
        <v>140</v>
      </c>
      <c r="G101" s="242"/>
      <c r="H101" s="243" t="s">
        <v>32</v>
      </c>
      <c r="I101" s="245"/>
      <c r="J101" s="242"/>
      <c r="K101" s="242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130</v>
      </c>
      <c r="AU101" s="250" t="s">
        <v>88</v>
      </c>
      <c r="AV101" s="13" t="s">
        <v>86</v>
      </c>
      <c r="AW101" s="13" t="s">
        <v>132</v>
      </c>
      <c r="AX101" s="13" t="s">
        <v>78</v>
      </c>
      <c r="AY101" s="250" t="s">
        <v>121</v>
      </c>
    </row>
    <row r="102" spans="2:51" s="11" customFormat="1" ht="12">
      <c r="B102" s="216"/>
      <c r="C102" s="217"/>
      <c r="D102" s="218" t="s">
        <v>130</v>
      </c>
      <c r="E102" s="219" t="s">
        <v>32</v>
      </c>
      <c r="F102" s="220" t="s">
        <v>141</v>
      </c>
      <c r="G102" s="217"/>
      <c r="H102" s="221">
        <v>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130</v>
      </c>
      <c r="AU102" s="227" t="s">
        <v>88</v>
      </c>
      <c r="AV102" s="11" t="s">
        <v>88</v>
      </c>
      <c r="AW102" s="11" t="s">
        <v>132</v>
      </c>
      <c r="AX102" s="11" t="s">
        <v>78</v>
      </c>
      <c r="AY102" s="227" t="s">
        <v>121</v>
      </c>
    </row>
    <row r="103" spans="2:51" s="12" customFormat="1" ht="12">
      <c r="B103" s="228"/>
      <c r="C103" s="229"/>
      <c r="D103" s="218" t="s">
        <v>130</v>
      </c>
      <c r="E103" s="230" t="s">
        <v>32</v>
      </c>
      <c r="F103" s="231" t="s">
        <v>133</v>
      </c>
      <c r="G103" s="229"/>
      <c r="H103" s="232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130</v>
      </c>
      <c r="AU103" s="238" t="s">
        <v>88</v>
      </c>
      <c r="AV103" s="12" t="s">
        <v>128</v>
      </c>
      <c r="AW103" s="12" t="s">
        <v>132</v>
      </c>
      <c r="AX103" s="12" t="s">
        <v>86</v>
      </c>
      <c r="AY103" s="238" t="s">
        <v>121</v>
      </c>
    </row>
    <row r="104" spans="2:65" s="1" customFormat="1" ht="16.5" customHeight="1">
      <c r="B104" s="38"/>
      <c r="C104" s="204" t="s">
        <v>151</v>
      </c>
      <c r="D104" s="204" t="s">
        <v>123</v>
      </c>
      <c r="E104" s="205" t="s">
        <v>152</v>
      </c>
      <c r="F104" s="206" t="s">
        <v>153</v>
      </c>
      <c r="G104" s="207" t="s">
        <v>136</v>
      </c>
      <c r="H104" s="208">
        <v>1</v>
      </c>
      <c r="I104" s="209"/>
      <c r="J104" s="210">
        <f>ROUND(I104*H104,2)</f>
        <v>0</v>
      </c>
      <c r="K104" s="206" t="s">
        <v>32</v>
      </c>
      <c r="L104" s="43"/>
      <c r="M104" s="211" t="s">
        <v>32</v>
      </c>
      <c r="N104" s="212" t="s">
        <v>49</v>
      </c>
      <c r="O104" s="79"/>
      <c r="P104" s="213">
        <f>O104*H104</f>
        <v>0</v>
      </c>
      <c r="Q104" s="213">
        <v>0.00017</v>
      </c>
      <c r="R104" s="213">
        <f>Q104*H104</f>
        <v>0.00017</v>
      </c>
      <c r="S104" s="213">
        <v>0</v>
      </c>
      <c r="T104" s="214">
        <f>S104*H104</f>
        <v>0</v>
      </c>
      <c r="AR104" s="16" t="s">
        <v>128</v>
      </c>
      <c r="AT104" s="16" t="s">
        <v>123</v>
      </c>
      <c r="AU104" s="16" t="s">
        <v>88</v>
      </c>
      <c r="AY104" s="16" t="s">
        <v>121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86</v>
      </c>
      <c r="BK104" s="215">
        <f>ROUND(I104*H104,2)</f>
        <v>0</v>
      </c>
      <c r="BL104" s="16" t="s">
        <v>128</v>
      </c>
      <c r="BM104" s="16" t="s">
        <v>154</v>
      </c>
    </row>
    <row r="105" spans="2:51" s="13" customFormat="1" ht="12">
      <c r="B105" s="241"/>
      <c r="C105" s="242"/>
      <c r="D105" s="218" t="s">
        <v>130</v>
      </c>
      <c r="E105" s="243" t="s">
        <v>32</v>
      </c>
      <c r="F105" s="244" t="s">
        <v>140</v>
      </c>
      <c r="G105" s="242"/>
      <c r="H105" s="243" t="s">
        <v>32</v>
      </c>
      <c r="I105" s="245"/>
      <c r="J105" s="242"/>
      <c r="K105" s="242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130</v>
      </c>
      <c r="AU105" s="250" t="s">
        <v>88</v>
      </c>
      <c r="AV105" s="13" t="s">
        <v>86</v>
      </c>
      <c r="AW105" s="13" t="s">
        <v>132</v>
      </c>
      <c r="AX105" s="13" t="s">
        <v>78</v>
      </c>
      <c r="AY105" s="250" t="s">
        <v>121</v>
      </c>
    </row>
    <row r="106" spans="2:51" s="11" customFormat="1" ht="12">
      <c r="B106" s="216"/>
      <c r="C106" s="217"/>
      <c r="D106" s="218" t="s">
        <v>130</v>
      </c>
      <c r="E106" s="219" t="s">
        <v>32</v>
      </c>
      <c r="F106" s="220" t="s">
        <v>141</v>
      </c>
      <c r="G106" s="217"/>
      <c r="H106" s="221">
        <v>1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130</v>
      </c>
      <c r="AU106" s="227" t="s">
        <v>88</v>
      </c>
      <c r="AV106" s="11" t="s">
        <v>88</v>
      </c>
      <c r="AW106" s="11" t="s">
        <v>132</v>
      </c>
      <c r="AX106" s="11" t="s">
        <v>78</v>
      </c>
      <c r="AY106" s="227" t="s">
        <v>121</v>
      </c>
    </row>
    <row r="107" spans="2:51" s="12" customFormat="1" ht="12">
      <c r="B107" s="228"/>
      <c r="C107" s="229"/>
      <c r="D107" s="218" t="s">
        <v>130</v>
      </c>
      <c r="E107" s="230" t="s">
        <v>32</v>
      </c>
      <c r="F107" s="231" t="s">
        <v>133</v>
      </c>
      <c r="G107" s="229"/>
      <c r="H107" s="232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130</v>
      </c>
      <c r="AU107" s="238" t="s">
        <v>88</v>
      </c>
      <c r="AV107" s="12" t="s">
        <v>128</v>
      </c>
      <c r="AW107" s="12" t="s">
        <v>132</v>
      </c>
      <c r="AX107" s="12" t="s">
        <v>86</v>
      </c>
      <c r="AY107" s="238" t="s">
        <v>121</v>
      </c>
    </row>
    <row r="108" spans="2:65" s="1" customFormat="1" ht="22.5" customHeight="1">
      <c r="B108" s="38"/>
      <c r="C108" s="204" t="s">
        <v>155</v>
      </c>
      <c r="D108" s="204" t="s">
        <v>123</v>
      </c>
      <c r="E108" s="205" t="s">
        <v>156</v>
      </c>
      <c r="F108" s="206" t="s">
        <v>157</v>
      </c>
      <c r="G108" s="207" t="s">
        <v>126</v>
      </c>
      <c r="H108" s="208">
        <v>126</v>
      </c>
      <c r="I108" s="209"/>
      <c r="J108" s="210">
        <f>ROUND(I108*H108,2)</f>
        <v>0</v>
      </c>
      <c r="K108" s="206" t="s">
        <v>127</v>
      </c>
      <c r="L108" s="43"/>
      <c r="M108" s="211" t="s">
        <v>32</v>
      </c>
      <c r="N108" s="212" t="s">
        <v>49</v>
      </c>
      <c r="O108" s="79"/>
      <c r="P108" s="213">
        <f>O108*H108</f>
        <v>0</v>
      </c>
      <c r="Q108" s="213">
        <v>0</v>
      </c>
      <c r="R108" s="213">
        <f>Q108*H108</f>
        <v>0</v>
      </c>
      <c r="S108" s="213">
        <v>0.355</v>
      </c>
      <c r="T108" s="214">
        <f>S108*H108</f>
        <v>44.73</v>
      </c>
      <c r="AR108" s="16" t="s">
        <v>128</v>
      </c>
      <c r="AT108" s="16" t="s">
        <v>123</v>
      </c>
      <c r="AU108" s="16" t="s">
        <v>88</v>
      </c>
      <c r="AY108" s="16" t="s">
        <v>121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6" t="s">
        <v>86</v>
      </c>
      <c r="BK108" s="215">
        <f>ROUND(I108*H108,2)</f>
        <v>0</v>
      </c>
      <c r="BL108" s="16" t="s">
        <v>128</v>
      </c>
      <c r="BM108" s="16" t="s">
        <v>158</v>
      </c>
    </row>
    <row r="109" spans="2:51" s="11" customFormat="1" ht="12">
      <c r="B109" s="216"/>
      <c r="C109" s="217"/>
      <c r="D109" s="218" t="s">
        <v>130</v>
      </c>
      <c r="E109" s="219" t="s">
        <v>32</v>
      </c>
      <c r="F109" s="220" t="s">
        <v>159</v>
      </c>
      <c r="G109" s="217"/>
      <c r="H109" s="221">
        <v>72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130</v>
      </c>
      <c r="AU109" s="227" t="s">
        <v>88</v>
      </c>
      <c r="AV109" s="11" t="s">
        <v>88</v>
      </c>
      <c r="AW109" s="11" t="s">
        <v>132</v>
      </c>
      <c r="AX109" s="11" t="s">
        <v>78</v>
      </c>
      <c r="AY109" s="227" t="s">
        <v>121</v>
      </c>
    </row>
    <row r="110" spans="2:51" s="11" customFormat="1" ht="12">
      <c r="B110" s="216"/>
      <c r="C110" s="217"/>
      <c r="D110" s="218" t="s">
        <v>130</v>
      </c>
      <c r="E110" s="219" t="s">
        <v>32</v>
      </c>
      <c r="F110" s="220" t="s">
        <v>160</v>
      </c>
      <c r="G110" s="217"/>
      <c r="H110" s="221">
        <v>54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130</v>
      </c>
      <c r="AU110" s="227" t="s">
        <v>88</v>
      </c>
      <c r="AV110" s="11" t="s">
        <v>88</v>
      </c>
      <c r="AW110" s="11" t="s">
        <v>132</v>
      </c>
      <c r="AX110" s="11" t="s">
        <v>78</v>
      </c>
      <c r="AY110" s="227" t="s">
        <v>121</v>
      </c>
    </row>
    <row r="111" spans="2:51" s="12" customFormat="1" ht="12">
      <c r="B111" s="228"/>
      <c r="C111" s="229"/>
      <c r="D111" s="218" t="s">
        <v>130</v>
      </c>
      <c r="E111" s="230" t="s">
        <v>32</v>
      </c>
      <c r="F111" s="231" t="s">
        <v>133</v>
      </c>
      <c r="G111" s="229"/>
      <c r="H111" s="232">
        <v>126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130</v>
      </c>
      <c r="AU111" s="238" t="s">
        <v>88</v>
      </c>
      <c r="AV111" s="12" t="s">
        <v>128</v>
      </c>
      <c r="AW111" s="12" t="s">
        <v>132</v>
      </c>
      <c r="AX111" s="12" t="s">
        <v>86</v>
      </c>
      <c r="AY111" s="238" t="s">
        <v>121</v>
      </c>
    </row>
    <row r="112" spans="2:65" s="1" customFormat="1" ht="22.5" customHeight="1">
      <c r="B112" s="38"/>
      <c r="C112" s="204" t="s">
        <v>161</v>
      </c>
      <c r="D112" s="204" t="s">
        <v>123</v>
      </c>
      <c r="E112" s="205" t="s">
        <v>162</v>
      </c>
      <c r="F112" s="206" t="s">
        <v>163</v>
      </c>
      <c r="G112" s="207" t="s">
        <v>164</v>
      </c>
      <c r="H112" s="208">
        <v>6.3</v>
      </c>
      <c r="I112" s="209"/>
      <c r="J112" s="210">
        <f>ROUND(I112*H112,2)</f>
        <v>0</v>
      </c>
      <c r="K112" s="206" t="s">
        <v>127</v>
      </c>
      <c r="L112" s="43"/>
      <c r="M112" s="211" t="s">
        <v>32</v>
      </c>
      <c r="N112" s="212" t="s">
        <v>49</v>
      </c>
      <c r="O112" s="79"/>
      <c r="P112" s="213">
        <f>O112*H112</f>
        <v>0</v>
      </c>
      <c r="Q112" s="213">
        <v>0</v>
      </c>
      <c r="R112" s="213">
        <f>Q112*H112</f>
        <v>0</v>
      </c>
      <c r="S112" s="213">
        <v>1.6</v>
      </c>
      <c r="T112" s="214">
        <f>S112*H112</f>
        <v>10.08</v>
      </c>
      <c r="AR112" s="16" t="s">
        <v>128</v>
      </c>
      <c r="AT112" s="16" t="s">
        <v>123</v>
      </c>
      <c r="AU112" s="16" t="s">
        <v>88</v>
      </c>
      <c r="AY112" s="16" t="s">
        <v>121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6" t="s">
        <v>86</v>
      </c>
      <c r="BK112" s="215">
        <f>ROUND(I112*H112,2)</f>
        <v>0</v>
      </c>
      <c r="BL112" s="16" t="s">
        <v>128</v>
      </c>
      <c r="BM112" s="16" t="s">
        <v>165</v>
      </c>
    </row>
    <row r="113" spans="2:51" s="11" customFormat="1" ht="12">
      <c r="B113" s="216"/>
      <c r="C113" s="217"/>
      <c r="D113" s="218" t="s">
        <v>130</v>
      </c>
      <c r="E113" s="219" t="s">
        <v>32</v>
      </c>
      <c r="F113" s="220" t="s">
        <v>166</v>
      </c>
      <c r="G113" s="217"/>
      <c r="H113" s="221">
        <v>3.6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130</v>
      </c>
      <c r="AU113" s="227" t="s">
        <v>88</v>
      </c>
      <c r="AV113" s="11" t="s">
        <v>88</v>
      </c>
      <c r="AW113" s="11" t="s">
        <v>132</v>
      </c>
      <c r="AX113" s="11" t="s">
        <v>78</v>
      </c>
      <c r="AY113" s="227" t="s">
        <v>121</v>
      </c>
    </row>
    <row r="114" spans="2:51" s="11" customFormat="1" ht="12">
      <c r="B114" s="216"/>
      <c r="C114" s="217"/>
      <c r="D114" s="218" t="s">
        <v>130</v>
      </c>
      <c r="E114" s="219" t="s">
        <v>32</v>
      </c>
      <c r="F114" s="220" t="s">
        <v>167</v>
      </c>
      <c r="G114" s="217"/>
      <c r="H114" s="221">
        <v>2.7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130</v>
      </c>
      <c r="AU114" s="227" t="s">
        <v>88</v>
      </c>
      <c r="AV114" s="11" t="s">
        <v>88</v>
      </c>
      <c r="AW114" s="11" t="s">
        <v>132</v>
      </c>
      <c r="AX114" s="11" t="s">
        <v>78</v>
      </c>
      <c r="AY114" s="227" t="s">
        <v>121</v>
      </c>
    </row>
    <row r="115" spans="2:51" s="12" customFormat="1" ht="12">
      <c r="B115" s="228"/>
      <c r="C115" s="229"/>
      <c r="D115" s="218" t="s">
        <v>130</v>
      </c>
      <c r="E115" s="230" t="s">
        <v>32</v>
      </c>
      <c r="F115" s="231" t="s">
        <v>133</v>
      </c>
      <c r="G115" s="229"/>
      <c r="H115" s="232">
        <v>6.300000000000001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130</v>
      </c>
      <c r="AU115" s="238" t="s">
        <v>88</v>
      </c>
      <c r="AV115" s="12" t="s">
        <v>128</v>
      </c>
      <c r="AW115" s="12" t="s">
        <v>132</v>
      </c>
      <c r="AX115" s="12" t="s">
        <v>86</v>
      </c>
      <c r="AY115" s="238" t="s">
        <v>121</v>
      </c>
    </row>
    <row r="116" spans="2:65" s="1" customFormat="1" ht="22.5" customHeight="1">
      <c r="B116" s="38"/>
      <c r="C116" s="204" t="s">
        <v>168</v>
      </c>
      <c r="D116" s="204" t="s">
        <v>123</v>
      </c>
      <c r="E116" s="205" t="s">
        <v>169</v>
      </c>
      <c r="F116" s="206" t="s">
        <v>170</v>
      </c>
      <c r="G116" s="207" t="s">
        <v>164</v>
      </c>
      <c r="H116" s="208">
        <v>353</v>
      </c>
      <c r="I116" s="209"/>
      <c r="J116" s="210">
        <f>ROUND(I116*H116,2)</f>
        <v>0</v>
      </c>
      <c r="K116" s="206" t="s">
        <v>127</v>
      </c>
      <c r="L116" s="43"/>
      <c r="M116" s="211" t="s">
        <v>32</v>
      </c>
      <c r="N116" s="212" t="s">
        <v>49</v>
      </c>
      <c r="O116" s="79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6" t="s">
        <v>128</v>
      </c>
      <c r="AT116" s="16" t="s">
        <v>123</v>
      </c>
      <c r="AU116" s="16" t="s">
        <v>88</v>
      </c>
      <c r="AY116" s="16" t="s">
        <v>121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6" t="s">
        <v>86</v>
      </c>
      <c r="BK116" s="215">
        <f>ROUND(I116*H116,2)</f>
        <v>0</v>
      </c>
      <c r="BL116" s="16" t="s">
        <v>128</v>
      </c>
      <c r="BM116" s="16" t="s">
        <v>171</v>
      </c>
    </row>
    <row r="117" spans="2:51" s="11" customFormat="1" ht="12">
      <c r="B117" s="216"/>
      <c r="C117" s="217"/>
      <c r="D117" s="218" t="s">
        <v>130</v>
      </c>
      <c r="E117" s="219" t="s">
        <v>32</v>
      </c>
      <c r="F117" s="220" t="s">
        <v>172</v>
      </c>
      <c r="G117" s="217"/>
      <c r="H117" s="221">
        <v>353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130</v>
      </c>
      <c r="AU117" s="227" t="s">
        <v>88</v>
      </c>
      <c r="AV117" s="11" t="s">
        <v>88</v>
      </c>
      <c r="AW117" s="11" t="s">
        <v>132</v>
      </c>
      <c r="AX117" s="11" t="s">
        <v>78</v>
      </c>
      <c r="AY117" s="227" t="s">
        <v>121</v>
      </c>
    </row>
    <row r="118" spans="2:51" s="12" customFormat="1" ht="12">
      <c r="B118" s="228"/>
      <c r="C118" s="229"/>
      <c r="D118" s="218" t="s">
        <v>130</v>
      </c>
      <c r="E118" s="230" t="s">
        <v>32</v>
      </c>
      <c r="F118" s="231" t="s">
        <v>133</v>
      </c>
      <c r="G118" s="229"/>
      <c r="H118" s="232">
        <v>353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130</v>
      </c>
      <c r="AU118" s="238" t="s">
        <v>88</v>
      </c>
      <c r="AV118" s="12" t="s">
        <v>128</v>
      </c>
      <c r="AW118" s="12" t="s">
        <v>132</v>
      </c>
      <c r="AX118" s="12" t="s">
        <v>86</v>
      </c>
      <c r="AY118" s="238" t="s">
        <v>121</v>
      </c>
    </row>
    <row r="119" spans="2:65" s="1" customFormat="1" ht="22.5" customHeight="1">
      <c r="B119" s="38"/>
      <c r="C119" s="204" t="s">
        <v>173</v>
      </c>
      <c r="D119" s="204" t="s">
        <v>123</v>
      </c>
      <c r="E119" s="205" t="s">
        <v>174</v>
      </c>
      <c r="F119" s="206" t="s">
        <v>175</v>
      </c>
      <c r="G119" s="207" t="s">
        <v>164</v>
      </c>
      <c r="H119" s="208">
        <v>353</v>
      </c>
      <c r="I119" s="209"/>
      <c r="J119" s="210">
        <f>ROUND(I119*H119,2)</f>
        <v>0</v>
      </c>
      <c r="K119" s="206" t="s">
        <v>127</v>
      </c>
      <c r="L119" s="43"/>
      <c r="M119" s="211" t="s">
        <v>32</v>
      </c>
      <c r="N119" s="212" t="s">
        <v>49</v>
      </c>
      <c r="O119" s="79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6" t="s">
        <v>128</v>
      </c>
      <c r="AT119" s="16" t="s">
        <v>123</v>
      </c>
      <c r="AU119" s="16" t="s">
        <v>88</v>
      </c>
      <c r="AY119" s="16" t="s">
        <v>121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6" t="s">
        <v>86</v>
      </c>
      <c r="BK119" s="215">
        <f>ROUND(I119*H119,2)</f>
        <v>0</v>
      </c>
      <c r="BL119" s="16" t="s">
        <v>128</v>
      </c>
      <c r="BM119" s="16" t="s">
        <v>176</v>
      </c>
    </row>
    <row r="120" spans="2:51" s="13" customFormat="1" ht="12">
      <c r="B120" s="241"/>
      <c r="C120" s="242"/>
      <c r="D120" s="218" t="s">
        <v>130</v>
      </c>
      <c r="E120" s="243" t="s">
        <v>32</v>
      </c>
      <c r="F120" s="244" t="s">
        <v>177</v>
      </c>
      <c r="G120" s="242"/>
      <c r="H120" s="243" t="s">
        <v>32</v>
      </c>
      <c r="I120" s="245"/>
      <c r="J120" s="242"/>
      <c r="K120" s="242"/>
      <c r="L120" s="246"/>
      <c r="M120" s="247"/>
      <c r="N120" s="248"/>
      <c r="O120" s="248"/>
      <c r="P120" s="248"/>
      <c r="Q120" s="248"/>
      <c r="R120" s="248"/>
      <c r="S120" s="248"/>
      <c r="T120" s="249"/>
      <c r="AT120" s="250" t="s">
        <v>130</v>
      </c>
      <c r="AU120" s="250" t="s">
        <v>88</v>
      </c>
      <c r="AV120" s="13" t="s">
        <v>86</v>
      </c>
      <c r="AW120" s="13" t="s">
        <v>132</v>
      </c>
      <c r="AX120" s="13" t="s">
        <v>78</v>
      </c>
      <c r="AY120" s="250" t="s">
        <v>121</v>
      </c>
    </row>
    <row r="121" spans="2:51" s="11" customFormat="1" ht="12">
      <c r="B121" s="216"/>
      <c r="C121" s="217"/>
      <c r="D121" s="218" t="s">
        <v>130</v>
      </c>
      <c r="E121" s="219" t="s">
        <v>32</v>
      </c>
      <c r="F121" s="220" t="s">
        <v>172</v>
      </c>
      <c r="G121" s="217"/>
      <c r="H121" s="221">
        <v>353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130</v>
      </c>
      <c r="AU121" s="227" t="s">
        <v>88</v>
      </c>
      <c r="AV121" s="11" t="s">
        <v>88</v>
      </c>
      <c r="AW121" s="11" t="s">
        <v>132</v>
      </c>
      <c r="AX121" s="11" t="s">
        <v>78</v>
      </c>
      <c r="AY121" s="227" t="s">
        <v>121</v>
      </c>
    </row>
    <row r="122" spans="2:51" s="12" customFormat="1" ht="12">
      <c r="B122" s="228"/>
      <c r="C122" s="229"/>
      <c r="D122" s="218" t="s">
        <v>130</v>
      </c>
      <c r="E122" s="230" t="s">
        <v>32</v>
      </c>
      <c r="F122" s="231" t="s">
        <v>133</v>
      </c>
      <c r="G122" s="229"/>
      <c r="H122" s="232">
        <v>353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130</v>
      </c>
      <c r="AU122" s="238" t="s">
        <v>88</v>
      </c>
      <c r="AV122" s="12" t="s">
        <v>128</v>
      </c>
      <c r="AW122" s="12" t="s">
        <v>132</v>
      </c>
      <c r="AX122" s="12" t="s">
        <v>86</v>
      </c>
      <c r="AY122" s="238" t="s">
        <v>121</v>
      </c>
    </row>
    <row r="123" spans="2:65" s="1" customFormat="1" ht="22.5" customHeight="1">
      <c r="B123" s="38"/>
      <c r="C123" s="204" t="s">
        <v>178</v>
      </c>
      <c r="D123" s="204" t="s">
        <v>123</v>
      </c>
      <c r="E123" s="205" t="s">
        <v>179</v>
      </c>
      <c r="F123" s="206" t="s">
        <v>180</v>
      </c>
      <c r="G123" s="207" t="s">
        <v>136</v>
      </c>
      <c r="H123" s="208">
        <v>1</v>
      </c>
      <c r="I123" s="209"/>
      <c r="J123" s="210">
        <f>ROUND(I123*H123,2)</f>
        <v>0</v>
      </c>
      <c r="K123" s="206" t="s">
        <v>127</v>
      </c>
      <c r="L123" s="43"/>
      <c r="M123" s="211" t="s">
        <v>32</v>
      </c>
      <c r="N123" s="212" t="s">
        <v>49</v>
      </c>
      <c r="O123" s="79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6" t="s">
        <v>128</v>
      </c>
      <c r="AT123" s="16" t="s">
        <v>123</v>
      </c>
      <c r="AU123" s="16" t="s">
        <v>88</v>
      </c>
      <c r="AY123" s="16" t="s">
        <v>121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86</v>
      </c>
      <c r="BK123" s="215">
        <f>ROUND(I123*H123,2)</f>
        <v>0</v>
      </c>
      <c r="BL123" s="16" t="s">
        <v>128</v>
      </c>
      <c r="BM123" s="16" t="s">
        <v>181</v>
      </c>
    </row>
    <row r="124" spans="2:47" s="1" customFormat="1" ht="12">
      <c r="B124" s="38"/>
      <c r="C124" s="39"/>
      <c r="D124" s="218" t="s">
        <v>138</v>
      </c>
      <c r="E124" s="39"/>
      <c r="F124" s="239" t="s">
        <v>182</v>
      </c>
      <c r="G124" s="39"/>
      <c r="H124" s="39"/>
      <c r="I124" s="130"/>
      <c r="J124" s="39"/>
      <c r="K124" s="39"/>
      <c r="L124" s="43"/>
      <c r="M124" s="240"/>
      <c r="N124" s="79"/>
      <c r="O124" s="79"/>
      <c r="P124" s="79"/>
      <c r="Q124" s="79"/>
      <c r="R124" s="79"/>
      <c r="S124" s="79"/>
      <c r="T124" s="80"/>
      <c r="AT124" s="16" t="s">
        <v>138</v>
      </c>
      <c r="AU124" s="16" t="s">
        <v>88</v>
      </c>
    </row>
    <row r="125" spans="2:51" s="13" customFormat="1" ht="12">
      <c r="B125" s="241"/>
      <c r="C125" s="242"/>
      <c r="D125" s="218" t="s">
        <v>130</v>
      </c>
      <c r="E125" s="243" t="s">
        <v>32</v>
      </c>
      <c r="F125" s="244" t="s">
        <v>140</v>
      </c>
      <c r="G125" s="242"/>
      <c r="H125" s="243" t="s">
        <v>32</v>
      </c>
      <c r="I125" s="245"/>
      <c r="J125" s="242"/>
      <c r="K125" s="242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130</v>
      </c>
      <c r="AU125" s="250" t="s">
        <v>88</v>
      </c>
      <c r="AV125" s="13" t="s">
        <v>86</v>
      </c>
      <c r="AW125" s="13" t="s">
        <v>132</v>
      </c>
      <c r="AX125" s="13" t="s">
        <v>78</v>
      </c>
      <c r="AY125" s="250" t="s">
        <v>121</v>
      </c>
    </row>
    <row r="126" spans="2:51" s="11" customFormat="1" ht="12">
      <c r="B126" s="216"/>
      <c r="C126" s="217"/>
      <c r="D126" s="218" t="s">
        <v>130</v>
      </c>
      <c r="E126" s="219" t="s">
        <v>32</v>
      </c>
      <c r="F126" s="220" t="s">
        <v>141</v>
      </c>
      <c r="G126" s="217"/>
      <c r="H126" s="221">
        <v>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130</v>
      </c>
      <c r="AU126" s="227" t="s">
        <v>88</v>
      </c>
      <c r="AV126" s="11" t="s">
        <v>88</v>
      </c>
      <c r="AW126" s="11" t="s">
        <v>132</v>
      </c>
      <c r="AX126" s="11" t="s">
        <v>78</v>
      </c>
      <c r="AY126" s="227" t="s">
        <v>121</v>
      </c>
    </row>
    <row r="127" spans="2:51" s="12" customFormat="1" ht="12">
      <c r="B127" s="228"/>
      <c r="C127" s="229"/>
      <c r="D127" s="218" t="s">
        <v>130</v>
      </c>
      <c r="E127" s="230" t="s">
        <v>32</v>
      </c>
      <c r="F127" s="231" t="s">
        <v>133</v>
      </c>
      <c r="G127" s="229"/>
      <c r="H127" s="232">
        <v>1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130</v>
      </c>
      <c r="AU127" s="238" t="s">
        <v>88</v>
      </c>
      <c r="AV127" s="12" t="s">
        <v>128</v>
      </c>
      <c r="AW127" s="12" t="s">
        <v>132</v>
      </c>
      <c r="AX127" s="12" t="s">
        <v>86</v>
      </c>
      <c r="AY127" s="238" t="s">
        <v>121</v>
      </c>
    </row>
    <row r="128" spans="2:65" s="1" customFormat="1" ht="22.5" customHeight="1">
      <c r="B128" s="38"/>
      <c r="C128" s="204" t="s">
        <v>183</v>
      </c>
      <c r="D128" s="204" t="s">
        <v>123</v>
      </c>
      <c r="E128" s="205" t="s">
        <v>184</v>
      </c>
      <c r="F128" s="206" t="s">
        <v>185</v>
      </c>
      <c r="G128" s="207" t="s">
        <v>136</v>
      </c>
      <c r="H128" s="208">
        <v>1</v>
      </c>
      <c r="I128" s="209"/>
      <c r="J128" s="210">
        <f>ROUND(I128*H128,2)</f>
        <v>0</v>
      </c>
      <c r="K128" s="206" t="s">
        <v>127</v>
      </c>
      <c r="L128" s="43"/>
      <c r="M128" s="211" t="s">
        <v>32</v>
      </c>
      <c r="N128" s="212" t="s">
        <v>49</v>
      </c>
      <c r="O128" s="79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16" t="s">
        <v>128</v>
      </c>
      <c r="AT128" s="16" t="s">
        <v>123</v>
      </c>
      <c r="AU128" s="16" t="s">
        <v>88</v>
      </c>
      <c r="AY128" s="16" t="s">
        <v>121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6" t="s">
        <v>86</v>
      </c>
      <c r="BK128" s="215">
        <f>ROUND(I128*H128,2)</f>
        <v>0</v>
      </c>
      <c r="BL128" s="16" t="s">
        <v>128</v>
      </c>
      <c r="BM128" s="16" t="s">
        <v>186</v>
      </c>
    </row>
    <row r="129" spans="2:47" s="1" customFormat="1" ht="12">
      <c r="B129" s="38"/>
      <c r="C129" s="39"/>
      <c r="D129" s="218" t="s">
        <v>138</v>
      </c>
      <c r="E129" s="39"/>
      <c r="F129" s="239" t="s">
        <v>182</v>
      </c>
      <c r="G129" s="39"/>
      <c r="H129" s="39"/>
      <c r="I129" s="130"/>
      <c r="J129" s="39"/>
      <c r="K129" s="39"/>
      <c r="L129" s="43"/>
      <c r="M129" s="240"/>
      <c r="N129" s="79"/>
      <c r="O129" s="79"/>
      <c r="P129" s="79"/>
      <c r="Q129" s="79"/>
      <c r="R129" s="79"/>
      <c r="S129" s="79"/>
      <c r="T129" s="80"/>
      <c r="AT129" s="16" t="s">
        <v>138</v>
      </c>
      <c r="AU129" s="16" t="s">
        <v>88</v>
      </c>
    </row>
    <row r="130" spans="2:51" s="13" customFormat="1" ht="12">
      <c r="B130" s="241"/>
      <c r="C130" s="242"/>
      <c r="D130" s="218" t="s">
        <v>130</v>
      </c>
      <c r="E130" s="243" t="s">
        <v>32</v>
      </c>
      <c r="F130" s="244" t="s">
        <v>187</v>
      </c>
      <c r="G130" s="242"/>
      <c r="H130" s="243" t="s">
        <v>32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130</v>
      </c>
      <c r="AU130" s="250" t="s">
        <v>88</v>
      </c>
      <c r="AV130" s="13" t="s">
        <v>86</v>
      </c>
      <c r="AW130" s="13" t="s">
        <v>132</v>
      </c>
      <c r="AX130" s="13" t="s">
        <v>78</v>
      </c>
      <c r="AY130" s="250" t="s">
        <v>121</v>
      </c>
    </row>
    <row r="131" spans="2:51" s="13" customFormat="1" ht="12">
      <c r="B131" s="241"/>
      <c r="C131" s="242"/>
      <c r="D131" s="218" t="s">
        <v>130</v>
      </c>
      <c r="E131" s="243" t="s">
        <v>32</v>
      </c>
      <c r="F131" s="244" t="s">
        <v>140</v>
      </c>
      <c r="G131" s="242"/>
      <c r="H131" s="243" t="s">
        <v>32</v>
      </c>
      <c r="I131" s="245"/>
      <c r="J131" s="242"/>
      <c r="K131" s="242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130</v>
      </c>
      <c r="AU131" s="250" t="s">
        <v>88</v>
      </c>
      <c r="AV131" s="13" t="s">
        <v>86</v>
      </c>
      <c r="AW131" s="13" t="s">
        <v>132</v>
      </c>
      <c r="AX131" s="13" t="s">
        <v>78</v>
      </c>
      <c r="AY131" s="250" t="s">
        <v>121</v>
      </c>
    </row>
    <row r="132" spans="2:51" s="11" customFormat="1" ht="12">
      <c r="B132" s="216"/>
      <c r="C132" s="217"/>
      <c r="D132" s="218" t="s">
        <v>130</v>
      </c>
      <c r="E132" s="219" t="s">
        <v>32</v>
      </c>
      <c r="F132" s="220" t="s">
        <v>141</v>
      </c>
      <c r="G132" s="217"/>
      <c r="H132" s="221">
        <v>1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130</v>
      </c>
      <c r="AU132" s="227" t="s">
        <v>88</v>
      </c>
      <c r="AV132" s="11" t="s">
        <v>88</v>
      </c>
      <c r="AW132" s="11" t="s">
        <v>132</v>
      </c>
      <c r="AX132" s="11" t="s">
        <v>78</v>
      </c>
      <c r="AY132" s="227" t="s">
        <v>121</v>
      </c>
    </row>
    <row r="133" spans="2:51" s="12" customFormat="1" ht="12">
      <c r="B133" s="228"/>
      <c r="C133" s="229"/>
      <c r="D133" s="218" t="s">
        <v>130</v>
      </c>
      <c r="E133" s="230" t="s">
        <v>32</v>
      </c>
      <c r="F133" s="231" t="s">
        <v>133</v>
      </c>
      <c r="G133" s="229"/>
      <c r="H133" s="232">
        <v>1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130</v>
      </c>
      <c r="AU133" s="238" t="s">
        <v>88</v>
      </c>
      <c r="AV133" s="12" t="s">
        <v>128</v>
      </c>
      <c r="AW133" s="12" t="s">
        <v>132</v>
      </c>
      <c r="AX133" s="12" t="s">
        <v>86</v>
      </c>
      <c r="AY133" s="238" t="s">
        <v>121</v>
      </c>
    </row>
    <row r="134" spans="2:65" s="1" customFormat="1" ht="16.5" customHeight="1">
      <c r="B134" s="38"/>
      <c r="C134" s="204" t="s">
        <v>188</v>
      </c>
      <c r="D134" s="204" t="s">
        <v>123</v>
      </c>
      <c r="E134" s="205" t="s">
        <v>189</v>
      </c>
      <c r="F134" s="206" t="s">
        <v>190</v>
      </c>
      <c r="G134" s="207" t="s">
        <v>164</v>
      </c>
      <c r="H134" s="208">
        <v>353</v>
      </c>
      <c r="I134" s="209"/>
      <c r="J134" s="210">
        <f>ROUND(I134*H134,2)</f>
        <v>0</v>
      </c>
      <c r="K134" s="206" t="s">
        <v>127</v>
      </c>
      <c r="L134" s="43"/>
      <c r="M134" s="211" t="s">
        <v>32</v>
      </c>
      <c r="N134" s="212" t="s">
        <v>49</v>
      </c>
      <c r="O134" s="79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16" t="s">
        <v>128</v>
      </c>
      <c r="AT134" s="16" t="s">
        <v>123</v>
      </c>
      <c r="AU134" s="16" t="s">
        <v>88</v>
      </c>
      <c r="AY134" s="16" t="s">
        <v>121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6" t="s">
        <v>86</v>
      </c>
      <c r="BK134" s="215">
        <f>ROUND(I134*H134,2)</f>
        <v>0</v>
      </c>
      <c r="BL134" s="16" t="s">
        <v>128</v>
      </c>
      <c r="BM134" s="16" t="s">
        <v>191</v>
      </c>
    </row>
    <row r="135" spans="2:51" s="11" customFormat="1" ht="12">
      <c r="B135" s="216"/>
      <c r="C135" s="217"/>
      <c r="D135" s="218" t="s">
        <v>130</v>
      </c>
      <c r="E135" s="219" t="s">
        <v>32</v>
      </c>
      <c r="F135" s="220" t="s">
        <v>192</v>
      </c>
      <c r="G135" s="217"/>
      <c r="H135" s="221">
        <v>353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130</v>
      </c>
      <c r="AU135" s="227" t="s">
        <v>88</v>
      </c>
      <c r="AV135" s="11" t="s">
        <v>88</v>
      </c>
      <c r="AW135" s="11" t="s">
        <v>132</v>
      </c>
      <c r="AX135" s="11" t="s">
        <v>78</v>
      </c>
      <c r="AY135" s="227" t="s">
        <v>121</v>
      </c>
    </row>
    <row r="136" spans="2:51" s="12" customFormat="1" ht="12">
      <c r="B136" s="228"/>
      <c r="C136" s="229"/>
      <c r="D136" s="218" t="s">
        <v>130</v>
      </c>
      <c r="E136" s="230" t="s">
        <v>32</v>
      </c>
      <c r="F136" s="231" t="s">
        <v>133</v>
      </c>
      <c r="G136" s="229"/>
      <c r="H136" s="232">
        <v>353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130</v>
      </c>
      <c r="AU136" s="238" t="s">
        <v>88</v>
      </c>
      <c r="AV136" s="12" t="s">
        <v>128</v>
      </c>
      <c r="AW136" s="12" t="s">
        <v>132</v>
      </c>
      <c r="AX136" s="12" t="s">
        <v>86</v>
      </c>
      <c r="AY136" s="238" t="s">
        <v>121</v>
      </c>
    </row>
    <row r="137" spans="2:65" s="1" customFormat="1" ht="16.5" customHeight="1">
      <c r="B137" s="38"/>
      <c r="C137" s="204" t="s">
        <v>193</v>
      </c>
      <c r="D137" s="204" t="s">
        <v>123</v>
      </c>
      <c r="E137" s="205" t="s">
        <v>194</v>
      </c>
      <c r="F137" s="206" t="s">
        <v>195</v>
      </c>
      <c r="G137" s="207" t="s">
        <v>164</v>
      </c>
      <c r="H137" s="208">
        <v>353</v>
      </c>
      <c r="I137" s="209"/>
      <c r="J137" s="210">
        <f>ROUND(I137*H137,2)</f>
        <v>0</v>
      </c>
      <c r="K137" s="206" t="s">
        <v>32</v>
      </c>
      <c r="L137" s="43"/>
      <c r="M137" s="211" t="s">
        <v>32</v>
      </c>
      <c r="N137" s="212" t="s">
        <v>49</v>
      </c>
      <c r="O137" s="79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6" t="s">
        <v>128</v>
      </c>
      <c r="AT137" s="16" t="s">
        <v>123</v>
      </c>
      <c r="AU137" s="16" t="s">
        <v>88</v>
      </c>
      <c r="AY137" s="16" t="s">
        <v>121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6" t="s">
        <v>86</v>
      </c>
      <c r="BK137" s="215">
        <f>ROUND(I137*H137,2)</f>
        <v>0</v>
      </c>
      <c r="BL137" s="16" t="s">
        <v>128</v>
      </c>
      <c r="BM137" s="16" t="s">
        <v>196</v>
      </c>
    </row>
    <row r="138" spans="2:51" s="13" customFormat="1" ht="12">
      <c r="B138" s="241"/>
      <c r="C138" s="242"/>
      <c r="D138" s="218" t="s">
        <v>130</v>
      </c>
      <c r="E138" s="243" t="s">
        <v>32</v>
      </c>
      <c r="F138" s="244" t="s">
        <v>197</v>
      </c>
      <c r="G138" s="242"/>
      <c r="H138" s="243" t="s">
        <v>32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130</v>
      </c>
      <c r="AU138" s="250" t="s">
        <v>88</v>
      </c>
      <c r="AV138" s="13" t="s">
        <v>86</v>
      </c>
      <c r="AW138" s="13" t="s">
        <v>132</v>
      </c>
      <c r="AX138" s="13" t="s">
        <v>78</v>
      </c>
      <c r="AY138" s="250" t="s">
        <v>121</v>
      </c>
    </row>
    <row r="139" spans="2:51" s="11" customFormat="1" ht="12">
      <c r="B139" s="216"/>
      <c r="C139" s="217"/>
      <c r="D139" s="218" t="s">
        <v>130</v>
      </c>
      <c r="E139" s="219" t="s">
        <v>32</v>
      </c>
      <c r="F139" s="220" t="s">
        <v>198</v>
      </c>
      <c r="G139" s="217"/>
      <c r="H139" s="221">
        <v>353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130</v>
      </c>
      <c r="AU139" s="227" t="s">
        <v>88</v>
      </c>
      <c r="AV139" s="11" t="s">
        <v>88</v>
      </c>
      <c r="AW139" s="11" t="s">
        <v>132</v>
      </c>
      <c r="AX139" s="11" t="s">
        <v>78</v>
      </c>
      <c r="AY139" s="227" t="s">
        <v>121</v>
      </c>
    </row>
    <row r="140" spans="2:51" s="12" customFormat="1" ht="12">
      <c r="B140" s="228"/>
      <c r="C140" s="229"/>
      <c r="D140" s="218" t="s">
        <v>130</v>
      </c>
      <c r="E140" s="230" t="s">
        <v>32</v>
      </c>
      <c r="F140" s="231" t="s">
        <v>133</v>
      </c>
      <c r="G140" s="229"/>
      <c r="H140" s="232">
        <v>353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130</v>
      </c>
      <c r="AU140" s="238" t="s">
        <v>88</v>
      </c>
      <c r="AV140" s="12" t="s">
        <v>128</v>
      </c>
      <c r="AW140" s="12" t="s">
        <v>132</v>
      </c>
      <c r="AX140" s="12" t="s">
        <v>86</v>
      </c>
      <c r="AY140" s="238" t="s">
        <v>121</v>
      </c>
    </row>
    <row r="141" spans="2:65" s="1" customFormat="1" ht="22.5" customHeight="1">
      <c r="B141" s="38"/>
      <c r="C141" s="204" t="s">
        <v>199</v>
      </c>
      <c r="D141" s="204" t="s">
        <v>123</v>
      </c>
      <c r="E141" s="205" t="s">
        <v>200</v>
      </c>
      <c r="F141" s="206" t="s">
        <v>201</v>
      </c>
      <c r="G141" s="207" t="s">
        <v>126</v>
      </c>
      <c r="H141" s="208">
        <v>1900</v>
      </c>
      <c r="I141" s="209"/>
      <c r="J141" s="210">
        <f>ROUND(I141*H141,2)</f>
        <v>0</v>
      </c>
      <c r="K141" s="206" t="s">
        <v>127</v>
      </c>
      <c r="L141" s="43"/>
      <c r="M141" s="211" t="s">
        <v>32</v>
      </c>
      <c r="N141" s="212" t="s">
        <v>49</v>
      </c>
      <c r="O141" s="79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16" t="s">
        <v>128</v>
      </c>
      <c r="AT141" s="16" t="s">
        <v>123</v>
      </c>
      <c r="AU141" s="16" t="s">
        <v>88</v>
      </c>
      <c r="AY141" s="16" t="s">
        <v>121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6" t="s">
        <v>86</v>
      </c>
      <c r="BK141" s="215">
        <f>ROUND(I141*H141,2)</f>
        <v>0</v>
      </c>
      <c r="BL141" s="16" t="s">
        <v>128</v>
      </c>
      <c r="BM141" s="16" t="s">
        <v>202</v>
      </c>
    </row>
    <row r="142" spans="2:51" s="11" customFormat="1" ht="12">
      <c r="B142" s="216"/>
      <c r="C142" s="217"/>
      <c r="D142" s="218" t="s">
        <v>130</v>
      </c>
      <c r="E142" s="219" t="s">
        <v>32</v>
      </c>
      <c r="F142" s="220" t="s">
        <v>203</v>
      </c>
      <c r="G142" s="217"/>
      <c r="H142" s="221">
        <v>1900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130</v>
      </c>
      <c r="AU142" s="227" t="s">
        <v>88</v>
      </c>
      <c r="AV142" s="11" t="s">
        <v>88</v>
      </c>
      <c r="AW142" s="11" t="s">
        <v>132</v>
      </c>
      <c r="AX142" s="11" t="s">
        <v>78</v>
      </c>
      <c r="AY142" s="227" t="s">
        <v>121</v>
      </c>
    </row>
    <row r="143" spans="2:51" s="12" customFormat="1" ht="12">
      <c r="B143" s="228"/>
      <c r="C143" s="229"/>
      <c r="D143" s="218" t="s">
        <v>130</v>
      </c>
      <c r="E143" s="230" t="s">
        <v>32</v>
      </c>
      <c r="F143" s="231" t="s">
        <v>133</v>
      </c>
      <c r="G143" s="229"/>
      <c r="H143" s="232">
        <v>1900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130</v>
      </c>
      <c r="AU143" s="238" t="s">
        <v>88</v>
      </c>
      <c r="AV143" s="12" t="s">
        <v>128</v>
      </c>
      <c r="AW143" s="12" t="s">
        <v>132</v>
      </c>
      <c r="AX143" s="12" t="s">
        <v>86</v>
      </c>
      <c r="AY143" s="238" t="s">
        <v>121</v>
      </c>
    </row>
    <row r="144" spans="2:65" s="1" customFormat="1" ht="22.5" customHeight="1">
      <c r="B144" s="38"/>
      <c r="C144" s="204" t="s">
        <v>8</v>
      </c>
      <c r="D144" s="204" t="s">
        <v>123</v>
      </c>
      <c r="E144" s="205" t="s">
        <v>204</v>
      </c>
      <c r="F144" s="206" t="s">
        <v>205</v>
      </c>
      <c r="G144" s="207" t="s">
        <v>126</v>
      </c>
      <c r="H144" s="208">
        <v>2100</v>
      </c>
      <c r="I144" s="209"/>
      <c r="J144" s="210">
        <f>ROUND(I144*H144,2)</f>
        <v>0</v>
      </c>
      <c r="K144" s="206" t="s">
        <v>127</v>
      </c>
      <c r="L144" s="43"/>
      <c r="M144" s="211" t="s">
        <v>32</v>
      </c>
      <c r="N144" s="212" t="s">
        <v>49</v>
      </c>
      <c r="O144" s="79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16" t="s">
        <v>128</v>
      </c>
      <c r="AT144" s="16" t="s">
        <v>123</v>
      </c>
      <c r="AU144" s="16" t="s">
        <v>88</v>
      </c>
      <c r="AY144" s="16" t="s">
        <v>121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6" t="s">
        <v>86</v>
      </c>
      <c r="BK144" s="215">
        <f>ROUND(I144*H144,2)</f>
        <v>0</v>
      </c>
      <c r="BL144" s="16" t="s">
        <v>128</v>
      </c>
      <c r="BM144" s="16" t="s">
        <v>206</v>
      </c>
    </row>
    <row r="145" spans="2:51" s="11" customFormat="1" ht="12">
      <c r="B145" s="216"/>
      <c r="C145" s="217"/>
      <c r="D145" s="218" t="s">
        <v>130</v>
      </c>
      <c r="E145" s="219" t="s">
        <v>32</v>
      </c>
      <c r="F145" s="220" t="s">
        <v>207</v>
      </c>
      <c r="G145" s="217"/>
      <c r="H145" s="221">
        <v>2100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130</v>
      </c>
      <c r="AU145" s="227" t="s">
        <v>88</v>
      </c>
      <c r="AV145" s="11" t="s">
        <v>88</v>
      </c>
      <c r="AW145" s="11" t="s">
        <v>132</v>
      </c>
      <c r="AX145" s="11" t="s">
        <v>78</v>
      </c>
      <c r="AY145" s="227" t="s">
        <v>121</v>
      </c>
    </row>
    <row r="146" spans="2:51" s="12" customFormat="1" ht="12">
      <c r="B146" s="228"/>
      <c r="C146" s="229"/>
      <c r="D146" s="218" t="s">
        <v>130</v>
      </c>
      <c r="E146" s="230" t="s">
        <v>32</v>
      </c>
      <c r="F146" s="231" t="s">
        <v>133</v>
      </c>
      <c r="G146" s="229"/>
      <c r="H146" s="232">
        <v>2100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130</v>
      </c>
      <c r="AU146" s="238" t="s">
        <v>88</v>
      </c>
      <c r="AV146" s="12" t="s">
        <v>128</v>
      </c>
      <c r="AW146" s="12" t="s">
        <v>132</v>
      </c>
      <c r="AX146" s="12" t="s">
        <v>86</v>
      </c>
      <c r="AY146" s="238" t="s">
        <v>121</v>
      </c>
    </row>
    <row r="147" spans="2:65" s="1" customFormat="1" ht="16.5" customHeight="1">
      <c r="B147" s="38"/>
      <c r="C147" s="251" t="s">
        <v>208</v>
      </c>
      <c r="D147" s="251" t="s">
        <v>209</v>
      </c>
      <c r="E147" s="252" t="s">
        <v>210</v>
      </c>
      <c r="F147" s="253" t="s">
        <v>211</v>
      </c>
      <c r="G147" s="254" t="s">
        <v>212</v>
      </c>
      <c r="H147" s="255">
        <v>50.5</v>
      </c>
      <c r="I147" s="256"/>
      <c r="J147" s="257">
        <f>ROUND(I147*H147,2)</f>
        <v>0</v>
      </c>
      <c r="K147" s="253" t="s">
        <v>127</v>
      </c>
      <c r="L147" s="258"/>
      <c r="M147" s="259" t="s">
        <v>32</v>
      </c>
      <c r="N147" s="260" t="s">
        <v>49</v>
      </c>
      <c r="O147" s="79"/>
      <c r="P147" s="213">
        <f>O147*H147</f>
        <v>0</v>
      </c>
      <c r="Q147" s="213">
        <v>0.001</v>
      </c>
      <c r="R147" s="213">
        <f>Q147*H147</f>
        <v>0.0505</v>
      </c>
      <c r="S147" s="213">
        <v>0</v>
      </c>
      <c r="T147" s="214">
        <f>S147*H147</f>
        <v>0</v>
      </c>
      <c r="AR147" s="16" t="s">
        <v>168</v>
      </c>
      <c r="AT147" s="16" t="s">
        <v>209</v>
      </c>
      <c r="AU147" s="16" t="s">
        <v>88</v>
      </c>
      <c r="AY147" s="16" t="s">
        <v>121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6" t="s">
        <v>86</v>
      </c>
      <c r="BK147" s="215">
        <f>ROUND(I147*H147,2)</f>
        <v>0</v>
      </c>
      <c r="BL147" s="16" t="s">
        <v>128</v>
      </c>
      <c r="BM147" s="16" t="s">
        <v>213</v>
      </c>
    </row>
    <row r="148" spans="2:51" s="11" customFormat="1" ht="12">
      <c r="B148" s="216"/>
      <c r="C148" s="217"/>
      <c r="D148" s="218" t="s">
        <v>130</v>
      </c>
      <c r="E148" s="219" t="s">
        <v>32</v>
      </c>
      <c r="F148" s="220" t="s">
        <v>214</v>
      </c>
      <c r="G148" s="217"/>
      <c r="H148" s="221">
        <v>19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130</v>
      </c>
      <c r="AU148" s="227" t="s">
        <v>88</v>
      </c>
      <c r="AV148" s="11" t="s">
        <v>88</v>
      </c>
      <c r="AW148" s="11" t="s">
        <v>132</v>
      </c>
      <c r="AX148" s="11" t="s">
        <v>78</v>
      </c>
      <c r="AY148" s="227" t="s">
        <v>121</v>
      </c>
    </row>
    <row r="149" spans="2:51" s="11" customFormat="1" ht="12">
      <c r="B149" s="216"/>
      <c r="C149" s="217"/>
      <c r="D149" s="218" t="s">
        <v>130</v>
      </c>
      <c r="E149" s="219" t="s">
        <v>32</v>
      </c>
      <c r="F149" s="220" t="s">
        <v>215</v>
      </c>
      <c r="G149" s="217"/>
      <c r="H149" s="221">
        <v>31.5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130</v>
      </c>
      <c r="AU149" s="227" t="s">
        <v>88</v>
      </c>
      <c r="AV149" s="11" t="s">
        <v>88</v>
      </c>
      <c r="AW149" s="11" t="s">
        <v>132</v>
      </c>
      <c r="AX149" s="11" t="s">
        <v>78</v>
      </c>
      <c r="AY149" s="227" t="s">
        <v>121</v>
      </c>
    </row>
    <row r="150" spans="2:51" s="12" customFormat="1" ht="12">
      <c r="B150" s="228"/>
      <c r="C150" s="229"/>
      <c r="D150" s="218" t="s">
        <v>130</v>
      </c>
      <c r="E150" s="230" t="s">
        <v>32</v>
      </c>
      <c r="F150" s="231" t="s">
        <v>133</v>
      </c>
      <c r="G150" s="229"/>
      <c r="H150" s="232">
        <v>50.5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130</v>
      </c>
      <c r="AU150" s="238" t="s">
        <v>88</v>
      </c>
      <c r="AV150" s="12" t="s">
        <v>128</v>
      </c>
      <c r="AW150" s="12" t="s">
        <v>132</v>
      </c>
      <c r="AX150" s="12" t="s">
        <v>86</v>
      </c>
      <c r="AY150" s="238" t="s">
        <v>121</v>
      </c>
    </row>
    <row r="151" spans="2:65" s="1" customFormat="1" ht="16.5" customHeight="1">
      <c r="B151" s="38"/>
      <c r="C151" s="204" t="s">
        <v>216</v>
      </c>
      <c r="D151" s="204" t="s">
        <v>123</v>
      </c>
      <c r="E151" s="205" t="s">
        <v>217</v>
      </c>
      <c r="F151" s="206" t="s">
        <v>218</v>
      </c>
      <c r="G151" s="207" t="s">
        <v>126</v>
      </c>
      <c r="H151" s="208">
        <v>4200</v>
      </c>
      <c r="I151" s="209"/>
      <c r="J151" s="210">
        <f>ROUND(I151*H151,2)</f>
        <v>0</v>
      </c>
      <c r="K151" s="206" t="s">
        <v>127</v>
      </c>
      <c r="L151" s="43"/>
      <c r="M151" s="211" t="s">
        <v>32</v>
      </c>
      <c r="N151" s="212" t="s">
        <v>49</v>
      </c>
      <c r="O151" s="79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16" t="s">
        <v>128</v>
      </c>
      <c r="AT151" s="16" t="s">
        <v>123</v>
      </c>
      <c r="AU151" s="16" t="s">
        <v>88</v>
      </c>
      <c r="AY151" s="16" t="s">
        <v>121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6" t="s">
        <v>86</v>
      </c>
      <c r="BK151" s="215">
        <f>ROUND(I151*H151,2)</f>
        <v>0</v>
      </c>
      <c r="BL151" s="16" t="s">
        <v>128</v>
      </c>
      <c r="BM151" s="16" t="s">
        <v>219</v>
      </c>
    </row>
    <row r="152" spans="2:47" s="1" customFormat="1" ht="12">
      <c r="B152" s="38"/>
      <c r="C152" s="39"/>
      <c r="D152" s="218" t="s">
        <v>138</v>
      </c>
      <c r="E152" s="39"/>
      <c r="F152" s="239" t="s">
        <v>220</v>
      </c>
      <c r="G152" s="39"/>
      <c r="H152" s="39"/>
      <c r="I152" s="130"/>
      <c r="J152" s="39"/>
      <c r="K152" s="39"/>
      <c r="L152" s="43"/>
      <c r="M152" s="240"/>
      <c r="N152" s="79"/>
      <c r="O152" s="79"/>
      <c r="P152" s="79"/>
      <c r="Q152" s="79"/>
      <c r="R152" s="79"/>
      <c r="S152" s="79"/>
      <c r="T152" s="80"/>
      <c r="AT152" s="16" t="s">
        <v>138</v>
      </c>
      <c r="AU152" s="16" t="s">
        <v>88</v>
      </c>
    </row>
    <row r="153" spans="2:51" s="11" customFormat="1" ht="12">
      <c r="B153" s="216"/>
      <c r="C153" s="217"/>
      <c r="D153" s="218" t="s">
        <v>130</v>
      </c>
      <c r="E153" s="219" t="s">
        <v>32</v>
      </c>
      <c r="F153" s="220" t="s">
        <v>221</v>
      </c>
      <c r="G153" s="217"/>
      <c r="H153" s="221">
        <v>2300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130</v>
      </c>
      <c r="AU153" s="227" t="s">
        <v>88</v>
      </c>
      <c r="AV153" s="11" t="s">
        <v>88</v>
      </c>
      <c r="AW153" s="11" t="s">
        <v>132</v>
      </c>
      <c r="AX153" s="11" t="s">
        <v>78</v>
      </c>
      <c r="AY153" s="227" t="s">
        <v>121</v>
      </c>
    </row>
    <row r="154" spans="2:51" s="11" customFormat="1" ht="12">
      <c r="B154" s="216"/>
      <c r="C154" s="217"/>
      <c r="D154" s="218" t="s">
        <v>130</v>
      </c>
      <c r="E154" s="219" t="s">
        <v>32</v>
      </c>
      <c r="F154" s="220" t="s">
        <v>203</v>
      </c>
      <c r="G154" s="217"/>
      <c r="H154" s="221">
        <v>1900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130</v>
      </c>
      <c r="AU154" s="227" t="s">
        <v>88</v>
      </c>
      <c r="AV154" s="11" t="s">
        <v>88</v>
      </c>
      <c r="AW154" s="11" t="s">
        <v>132</v>
      </c>
      <c r="AX154" s="11" t="s">
        <v>78</v>
      </c>
      <c r="AY154" s="227" t="s">
        <v>121</v>
      </c>
    </row>
    <row r="155" spans="2:51" s="12" customFormat="1" ht="12">
      <c r="B155" s="228"/>
      <c r="C155" s="229"/>
      <c r="D155" s="218" t="s">
        <v>130</v>
      </c>
      <c r="E155" s="230" t="s">
        <v>32</v>
      </c>
      <c r="F155" s="231" t="s">
        <v>133</v>
      </c>
      <c r="G155" s="229"/>
      <c r="H155" s="232">
        <v>4200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130</v>
      </c>
      <c r="AU155" s="238" t="s">
        <v>88</v>
      </c>
      <c r="AV155" s="12" t="s">
        <v>128</v>
      </c>
      <c r="AW155" s="12" t="s">
        <v>132</v>
      </c>
      <c r="AX155" s="12" t="s">
        <v>86</v>
      </c>
      <c r="AY155" s="238" t="s">
        <v>121</v>
      </c>
    </row>
    <row r="156" spans="2:65" s="1" customFormat="1" ht="22.5" customHeight="1">
      <c r="B156" s="38"/>
      <c r="C156" s="204" t="s">
        <v>222</v>
      </c>
      <c r="D156" s="204" t="s">
        <v>123</v>
      </c>
      <c r="E156" s="205" t="s">
        <v>223</v>
      </c>
      <c r="F156" s="206" t="s">
        <v>224</v>
      </c>
      <c r="G156" s="207" t="s">
        <v>126</v>
      </c>
      <c r="H156" s="208">
        <v>2100</v>
      </c>
      <c r="I156" s="209"/>
      <c r="J156" s="210">
        <f>ROUND(I156*H156,2)</f>
        <v>0</v>
      </c>
      <c r="K156" s="206" t="s">
        <v>127</v>
      </c>
      <c r="L156" s="43"/>
      <c r="M156" s="211" t="s">
        <v>32</v>
      </c>
      <c r="N156" s="212" t="s">
        <v>49</v>
      </c>
      <c r="O156" s="79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16" t="s">
        <v>128</v>
      </c>
      <c r="AT156" s="16" t="s">
        <v>123</v>
      </c>
      <c r="AU156" s="16" t="s">
        <v>88</v>
      </c>
      <c r="AY156" s="16" t="s">
        <v>121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6" t="s">
        <v>86</v>
      </c>
      <c r="BK156" s="215">
        <f>ROUND(I156*H156,2)</f>
        <v>0</v>
      </c>
      <c r="BL156" s="16" t="s">
        <v>128</v>
      </c>
      <c r="BM156" s="16" t="s">
        <v>225</v>
      </c>
    </row>
    <row r="157" spans="2:51" s="11" customFormat="1" ht="12">
      <c r="B157" s="216"/>
      <c r="C157" s="217"/>
      <c r="D157" s="218" t="s">
        <v>130</v>
      </c>
      <c r="E157" s="219" t="s">
        <v>32</v>
      </c>
      <c r="F157" s="220" t="s">
        <v>226</v>
      </c>
      <c r="G157" s="217"/>
      <c r="H157" s="221">
        <v>2100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130</v>
      </c>
      <c r="AU157" s="227" t="s">
        <v>88</v>
      </c>
      <c r="AV157" s="11" t="s">
        <v>88</v>
      </c>
      <c r="AW157" s="11" t="s">
        <v>132</v>
      </c>
      <c r="AX157" s="11" t="s">
        <v>78</v>
      </c>
      <c r="AY157" s="227" t="s">
        <v>121</v>
      </c>
    </row>
    <row r="158" spans="2:51" s="12" customFormat="1" ht="12">
      <c r="B158" s="228"/>
      <c r="C158" s="229"/>
      <c r="D158" s="218" t="s">
        <v>130</v>
      </c>
      <c r="E158" s="230" t="s">
        <v>32</v>
      </c>
      <c r="F158" s="231" t="s">
        <v>133</v>
      </c>
      <c r="G158" s="229"/>
      <c r="H158" s="232">
        <v>2100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130</v>
      </c>
      <c r="AU158" s="238" t="s">
        <v>88</v>
      </c>
      <c r="AV158" s="12" t="s">
        <v>128</v>
      </c>
      <c r="AW158" s="12" t="s">
        <v>132</v>
      </c>
      <c r="AX158" s="12" t="s">
        <v>86</v>
      </c>
      <c r="AY158" s="238" t="s">
        <v>121</v>
      </c>
    </row>
    <row r="159" spans="2:65" s="1" customFormat="1" ht="16.5" customHeight="1">
      <c r="B159" s="38"/>
      <c r="C159" s="204" t="s">
        <v>227</v>
      </c>
      <c r="D159" s="204" t="s">
        <v>123</v>
      </c>
      <c r="E159" s="205" t="s">
        <v>228</v>
      </c>
      <c r="F159" s="206" t="s">
        <v>229</v>
      </c>
      <c r="G159" s="207" t="s">
        <v>126</v>
      </c>
      <c r="H159" s="208">
        <v>1900</v>
      </c>
      <c r="I159" s="209"/>
      <c r="J159" s="210">
        <f>ROUND(I159*H159,2)</f>
        <v>0</v>
      </c>
      <c r="K159" s="206" t="s">
        <v>127</v>
      </c>
      <c r="L159" s="43"/>
      <c r="M159" s="211" t="s">
        <v>32</v>
      </c>
      <c r="N159" s="212" t="s">
        <v>49</v>
      </c>
      <c r="O159" s="79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16" t="s">
        <v>128</v>
      </c>
      <c r="AT159" s="16" t="s">
        <v>123</v>
      </c>
      <c r="AU159" s="16" t="s">
        <v>88</v>
      </c>
      <c r="AY159" s="16" t="s">
        <v>121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6" t="s">
        <v>86</v>
      </c>
      <c r="BK159" s="215">
        <f>ROUND(I159*H159,2)</f>
        <v>0</v>
      </c>
      <c r="BL159" s="16" t="s">
        <v>128</v>
      </c>
      <c r="BM159" s="16" t="s">
        <v>230</v>
      </c>
    </row>
    <row r="160" spans="2:47" s="1" customFormat="1" ht="12">
      <c r="B160" s="38"/>
      <c r="C160" s="39"/>
      <c r="D160" s="218" t="s">
        <v>138</v>
      </c>
      <c r="E160" s="39"/>
      <c r="F160" s="239" t="s">
        <v>231</v>
      </c>
      <c r="G160" s="39"/>
      <c r="H160" s="39"/>
      <c r="I160" s="130"/>
      <c r="J160" s="39"/>
      <c r="K160" s="39"/>
      <c r="L160" s="43"/>
      <c r="M160" s="240"/>
      <c r="N160" s="79"/>
      <c r="O160" s="79"/>
      <c r="P160" s="79"/>
      <c r="Q160" s="79"/>
      <c r="R160" s="79"/>
      <c r="S160" s="79"/>
      <c r="T160" s="80"/>
      <c r="AT160" s="16" t="s">
        <v>138</v>
      </c>
      <c r="AU160" s="16" t="s">
        <v>88</v>
      </c>
    </row>
    <row r="161" spans="2:51" s="11" customFormat="1" ht="12">
      <c r="B161" s="216"/>
      <c r="C161" s="217"/>
      <c r="D161" s="218" t="s">
        <v>130</v>
      </c>
      <c r="E161" s="219" t="s">
        <v>32</v>
      </c>
      <c r="F161" s="220" t="s">
        <v>203</v>
      </c>
      <c r="G161" s="217"/>
      <c r="H161" s="221">
        <v>1900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130</v>
      </c>
      <c r="AU161" s="227" t="s">
        <v>88</v>
      </c>
      <c r="AV161" s="11" t="s">
        <v>88</v>
      </c>
      <c r="AW161" s="11" t="s">
        <v>132</v>
      </c>
      <c r="AX161" s="11" t="s">
        <v>78</v>
      </c>
      <c r="AY161" s="227" t="s">
        <v>121</v>
      </c>
    </row>
    <row r="162" spans="2:51" s="12" customFormat="1" ht="12">
      <c r="B162" s="228"/>
      <c r="C162" s="229"/>
      <c r="D162" s="218" t="s">
        <v>130</v>
      </c>
      <c r="E162" s="230" t="s">
        <v>32</v>
      </c>
      <c r="F162" s="231" t="s">
        <v>133</v>
      </c>
      <c r="G162" s="229"/>
      <c r="H162" s="232">
        <v>1900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130</v>
      </c>
      <c r="AU162" s="238" t="s">
        <v>88</v>
      </c>
      <c r="AV162" s="12" t="s">
        <v>128</v>
      </c>
      <c r="AW162" s="12" t="s">
        <v>132</v>
      </c>
      <c r="AX162" s="12" t="s">
        <v>86</v>
      </c>
      <c r="AY162" s="238" t="s">
        <v>121</v>
      </c>
    </row>
    <row r="163" spans="2:65" s="1" customFormat="1" ht="16.5" customHeight="1">
      <c r="B163" s="38"/>
      <c r="C163" s="204" t="s">
        <v>232</v>
      </c>
      <c r="D163" s="204" t="s">
        <v>123</v>
      </c>
      <c r="E163" s="205" t="s">
        <v>233</v>
      </c>
      <c r="F163" s="206" t="s">
        <v>234</v>
      </c>
      <c r="G163" s="207" t="s">
        <v>126</v>
      </c>
      <c r="H163" s="208">
        <v>6000</v>
      </c>
      <c r="I163" s="209"/>
      <c r="J163" s="210">
        <f>ROUND(I163*H163,2)</f>
        <v>0</v>
      </c>
      <c r="K163" s="206" t="s">
        <v>127</v>
      </c>
      <c r="L163" s="43"/>
      <c r="M163" s="211" t="s">
        <v>32</v>
      </c>
      <c r="N163" s="212" t="s">
        <v>49</v>
      </c>
      <c r="O163" s="79"/>
      <c r="P163" s="213">
        <f>O163*H163</f>
        <v>0</v>
      </c>
      <c r="Q163" s="213">
        <v>0.00052</v>
      </c>
      <c r="R163" s="213">
        <f>Q163*H163</f>
        <v>3.1199999999999997</v>
      </c>
      <c r="S163" s="213">
        <v>0</v>
      </c>
      <c r="T163" s="214">
        <f>S163*H163</f>
        <v>0</v>
      </c>
      <c r="AR163" s="16" t="s">
        <v>128</v>
      </c>
      <c r="AT163" s="16" t="s">
        <v>123</v>
      </c>
      <c r="AU163" s="16" t="s">
        <v>88</v>
      </c>
      <c r="AY163" s="16" t="s">
        <v>121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6" t="s">
        <v>86</v>
      </c>
      <c r="BK163" s="215">
        <f>ROUND(I163*H163,2)</f>
        <v>0</v>
      </c>
      <c r="BL163" s="16" t="s">
        <v>128</v>
      </c>
      <c r="BM163" s="16" t="s">
        <v>235</v>
      </c>
    </row>
    <row r="164" spans="2:51" s="13" customFormat="1" ht="12">
      <c r="B164" s="241"/>
      <c r="C164" s="242"/>
      <c r="D164" s="218" t="s">
        <v>130</v>
      </c>
      <c r="E164" s="243" t="s">
        <v>32</v>
      </c>
      <c r="F164" s="244" t="s">
        <v>236</v>
      </c>
      <c r="G164" s="242"/>
      <c r="H164" s="243" t="s">
        <v>32</v>
      </c>
      <c r="I164" s="245"/>
      <c r="J164" s="242"/>
      <c r="K164" s="242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130</v>
      </c>
      <c r="AU164" s="250" t="s">
        <v>88</v>
      </c>
      <c r="AV164" s="13" t="s">
        <v>86</v>
      </c>
      <c r="AW164" s="13" t="s">
        <v>132</v>
      </c>
      <c r="AX164" s="13" t="s">
        <v>78</v>
      </c>
      <c r="AY164" s="250" t="s">
        <v>121</v>
      </c>
    </row>
    <row r="165" spans="2:51" s="11" customFormat="1" ht="12">
      <c r="B165" s="216"/>
      <c r="C165" s="217"/>
      <c r="D165" s="218" t="s">
        <v>130</v>
      </c>
      <c r="E165" s="219" t="s">
        <v>32</v>
      </c>
      <c r="F165" s="220" t="s">
        <v>237</v>
      </c>
      <c r="G165" s="217"/>
      <c r="H165" s="221">
        <v>6000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130</v>
      </c>
      <c r="AU165" s="227" t="s">
        <v>88</v>
      </c>
      <c r="AV165" s="11" t="s">
        <v>88</v>
      </c>
      <c r="AW165" s="11" t="s">
        <v>132</v>
      </c>
      <c r="AX165" s="11" t="s">
        <v>78</v>
      </c>
      <c r="AY165" s="227" t="s">
        <v>121</v>
      </c>
    </row>
    <row r="166" spans="2:51" s="12" customFormat="1" ht="12">
      <c r="B166" s="228"/>
      <c r="C166" s="229"/>
      <c r="D166" s="218" t="s">
        <v>130</v>
      </c>
      <c r="E166" s="230" t="s">
        <v>32</v>
      </c>
      <c r="F166" s="231" t="s">
        <v>133</v>
      </c>
      <c r="G166" s="229"/>
      <c r="H166" s="232">
        <v>6000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130</v>
      </c>
      <c r="AU166" s="238" t="s">
        <v>88</v>
      </c>
      <c r="AV166" s="12" t="s">
        <v>128</v>
      </c>
      <c r="AW166" s="12" t="s">
        <v>132</v>
      </c>
      <c r="AX166" s="12" t="s">
        <v>86</v>
      </c>
      <c r="AY166" s="238" t="s">
        <v>121</v>
      </c>
    </row>
    <row r="167" spans="2:65" s="1" customFormat="1" ht="16.5" customHeight="1">
      <c r="B167" s="38"/>
      <c r="C167" s="204" t="s">
        <v>7</v>
      </c>
      <c r="D167" s="204" t="s">
        <v>123</v>
      </c>
      <c r="E167" s="205" t="s">
        <v>238</v>
      </c>
      <c r="F167" s="206" t="s">
        <v>239</v>
      </c>
      <c r="G167" s="207" t="s">
        <v>240</v>
      </c>
      <c r="H167" s="208">
        <v>1</v>
      </c>
      <c r="I167" s="209"/>
      <c r="J167" s="210">
        <f>ROUND(I167*H167,2)</f>
        <v>0</v>
      </c>
      <c r="K167" s="206" t="s">
        <v>32</v>
      </c>
      <c r="L167" s="43"/>
      <c r="M167" s="211" t="s">
        <v>32</v>
      </c>
      <c r="N167" s="212" t="s">
        <v>49</v>
      </c>
      <c r="O167" s="79"/>
      <c r="P167" s="213">
        <f>O167*H167</f>
        <v>0</v>
      </c>
      <c r="Q167" s="213">
        <v>0.1</v>
      </c>
      <c r="R167" s="213">
        <f>Q167*H167</f>
        <v>0.1</v>
      </c>
      <c r="S167" s="213">
        <v>0</v>
      </c>
      <c r="T167" s="214">
        <f>S167*H167</f>
        <v>0</v>
      </c>
      <c r="AR167" s="16" t="s">
        <v>128</v>
      </c>
      <c r="AT167" s="16" t="s">
        <v>123</v>
      </c>
      <c r="AU167" s="16" t="s">
        <v>88</v>
      </c>
      <c r="AY167" s="16" t="s">
        <v>121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6" t="s">
        <v>86</v>
      </c>
      <c r="BK167" s="215">
        <f>ROUND(I167*H167,2)</f>
        <v>0</v>
      </c>
      <c r="BL167" s="16" t="s">
        <v>128</v>
      </c>
      <c r="BM167" s="16" t="s">
        <v>241</v>
      </c>
    </row>
    <row r="168" spans="2:51" s="11" customFormat="1" ht="12">
      <c r="B168" s="216"/>
      <c r="C168" s="217"/>
      <c r="D168" s="218" t="s">
        <v>130</v>
      </c>
      <c r="E168" s="219" t="s">
        <v>32</v>
      </c>
      <c r="F168" s="220" t="s">
        <v>242</v>
      </c>
      <c r="G168" s="217"/>
      <c r="H168" s="221">
        <v>1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130</v>
      </c>
      <c r="AU168" s="227" t="s">
        <v>88</v>
      </c>
      <c r="AV168" s="11" t="s">
        <v>88</v>
      </c>
      <c r="AW168" s="11" t="s">
        <v>132</v>
      </c>
      <c r="AX168" s="11" t="s">
        <v>78</v>
      </c>
      <c r="AY168" s="227" t="s">
        <v>121</v>
      </c>
    </row>
    <row r="169" spans="2:51" s="12" customFormat="1" ht="12">
      <c r="B169" s="228"/>
      <c r="C169" s="229"/>
      <c r="D169" s="218" t="s">
        <v>130</v>
      </c>
      <c r="E169" s="230" t="s">
        <v>32</v>
      </c>
      <c r="F169" s="231" t="s">
        <v>133</v>
      </c>
      <c r="G169" s="229"/>
      <c r="H169" s="232">
        <v>1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130</v>
      </c>
      <c r="AU169" s="238" t="s">
        <v>88</v>
      </c>
      <c r="AV169" s="12" t="s">
        <v>128</v>
      </c>
      <c r="AW169" s="12" t="s">
        <v>132</v>
      </c>
      <c r="AX169" s="12" t="s">
        <v>86</v>
      </c>
      <c r="AY169" s="238" t="s">
        <v>121</v>
      </c>
    </row>
    <row r="170" spans="2:63" s="10" customFormat="1" ht="22.8" customHeight="1">
      <c r="B170" s="188"/>
      <c r="C170" s="189"/>
      <c r="D170" s="190" t="s">
        <v>77</v>
      </c>
      <c r="E170" s="202" t="s">
        <v>88</v>
      </c>
      <c r="F170" s="202" t="s">
        <v>243</v>
      </c>
      <c r="G170" s="189"/>
      <c r="H170" s="189"/>
      <c r="I170" s="192"/>
      <c r="J170" s="203">
        <f>BK170</f>
        <v>0</v>
      </c>
      <c r="K170" s="189"/>
      <c r="L170" s="194"/>
      <c r="M170" s="195"/>
      <c r="N170" s="196"/>
      <c r="O170" s="196"/>
      <c r="P170" s="197">
        <f>SUM(P171:P177)</f>
        <v>0</v>
      </c>
      <c r="Q170" s="196"/>
      <c r="R170" s="197">
        <f>SUM(R171:R177)</f>
        <v>59.42160000000001</v>
      </c>
      <c r="S170" s="196"/>
      <c r="T170" s="198">
        <f>SUM(T171:T177)</f>
        <v>0</v>
      </c>
      <c r="AR170" s="199" t="s">
        <v>86</v>
      </c>
      <c r="AT170" s="200" t="s">
        <v>77</v>
      </c>
      <c r="AU170" s="200" t="s">
        <v>86</v>
      </c>
      <c r="AY170" s="199" t="s">
        <v>121</v>
      </c>
      <c r="BK170" s="201">
        <f>SUM(BK171:BK177)</f>
        <v>0</v>
      </c>
    </row>
    <row r="171" spans="2:65" s="1" customFormat="1" ht="16.5" customHeight="1">
      <c r="B171" s="38"/>
      <c r="C171" s="204" t="s">
        <v>244</v>
      </c>
      <c r="D171" s="204" t="s">
        <v>123</v>
      </c>
      <c r="E171" s="205" t="s">
        <v>245</v>
      </c>
      <c r="F171" s="206" t="s">
        <v>246</v>
      </c>
      <c r="G171" s="207" t="s">
        <v>126</v>
      </c>
      <c r="H171" s="208">
        <v>126</v>
      </c>
      <c r="I171" s="209"/>
      <c r="J171" s="210">
        <f>ROUND(I171*H171,2)</f>
        <v>0</v>
      </c>
      <c r="K171" s="206" t="s">
        <v>127</v>
      </c>
      <c r="L171" s="43"/>
      <c r="M171" s="211" t="s">
        <v>32</v>
      </c>
      <c r="N171" s="212" t="s">
        <v>49</v>
      </c>
      <c r="O171" s="79"/>
      <c r="P171" s="213">
        <f>O171*H171</f>
        <v>0</v>
      </c>
      <c r="Q171" s="213">
        <v>0.108</v>
      </c>
      <c r="R171" s="213">
        <f>Q171*H171</f>
        <v>13.608</v>
      </c>
      <c r="S171" s="213">
        <v>0</v>
      </c>
      <c r="T171" s="214">
        <f>S171*H171</f>
        <v>0</v>
      </c>
      <c r="AR171" s="16" t="s">
        <v>128</v>
      </c>
      <c r="AT171" s="16" t="s">
        <v>123</v>
      </c>
      <c r="AU171" s="16" t="s">
        <v>88</v>
      </c>
      <c r="AY171" s="16" t="s">
        <v>121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6" t="s">
        <v>86</v>
      </c>
      <c r="BK171" s="215">
        <f>ROUND(I171*H171,2)</f>
        <v>0</v>
      </c>
      <c r="BL171" s="16" t="s">
        <v>128</v>
      </c>
      <c r="BM171" s="16" t="s">
        <v>247</v>
      </c>
    </row>
    <row r="172" spans="2:51" s="11" customFormat="1" ht="12">
      <c r="B172" s="216"/>
      <c r="C172" s="217"/>
      <c r="D172" s="218" t="s">
        <v>130</v>
      </c>
      <c r="E172" s="219" t="s">
        <v>32</v>
      </c>
      <c r="F172" s="220" t="s">
        <v>159</v>
      </c>
      <c r="G172" s="217"/>
      <c r="H172" s="221">
        <v>72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130</v>
      </c>
      <c r="AU172" s="227" t="s">
        <v>88</v>
      </c>
      <c r="AV172" s="11" t="s">
        <v>88</v>
      </c>
      <c r="AW172" s="11" t="s">
        <v>132</v>
      </c>
      <c r="AX172" s="11" t="s">
        <v>78</v>
      </c>
      <c r="AY172" s="227" t="s">
        <v>121</v>
      </c>
    </row>
    <row r="173" spans="2:51" s="11" customFormat="1" ht="12">
      <c r="B173" s="216"/>
      <c r="C173" s="217"/>
      <c r="D173" s="218" t="s">
        <v>130</v>
      </c>
      <c r="E173" s="219" t="s">
        <v>32</v>
      </c>
      <c r="F173" s="220" t="s">
        <v>160</v>
      </c>
      <c r="G173" s="217"/>
      <c r="H173" s="221">
        <v>54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130</v>
      </c>
      <c r="AU173" s="227" t="s">
        <v>88</v>
      </c>
      <c r="AV173" s="11" t="s">
        <v>88</v>
      </c>
      <c r="AW173" s="11" t="s">
        <v>132</v>
      </c>
      <c r="AX173" s="11" t="s">
        <v>78</v>
      </c>
      <c r="AY173" s="227" t="s">
        <v>121</v>
      </c>
    </row>
    <row r="174" spans="2:51" s="12" customFormat="1" ht="12">
      <c r="B174" s="228"/>
      <c r="C174" s="229"/>
      <c r="D174" s="218" t="s">
        <v>130</v>
      </c>
      <c r="E174" s="230" t="s">
        <v>32</v>
      </c>
      <c r="F174" s="231" t="s">
        <v>133</v>
      </c>
      <c r="G174" s="229"/>
      <c r="H174" s="232">
        <v>126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130</v>
      </c>
      <c r="AU174" s="238" t="s">
        <v>88</v>
      </c>
      <c r="AV174" s="12" t="s">
        <v>128</v>
      </c>
      <c r="AW174" s="12" t="s">
        <v>132</v>
      </c>
      <c r="AX174" s="12" t="s">
        <v>86</v>
      </c>
      <c r="AY174" s="238" t="s">
        <v>121</v>
      </c>
    </row>
    <row r="175" spans="2:65" s="1" customFormat="1" ht="16.5" customHeight="1">
      <c r="B175" s="38"/>
      <c r="C175" s="251" t="s">
        <v>248</v>
      </c>
      <c r="D175" s="251" t="s">
        <v>209</v>
      </c>
      <c r="E175" s="252" t="s">
        <v>249</v>
      </c>
      <c r="F175" s="253" t="s">
        <v>250</v>
      </c>
      <c r="G175" s="254" t="s">
        <v>136</v>
      </c>
      <c r="H175" s="255">
        <v>28.28</v>
      </c>
      <c r="I175" s="256"/>
      <c r="J175" s="257">
        <f>ROUND(I175*H175,2)</f>
        <v>0</v>
      </c>
      <c r="K175" s="253" t="s">
        <v>127</v>
      </c>
      <c r="L175" s="258"/>
      <c r="M175" s="259" t="s">
        <v>32</v>
      </c>
      <c r="N175" s="260" t="s">
        <v>49</v>
      </c>
      <c r="O175" s="79"/>
      <c r="P175" s="213">
        <f>O175*H175</f>
        <v>0</v>
      </c>
      <c r="Q175" s="213">
        <v>1.62</v>
      </c>
      <c r="R175" s="213">
        <f>Q175*H175</f>
        <v>45.81360000000001</v>
      </c>
      <c r="S175" s="213">
        <v>0</v>
      </c>
      <c r="T175" s="214">
        <f>S175*H175</f>
        <v>0</v>
      </c>
      <c r="AR175" s="16" t="s">
        <v>168</v>
      </c>
      <c r="AT175" s="16" t="s">
        <v>209</v>
      </c>
      <c r="AU175" s="16" t="s">
        <v>88</v>
      </c>
      <c r="AY175" s="16" t="s">
        <v>121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6" t="s">
        <v>86</v>
      </c>
      <c r="BK175" s="215">
        <f>ROUND(I175*H175,2)</f>
        <v>0</v>
      </c>
      <c r="BL175" s="16" t="s">
        <v>128</v>
      </c>
      <c r="BM175" s="16" t="s">
        <v>251</v>
      </c>
    </row>
    <row r="176" spans="2:51" s="11" customFormat="1" ht="12">
      <c r="B176" s="216"/>
      <c r="C176" s="217"/>
      <c r="D176" s="218" t="s">
        <v>130</v>
      </c>
      <c r="E176" s="219" t="s">
        <v>32</v>
      </c>
      <c r="F176" s="220" t="s">
        <v>252</v>
      </c>
      <c r="G176" s="217"/>
      <c r="H176" s="221">
        <v>28.28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130</v>
      </c>
      <c r="AU176" s="227" t="s">
        <v>88</v>
      </c>
      <c r="AV176" s="11" t="s">
        <v>88</v>
      </c>
      <c r="AW176" s="11" t="s">
        <v>132</v>
      </c>
      <c r="AX176" s="11" t="s">
        <v>78</v>
      </c>
      <c r="AY176" s="227" t="s">
        <v>121</v>
      </c>
    </row>
    <row r="177" spans="2:51" s="12" customFormat="1" ht="12">
      <c r="B177" s="228"/>
      <c r="C177" s="229"/>
      <c r="D177" s="218" t="s">
        <v>130</v>
      </c>
      <c r="E177" s="230" t="s">
        <v>32</v>
      </c>
      <c r="F177" s="231" t="s">
        <v>133</v>
      </c>
      <c r="G177" s="229"/>
      <c r="H177" s="232">
        <v>28.28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130</v>
      </c>
      <c r="AU177" s="238" t="s">
        <v>88</v>
      </c>
      <c r="AV177" s="12" t="s">
        <v>128</v>
      </c>
      <c r="AW177" s="12" t="s">
        <v>132</v>
      </c>
      <c r="AX177" s="12" t="s">
        <v>86</v>
      </c>
      <c r="AY177" s="238" t="s">
        <v>121</v>
      </c>
    </row>
    <row r="178" spans="2:63" s="10" customFormat="1" ht="22.8" customHeight="1">
      <c r="B178" s="188"/>
      <c r="C178" s="189"/>
      <c r="D178" s="190" t="s">
        <v>77</v>
      </c>
      <c r="E178" s="202" t="s">
        <v>253</v>
      </c>
      <c r="F178" s="202" t="s">
        <v>254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P179</f>
        <v>0</v>
      </c>
      <c r="Q178" s="196"/>
      <c r="R178" s="197">
        <f>R179</f>
        <v>0</v>
      </c>
      <c r="S178" s="196"/>
      <c r="T178" s="198">
        <f>T179</f>
        <v>0</v>
      </c>
      <c r="AR178" s="199" t="s">
        <v>86</v>
      </c>
      <c r="AT178" s="200" t="s">
        <v>77</v>
      </c>
      <c r="AU178" s="200" t="s">
        <v>86</v>
      </c>
      <c r="AY178" s="199" t="s">
        <v>121</v>
      </c>
      <c r="BK178" s="201">
        <f>BK179</f>
        <v>0</v>
      </c>
    </row>
    <row r="179" spans="2:65" s="1" customFormat="1" ht="16.5" customHeight="1">
      <c r="B179" s="38"/>
      <c r="C179" s="204" t="s">
        <v>255</v>
      </c>
      <c r="D179" s="204" t="s">
        <v>123</v>
      </c>
      <c r="E179" s="205" t="s">
        <v>256</v>
      </c>
      <c r="F179" s="206" t="s">
        <v>257</v>
      </c>
      <c r="G179" s="207" t="s">
        <v>258</v>
      </c>
      <c r="H179" s="208">
        <v>62.693</v>
      </c>
      <c r="I179" s="209"/>
      <c r="J179" s="210">
        <f>ROUND(I179*H179,2)</f>
        <v>0</v>
      </c>
      <c r="K179" s="206" t="s">
        <v>127</v>
      </c>
      <c r="L179" s="43"/>
      <c r="M179" s="261" t="s">
        <v>32</v>
      </c>
      <c r="N179" s="262" t="s">
        <v>49</v>
      </c>
      <c r="O179" s="263"/>
      <c r="P179" s="264">
        <f>O179*H179</f>
        <v>0</v>
      </c>
      <c r="Q179" s="264">
        <v>0</v>
      </c>
      <c r="R179" s="264">
        <f>Q179*H179</f>
        <v>0</v>
      </c>
      <c r="S179" s="264">
        <v>0</v>
      </c>
      <c r="T179" s="265">
        <f>S179*H179</f>
        <v>0</v>
      </c>
      <c r="AR179" s="16" t="s">
        <v>128</v>
      </c>
      <c r="AT179" s="16" t="s">
        <v>123</v>
      </c>
      <c r="AU179" s="16" t="s">
        <v>88</v>
      </c>
      <c r="AY179" s="16" t="s">
        <v>121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6" t="s">
        <v>86</v>
      </c>
      <c r="BK179" s="215">
        <f>ROUND(I179*H179,2)</f>
        <v>0</v>
      </c>
      <c r="BL179" s="16" t="s">
        <v>128</v>
      </c>
      <c r="BM179" s="16" t="s">
        <v>259</v>
      </c>
    </row>
    <row r="180" spans="2:12" s="1" customFormat="1" ht="6.95" customHeight="1">
      <c r="B180" s="57"/>
      <c r="C180" s="58"/>
      <c r="D180" s="58"/>
      <c r="E180" s="58"/>
      <c r="F180" s="58"/>
      <c r="G180" s="58"/>
      <c r="H180" s="58"/>
      <c r="I180" s="154"/>
      <c r="J180" s="58"/>
      <c r="K180" s="58"/>
      <c r="L180" s="43"/>
    </row>
  </sheetData>
  <sheetProtection password="CC35" sheet="1" objects="1" scenarios="1" formatColumns="0" formatRows="0" autoFilter="0"/>
  <autoFilter ref="C82:K17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88</v>
      </c>
    </row>
    <row r="4" spans="2:46" ht="24.95" customHeight="1">
      <c r="B4" s="19"/>
      <c r="D4" s="127" t="s">
        <v>95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Klenice, Kolomuty - Židněves, oprava koryta, ř. km 6,300 - 6,900 a ř. km 8,000 - 9,300</v>
      </c>
      <c r="F7" s="128"/>
      <c r="G7" s="128"/>
      <c r="H7" s="128"/>
      <c r="L7" s="19"/>
    </row>
    <row r="8" spans="2:12" s="1" customFormat="1" ht="12" customHeight="1">
      <c r="B8" s="43"/>
      <c r="D8" s="128" t="s">
        <v>96</v>
      </c>
      <c r="I8" s="130"/>
      <c r="L8" s="43"/>
    </row>
    <row r="9" spans="2:12" s="1" customFormat="1" ht="36.95" customHeight="1">
      <c r="B9" s="43"/>
      <c r="E9" s="131" t="s">
        <v>260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6" t="s">
        <v>32</v>
      </c>
      <c r="I11" s="132" t="s">
        <v>20</v>
      </c>
      <c r="J11" s="16" t="s">
        <v>32</v>
      </c>
      <c r="L11" s="43"/>
    </row>
    <row r="12" spans="2:12" s="1" customFormat="1" ht="12" customHeight="1">
      <c r="B12" s="43"/>
      <c r="D12" s="128" t="s">
        <v>22</v>
      </c>
      <c r="F12" s="16" t="s">
        <v>23</v>
      </c>
      <c r="I12" s="132" t="s">
        <v>24</v>
      </c>
      <c r="J12" s="133" t="str">
        <f>'Rekapitulace stavby'!AN8</f>
        <v>29. 11. 2017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30</v>
      </c>
      <c r="I14" s="132" t="s">
        <v>31</v>
      </c>
      <c r="J14" s="16" t="s">
        <v>32</v>
      </c>
      <c r="L14" s="43"/>
    </row>
    <row r="15" spans="2:12" s="1" customFormat="1" ht="18" customHeight="1">
      <c r="B15" s="43"/>
      <c r="E15" s="16" t="s">
        <v>34</v>
      </c>
      <c r="I15" s="132" t="s">
        <v>35</v>
      </c>
      <c r="J15" s="16" t="s">
        <v>32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36</v>
      </c>
      <c r="I17" s="132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6"/>
      <c r="G18" s="16"/>
      <c r="H18" s="16"/>
      <c r="I18" s="132" t="s">
        <v>35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38</v>
      </c>
      <c r="I20" s="132" t="s">
        <v>31</v>
      </c>
      <c r="J20" s="16" t="s">
        <v>32</v>
      </c>
      <c r="L20" s="43"/>
    </row>
    <row r="21" spans="2:12" s="1" customFormat="1" ht="18" customHeight="1">
      <c r="B21" s="43"/>
      <c r="E21" s="16" t="s">
        <v>39</v>
      </c>
      <c r="I21" s="132" t="s">
        <v>35</v>
      </c>
      <c r="J21" s="16" t="s">
        <v>32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40</v>
      </c>
      <c r="I23" s="132" t="s">
        <v>31</v>
      </c>
      <c r="J23" s="16" t="str">
        <f>IF('Rekapitulace stavby'!AN19="","",'Rekapitulace stavby'!AN19)</f>
        <v/>
      </c>
      <c r="L23" s="43"/>
    </row>
    <row r="24" spans="2:12" s="1" customFormat="1" ht="18" customHeight="1">
      <c r="B24" s="43"/>
      <c r="E24" s="16" t="str">
        <f>IF('Rekapitulace stavby'!E20="","",'Rekapitulace stavby'!E20)</f>
        <v xml:space="preserve"> </v>
      </c>
      <c r="I24" s="132" t="s">
        <v>35</v>
      </c>
      <c r="J24" s="16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42</v>
      </c>
      <c r="I26" s="130"/>
      <c r="L26" s="43"/>
    </row>
    <row r="27" spans="2:12" s="6" customFormat="1" ht="16.5" customHeight="1">
      <c r="B27" s="134"/>
      <c r="E27" s="135" t="s">
        <v>32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44</v>
      </c>
      <c r="I30" s="130"/>
      <c r="J30" s="139">
        <f>ROUND(J83,2)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46</v>
      </c>
      <c r="I32" s="141" t="s">
        <v>45</v>
      </c>
      <c r="J32" s="140" t="s">
        <v>47</v>
      </c>
      <c r="L32" s="43"/>
    </row>
    <row r="33" spans="2:12" s="1" customFormat="1" ht="14.4" customHeight="1">
      <c r="B33" s="43"/>
      <c r="D33" s="128" t="s">
        <v>48</v>
      </c>
      <c r="E33" s="128" t="s">
        <v>49</v>
      </c>
      <c r="F33" s="142">
        <f>ROUND((SUM(BE83:BE180)),2)</f>
        <v>0</v>
      </c>
      <c r="I33" s="143">
        <v>0.21</v>
      </c>
      <c r="J33" s="142">
        <f>ROUND(((SUM(BE83:BE180))*I33),2)</f>
        <v>0</v>
      </c>
      <c r="L33" s="43"/>
    </row>
    <row r="34" spans="2:12" s="1" customFormat="1" ht="14.4" customHeight="1">
      <c r="B34" s="43"/>
      <c r="E34" s="128" t="s">
        <v>50</v>
      </c>
      <c r="F34" s="142">
        <f>ROUND((SUM(BF83:BF180)),2)</f>
        <v>0</v>
      </c>
      <c r="I34" s="143">
        <v>0.15</v>
      </c>
      <c r="J34" s="142">
        <f>ROUND(((SUM(BF83:BF180))*I34),2)</f>
        <v>0</v>
      </c>
      <c r="L34" s="43"/>
    </row>
    <row r="35" spans="2:12" s="1" customFormat="1" ht="14.4" customHeight="1" hidden="1">
      <c r="B35" s="43"/>
      <c r="E35" s="128" t="s">
        <v>51</v>
      </c>
      <c r="F35" s="142">
        <f>ROUND((SUM(BG83:BG180)),2)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52</v>
      </c>
      <c r="F36" s="142">
        <f>ROUND((SUM(BH83:BH180)),2)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53</v>
      </c>
      <c r="F37" s="142">
        <f>ROUND((SUM(BI83:BI180)),2)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54</v>
      </c>
      <c r="E39" s="146"/>
      <c r="F39" s="146"/>
      <c r="G39" s="147" t="s">
        <v>55</v>
      </c>
      <c r="H39" s="148" t="s">
        <v>56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2" t="s">
        <v>98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1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Klenice, Kolomuty - Židněves, oprava koryta, ř. km 6,300 - 6,900 a ř. km 8,000 - 9,300</v>
      </c>
      <c r="F48" s="31"/>
      <c r="G48" s="31"/>
      <c r="H48" s="31"/>
      <c r="I48" s="130"/>
      <c r="J48" s="39"/>
      <c r="K48" s="39"/>
      <c r="L48" s="43"/>
    </row>
    <row r="49" spans="2:12" s="1" customFormat="1" ht="12" customHeight="1">
      <c r="B49" s="38"/>
      <c r="C49" s="31" t="s">
        <v>96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SO 02 - Klenice, Židněves, oprava koryta v ř. km 8,000 – 9,300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1" t="s">
        <v>22</v>
      </c>
      <c r="D52" s="39"/>
      <c r="E52" s="39"/>
      <c r="F52" s="26" t="str">
        <f>F12</f>
        <v>obce Kolomuty, Židněves a městys Březno a blízké o</v>
      </c>
      <c r="G52" s="39"/>
      <c r="H52" s="39"/>
      <c r="I52" s="132" t="s">
        <v>24</v>
      </c>
      <c r="J52" s="67" t="str">
        <f>IF(J12="","",J12)</f>
        <v>29. 11. 2017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1" t="s">
        <v>30</v>
      </c>
      <c r="D54" s="39"/>
      <c r="E54" s="39"/>
      <c r="F54" s="26" t="str">
        <f>E15</f>
        <v>Povodí Labe, s.p, Hradec Králové</v>
      </c>
      <c r="G54" s="39"/>
      <c r="H54" s="39"/>
      <c r="I54" s="132" t="s">
        <v>38</v>
      </c>
      <c r="J54" s="36" t="str">
        <f>E21</f>
        <v>MONEKON spol. s r. o., České Budějovice</v>
      </c>
      <c r="K54" s="39"/>
      <c r="L54" s="43"/>
    </row>
    <row r="55" spans="2:12" s="1" customFormat="1" ht="13.65" customHeight="1">
      <c r="B55" s="38"/>
      <c r="C55" s="31" t="s">
        <v>36</v>
      </c>
      <c r="D55" s="39"/>
      <c r="E55" s="39"/>
      <c r="F55" s="26" t="str">
        <f>IF(E18="","",E18)</f>
        <v>Vyplň údaj</v>
      </c>
      <c r="G55" s="39"/>
      <c r="H55" s="39"/>
      <c r="I55" s="132" t="s">
        <v>40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99</v>
      </c>
      <c r="D57" s="160"/>
      <c r="E57" s="160"/>
      <c r="F57" s="160"/>
      <c r="G57" s="160"/>
      <c r="H57" s="160"/>
      <c r="I57" s="161"/>
      <c r="J57" s="162" t="s">
        <v>100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76</v>
      </c>
      <c r="D59" s="39"/>
      <c r="E59" s="39"/>
      <c r="F59" s="39"/>
      <c r="G59" s="39"/>
      <c r="H59" s="39"/>
      <c r="I59" s="130"/>
      <c r="J59" s="97">
        <f>J83</f>
        <v>0</v>
      </c>
      <c r="K59" s="39"/>
      <c r="L59" s="43"/>
      <c r="AU59" s="16" t="s">
        <v>101</v>
      </c>
    </row>
    <row r="60" spans="2:12" s="7" customFormat="1" ht="24.95" customHeight="1">
      <c r="B60" s="164"/>
      <c r="C60" s="165"/>
      <c r="D60" s="166" t="s">
        <v>261</v>
      </c>
      <c r="E60" s="167"/>
      <c r="F60" s="167"/>
      <c r="G60" s="167"/>
      <c r="H60" s="167"/>
      <c r="I60" s="168"/>
      <c r="J60" s="169">
        <f>J84</f>
        <v>0</v>
      </c>
      <c r="K60" s="165"/>
      <c r="L60" s="170"/>
    </row>
    <row r="61" spans="2:12" s="8" customFormat="1" ht="19.9" customHeight="1">
      <c r="B61" s="171"/>
      <c r="C61" s="172"/>
      <c r="D61" s="173" t="s">
        <v>103</v>
      </c>
      <c r="E61" s="174"/>
      <c r="F61" s="174"/>
      <c r="G61" s="174"/>
      <c r="H61" s="174"/>
      <c r="I61" s="175"/>
      <c r="J61" s="176">
        <f>J85</f>
        <v>0</v>
      </c>
      <c r="K61" s="172"/>
      <c r="L61" s="177"/>
    </row>
    <row r="62" spans="2:12" s="8" customFormat="1" ht="19.9" customHeight="1">
      <c r="B62" s="171"/>
      <c r="C62" s="172"/>
      <c r="D62" s="173" t="s">
        <v>104</v>
      </c>
      <c r="E62" s="174"/>
      <c r="F62" s="174"/>
      <c r="G62" s="174"/>
      <c r="H62" s="174"/>
      <c r="I62" s="175"/>
      <c r="J62" s="176">
        <f>J173</f>
        <v>0</v>
      </c>
      <c r="K62" s="172"/>
      <c r="L62" s="177"/>
    </row>
    <row r="63" spans="2:12" s="8" customFormat="1" ht="19.9" customHeight="1">
      <c r="B63" s="171"/>
      <c r="C63" s="172"/>
      <c r="D63" s="173" t="s">
        <v>105</v>
      </c>
      <c r="E63" s="174"/>
      <c r="F63" s="174"/>
      <c r="G63" s="174"/>
      <c r="H63" s="174"/>
      <c r="I63" s="175"/>
      <c r="J63" s="176">
        <f>J179</f>
        <v>0</v>
      </c>
      <c r="K63" s="172"/>
      <c r="L63" s="177"/>
    </row>
    <row r="64" spans="2:12" s="1" customFormat="1" ht="21.8" customHeight="1">
      <c r="B64" s="38"/>
      <c r="C64" s="39"/>
      <c r="D64" s="39"/>
      <c r="E64" s="39"/>
      <c r="F64" s="39"/>
      <c r="G64" s="39"/>
      <c r="H64" s="39"/>
      <c r="I64" s="130"/>
      <c r="J64" s="39"/>
      <c r="K64" s="39"/>
      <c r="L64" s="43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54"/>
      <c r="J65" s="58"/>
      <c r="K65" s="58"/>
      <c r="L65" s="43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7"/>
      <c r="J69" s="60"/>
      <c r="K69" s="60"/>
      <c r="L69" s="43"/>
    </row>
    <row r="70" spans="2:12" s="1" customFormat="1" ht="24.95" customHeight="1">
      <c r="B70" s="38"/>
      <c r="C70" s="22" t="s">
        <v>106</v>
      </c>
      <c r="D70" s="39"/>
      <c r="E70" s="39"/>
      <c r="F70" s="39"/>
      <c r="G70" s="39"/>
      <c r="H70" s="39"/>
      <c r="I70" s="130"/>
      <c r="J70" s="39"/>
      <c r="K70" s="39"/>
      <c r="L70" s="43"/>
    </row>
    <row r="71" spans="2:12" s="1" customFormat="1" ht="6.95" customHeight="1">
      <c r="B71" s="38"/>
      <c r="C71" s="39"/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12" customHeight="1">
      <c r="B72" s="38"/>
      <c r="C72" s="31" t="s">
        <v>16</v>
      </c>
      <c r="D72" s="39"/>
      <c r="E72" s="39"/>
      <c r="F72" s="39"/>
      <c r="G72" s="39"/>
      <c r="H72" s="39"/>
      <c r="I72" s="130"/>
      <c r="J72" s="39"/>
      <c r="K72" s="39"/>
      <c r="L72" s="43"/>
    </row>
    <row r="73" spans="2:12" s="1" customFormat="1" ht="16.5" customHeight="1">
      <c r="B73" s="38"/>
      <c r="C73" s="39"/>
      <c r="D73" s="39"/>
      <c r="E73" s="158" t="str">
        <f>E7</f>
        <v>Klenice, Kolomuty - Židněves, oprava koryta, ř. km 6,300 - 6,900 a ř. km 8,000 - 9,300</v>
      </c>
      <c r="F73" s="31"/>
      <c r="G73" s="31"/>
      <c r="H73" s="31"/>
      <c r="I73" s="130"/>
      <c r="J73" s="39"/>
      <c r="K73" s="39"/>
      <c r="L73" s="43"/>
    </row>
    <row r="74" spans="2:12" s="1" customFormat="1" ht="12" customHeight="1">
      <c r="B74" s="38"/>
      <c r="C74" s="31" t="s">
        <v>96</v>
      </c>
      <c r="D74" s="39"/>
      <c r="E74" s="39"/>
      <c r="F74" s="39"/>
      <c r="G74" s="39"/>
      <c r="H74" s="39"/>
      <c r="I74" s="130"/>
      <c r="J74" s="39"/>
      <c r="K74" s="39"/>
      <c r="L74" s="43"/>
    </row>
    <row r="75" spans="2:12" s="1" customFormat="1" ht="16.5" customHeight="1">
      <c r="B75" s="38"/>
      <c r="C75" s="39"/>
      <c r="D75" s="39"/>
      <c r="E75" s="64" t="str">
        <f>E9</f>
        <v>SO 02 - Klenice, Židněves, oprava koryta v ř. km 8,000 – 9,300</v>
      </c>
      <c r="F75" s="39"/>
      <c r="G75" s="39"/>
      <c r="H75" s="39"/>
      <c r="I75" s="130"/>
      <c r="J75" s="39"/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30"/>
      <c r="J76" s="39"/>
      <c r="K76" s="39"/>
      <c r="L76" s="43"/>
    </row>
    <row r="77" spans="2:12" s="1" customFormat="1" ht="12" customHeight="1">
      <c r="B77" s="38"/>
      <c r="C77" s="31" t="s">
        <v>22</v>
      </c>
      <c r="D77" s="39"/>
      <c r="E77" s="39"/>
      <c r="F77" s="26" t="str">
        <f>F12</f>
        <v>obce Kolomuty, Židněves a městys Březno a blízké o</v>
      </c>
      <c r="G77" s="39"/>
      <c r="H77" s="39"/>
      <c r="I77" s="132" t="s">
        <v>24</v>
      </c>
      <c r="J77" s="67" t="str">
        <f>IF(J12="","",J12)</f>
        <v>29. 11. 2017</v>
      </c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24.9" customHeight="1">
      <c r="B79" s="38"/>
      <c r="C79" s="31" t="s">
        <v>30</v>
      </c>
      <c r="D79" s="39"/>
      <c r="E79" s="39"/>
      <c r="F79" s="26" t="str">
        <f>E15</f>
        <v>Povodí Labe, s.p, Hradec Králové</v>
      </c>
      <c r="G79" s="39"/>
      <c r="H79" s="39"/>
      <c r="I79" s="132" t="s">
        <v>38</v>
      </c>
      <c r="J79" s="36" t="str">
        <f>E21</f>
        <v>MONEKON spol. s r. o., České Budějovice</v>
      </c>
      <c r="K79" s="39"/>
      <c r="L79" s="43"/>
    </row>
    <row r="80" spans="2:12" s="1" customFormat="1" ht="13.65" customHeight="1">
      <c r="B80" s="38"/>
      <c r="C80" s="31" t="s">
        <v>36</v>
      </c>
      <c r="D80" s="39"/>
      <c r="E80" s="39"/>
      <c r="F80" s="26" t="str">
        <f>IF(E18="","",E18)</f>
        <v>Vyplň údaj</v>
      </c>
      <c r="G80" s="39"/>
      <c r="H80" s="39"/>
      <c r="I80" s="132" t="s">
        <v>40</v>
      </c>
      <c r="J80" s="36" t="str">
        <f>E24</f>
        <v xml:space="preserve"> </v>
      </c>
      <c r="K80" s="39"/>
      <c r="L80" s="43"/>
    </row>
    <row r="81" spans="2:12" s="1" customFormat="1" ht="10.3" customHeight="1">
      <c r="B81" s="38"/>
      <c r="C81" s="39"/>
      <c r="D81" s="39"/>
      <c r="E81" s="39"/>
      <c r="F81" s="39"/>
      <c r="G81" s="39"/>
      <c r="H81" s="39"/>
      <c r="I81" s="130"/>
      <c r="J81" s="39"/>
      <c r="K81" s="39"/>
      <c r="L81" s="43"/>
    </row>
    <row r="82" spans="2:20" s="9" customFormat="1" ht="29.25" customHeight="1">
      <c r="B82" s="178"/>
      <c r="C82" s="179" t="s">
        <v>107</v>
      </c>
      <c r="D82" s="180" t="s">
        <v>63</v>
      </c>
      <c r="E82" s="180" t="s">
        <v>59</v>
      </c>
      <c r="F82" s="180" t="s">
        <v>60</v>
      </c>
      <c r="G82" s="180" t="s">
        <v>108</v>
      </c>
      <c r="H82" s="180" t="s">
        <v>109</v>
      </c>
      <c r="I82" s="181" t="s">
        <v>110</v>
      </c>
      <c r="J82" s="180" t="s">
        <v>100</v>
      </c>
      <c r="K82" s="182" t="s">
        <v>111</v>
      </c>
      <c r="L82" s="183"/>
      <c r="M82" s="87" t="s">
        <v>32</v>
      </c>
      <c r="N82" s="88" t="s">
        <v>48</v>
      </c>
      <c r="O82" s="88" t="s">
        <v>112</v>
      </c>
      <c r="P82" s="88" t="s">
        <v>113</v>
      </c>
      <c r="Q82" s="88" t="s">
        <v>114</v>
      </c>
      <c r="R82" s="88" t="s">
        <v>115</v>
      </c>
      <c r="S82" s="88" t="s">
        <v>116</v>
      </c>
      <c r="T82" s="89" t="s">
        <v>117</v>
      </c>
    </row>
    <row r="83" spans="2:63" s="1" customFormat="1" ht="22.8" customHeight="1">
      <c r="B83" s="38"/>
      <c r="C83" s="94" t="s">
        <v>118</v>
      </c>
      <c r="D83" s="39"/>
      <c r="E83" s="39"/>
      <c r="F83" s="39"/>
      <c r="G83" s="39"/>
      <c r="H83" s="39"/>
      <c r="I83" s="130"/>
      <c r="J83" s="184">
        <f>BK83</f>
        <v>0</v>
      </c>
      <c r="K83" s="39"/>
      <c r="L83" s="43"/>
      <c r="M83" s="90"/>
      <c r="N83" s="91"/>
      <c r="O83" s="91"/>
      <c r="P83" s="185">
        <f>P84</f>
        <v>0</v>
      </c>
      <c r="Q83" s="91"/>
      <c r="R83" s="185">
        <f>R84</f>
        <v>47.675700000000006</v>
      </c>
      <c r="S83" s="91"/>
      <c r="T83" s="186">
        <f>T84</f>
        <v>156.6</v>
      </c>
      <c r="AT83" s="16" t="s">
        <v>77</v>
      </c>
      <c r="AU83" s="16" t="s">
        <v>101</v>
      </c>
      <c r="BK83" s="187">
        <f>BK84</f>
        <v>0</v>
      </c>
    </row>
    <row r="84" spans="2:63" s="10" customFormat="1" ht="25.9" customHeight="1">
      <c r="B84" s="188"/>
      <c r="C84" s="189"/>
      <c r="D84" s="190" t="s">
        <v>77</v>
      </c>
      <c r="E84" s="191" t="s">
        <v>119</v>
      </c>
      <c r="F84" s="191" t="s">
        <v>262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P85+P173+P179</f>
        <v>0</v>
      </c>
      <c r="Q84" s="196"/>
      <c r="R84" s="197">
        <f>R85+R173+R179</f>
        <v>47.675700000000006</v>
      </c>
      <c r="S84" s="196"/>
      <c r="T84" s="198">
        <f>T85+T173+T179</f>
        <v>156.6</v>
      </c>
      <c r="AR84" s="199" t="s">
        <v>86</v>
      </c>
      <c r="AT84" s="200" t="s">
        <v>77</v>
      </c>
      <c r="AU84" s="200" t="s">
        <v>78</v>
      </c>
      <c r="AY84" s="199" t="s">
        <v>121</v>
      </c>
      <c r="BK84" s="201">
        <f>BK85+BK173+BK179</f>
        <v>0</v>
      </c>
    </row>
    <row r="85" spans="2:63" s="10" customFormat="1" ht="22.8" customHeight="1">
      <c r="B85" s="188"/>
      <c r="C85" s="189"/>
      <c r="D85" s="190" t="s">
        <v>77</v>
      </c>
      <c r="E85" s="202" t="s">
        <v>86</v>
      </c>
      <c r="F85" s="202" t="s">
        <v>122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SUM(P86:P172)</f>
        <v>0</v>
      </c>
      <c r="Q85" s="196"/>
      <c r="R85" s="197">
        <f>SUM(R86:R172)</f>
        <v>8.7957</v>
      </c>
      <c r="S85" s="196"/>
      <c r="T85" s="198">
        <f>SUM(T86:T172)</f>
        <v>156.6</v>
      </c>
      <c r="AR85" s="199" t="s">
        <v>86</v>
      </c>
      <c r="AT85" s="200" t="s">
        <v>77</v>
      </c>
      <c r="AU85" s="200" t="s">
        <v>86</v>
      </c>
      <c r="AY85" s="199" t="s">
        <v>121</v>
      </c>
      <c r="BK85" s="201">
        <f>SUM(BK86:BK172)</f>
        <v>0</v>
      </c>
    </row>
    <row r="86" spans="2:65" s="1" customFormat="1" ht="16.5" customHeight="1">
      <c r="B86" s="38"/>
      <c r="C86" s="204" t="s">
        <v>86</v>
      </c>
      <c r="D86" s="204" t="s">
        <v>123</v>
      </c>
      <c r="E86" s="205" t="s">
        <v>263</v>
      </c>
      <c r="F86" s="206" t="s">
        <v>264</v>
      </c>
      <c r="G86" s="207" t="s">
        <v>126</v>
      </c>
      <c r="H86" s="208">
        <v>16500</v>
      </c>
      <c r="I86" s="209"/>
      <c r="J86" s="210">
        <f>ROUND(I86*H86,2)</f>
        <v>0</v>
      </c>
      <c r="K86" s="206" t="s">
        <v>127</v>
      </c>
      <c r="L86" s="43"/>
      <c r="M86" s="211" t="s">
        <v>32</v>
      </c>
      <c r="N86" s="212" t="s">
        <v>49</v>
      </c>
      <c r="O86" s="79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6" t="s">
        <v>128</v>
      </c>
      <c r="AT86" s="16" t="s">
        <v>123</v>
      </c>
      <c r="AU86" s="16" t="s">
        <v>88</v>
      </c>
      <c r="AY86" s="16" t="s">
        <v>121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86</v>
      </c>
      <c r="BK86" s="215">
        <f>ROUND(I86*H86,2)</f>
        <v>0</v>
      </c>
      <c r="BL86" s="16" t="s">
        <v>128</v>
      </c>
      <c r="BM86" s="16" t="s">
        <v>265</v>
      </c>
    </row>
    <row r="87" spans="2:47" s="1" customFormat="1" ht="12">
      <c r="B87" s="38"/>
      <c r="C87" s="39"/>
      <c r="D87" s="218" t="s">
        <v>138</v>
      </c>
      <c r="E87" s="39"/>
      <c r="F87" s="239" t="s">
        <v>266</v>
      </c>
      <c r="G87" s="39"/>
      <c r="H87" s="39"/>
      <c r="I87" s="130"/>
      <c r="J87" s="39"/>
      <c r="K87" s="39"/>
      <c r="L87" s="43"/>
      <c r="M87" s="240"/>
      <c r="N87" s="79"/>
      <c r="O87" s="79"/>
      <c r="P87" s="79"/>
      <c r="Q87" s="79"/>
      <c r="R87" s="79"/>
      <c r="S87" s="79"/>
      <c r="T87" s="80"/>
      <c r="AT87" s="16" t="s">
        <v>138</v>
      </c>
      <c r="AU87" s="16" t="s">
        <v>88</v>
      </c>
    </row>
    <row r="88" spans="2:51" s="11" customFormat="1" ht="12">
      <c r="B88" s="216"/>
      <c r="C88" s="217"/>
      <c r="D88" s="218" t="s">
        <v>130</v>
      </c>
      <c r="E88" s="219" t="s">
        <v>32</v>
      </c>
      <c r="F88" s="220" t="s">
        <v>267</v>
      </c>
      <c r="G88" s="217"/>
      <c r="H88" s="221">
        <v>16500</v>
      </c>
      <c r="I88" s="222"/>
      <c r="J88" s="217"/>
      <c r="K88" s="217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130</v>
      </c>
      <c r="AU88" s="227" t="s">
        <v>88</v>
      </c>
      <c r="AV88" s="11" t="s">
        <v>88</v>
      </c>
      <c r="AW88" s="11" t="s">
        <v>132</v>
      </c>
      <c r="AX88" s="11" t="s">
        <v>78</v>
      </c>
      <c r="AY88" s="227" t="s">
        <v>121</v>
      </c>
    </row>
    <row r="89" spans="2:51" s="12" customFormat="1" ht="12">
      <c r="B89" s="228"/>
      <c r="C89" s="229"/>
      <c r="D89" s="218" t="s">
        <v>130</v>
      </c>
      <c r="E89" s="230" t="s">
        <v>32</v>
      </c>
      <c r="F89" s="231" t="s">
        <v>133</v>
      </c>
      <c r="G89" s="229"/>
      <c r="H89" s="232">
        <v>16500</v>
      </c>
      <c r="I89" s="233"/>
      <c r="J89" s="229"/>
      <c r="K89" s="229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130</v>
      </c>
      <c r="AU89" s="238" t="s">
        <v>88</v>
      </c>
      <c r="AV89" s="12" t="s">
        <v>128</v>
      </c>
      <c r="AW89" s="12" t="s">
        <v>132</v>
      </c>
      <c r="AX89" s="12" t="s">
        <v>86</v>
      </c>
      <c r="AY89" s="238" t="s">
        <v>121</v>
      </c>
    </row>
    <row r="90" spans="2:65" s="1" customFormat="1" ht="22.5" customHeight="1">
      <c r="B90" s="38"/>
      <c r="C90" s="204" t="s">
        <v>88</v>
      </c>
      <c r="D90" s="204" t="s">
        <v>123</v>
      </c>
      <c r="E90" s="205" t="s">
        <v>268</v>
      </c>
      <c r="F90" s="206" t="s">
        <v>269</v>
      </c>
      <c r="G90" s="207" t="s">
        <v>126</v>
      </c>
      <c r="H90" s="208">
        <v>10</v>
      </c>
      <c r="I90" s="209"/>
      <c r="J90" s="210">
        <f>ROUND(I90*H90,2)</f>
        <v>0</v>
      </c>
      <c r="K90" s="206" t="s">
        <v>127</v>
      </c>
      <c r="L90" s="43"/>
      <c r="M90" s="211" t="s">
        <v>32</v>
      </c>
      <c r="N90" s="212" t="s">
        <v>49</v>
      </c>
      <c r="O90" s="7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6" t="s">
        <v>128</v>
      </c>
      <c r="AT90" s="16" t="s">
        <v>123</v>
      </c>
      <c r="AU90" s="16" t="s">
        <v>88</v>
      </c>
      <c r="AY90" s="16" t="s">
        <v>121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86</v>
      </c>
      <c r="BK90" s="215">
        <f>ROUND(I90*H90,2)</f>
        <v>0</v>
      </c>
      <c r="BL90" s="16" t="s">
        <v>128</v>
      </c>
      <c r="BM90" s="16" t="s">
        <v>270</v>
      </c>
    </row>
    <row r="91" spans="2:51" s="13" customFormat="1" ht="12">
      <c r="B91" s="241"/>
      <c r="C91" s="242"/>
      <c r="D91" s="218" t="s">
        <v>130</v>
      </c>
      <c r="E91" s="243" t="s">
        <v>32</v>
      </c>
      <c r="F91" s="244" t="s">
        <v>271</v>
      </c>
      <c r="G91" s="242"/>
      <c r="H91" s="243" t="s">
        <v>32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130</v>
      </c>
      <c r="AU91" s="250" t="s">
        <v>88</v>
      </c>
      <c r="AV91" s="13" t="s">
        <v>86</v>
      </c>
      <c r="AW91" s="13" t="s">
        <v>132</v>
      </c>
      <c r="AX91" s="13" t="s">
        <v>78</v>
      </c>
      <c r="AY91" s="250" t="s">
        <v>121</v>
      </c>
    </row>
    <row r="92" spans="2:51" s="11" customFormat="1" ht="12">
      <c r="B92" s="216"/>
      <c r="C92" s="217"/>
      <c r="D92" s="218" t="s">
        <v>130</v>
      </c>
      <c r="E92" s="219" t="s">
        <v>32</v>
      </c>
      <c r="F92" s="220" t="s">
        <v>272</v>
      </c>
      <c r="G92" s="217"/>
      <c r="H92" s="221">
        <v>10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130</v>
      </c>
      <c r="AU92" s="227" t="s">
        <v>88</v>
      </c>
      <c r="AV92" s="11" t="s">
        <v>88</v>
      </c>
      <c r="AW92" s="11" t="s">
        <v>132</v>
      </c>
      <c r="AX92" s="11" t="s">
        <v>78</v>
      </c>
      <c r="AY92" s="227" t="s">
        <v>121</v>
      </c>
    </row>
    <row r="93" spans="2:51" s="12" customFormat="1" ht="12">
      <c r="B93" s="228"/>
      <c r="C93" s="229"/>
      <c r="D93" s="218" t="s">
        <v>130</v>
      </c>
      <c r="E93" s="230" t="s">
        <v>32</v>
      </c>
      <c r="F93" s="231" t="s">
        <v>133</v>
      </c>
      <c r="G93" s="229"/>
      <c r="H93" s="232">
        <v>10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130</v>
      </c>
      <c r="AU93" s="238" t="s">
        <v>88</v>
      </c>
      <c r="AV93" s="12" t="s">
        <v>128</v>
      </c>
      <c r="AW93" s="12" t="s">
        <v>132</v>
      </c>
      <c r="AX93" s="12" t="s">
        <v>86</v>
      </c>
      <c r="AY93" s="238" t="s">
        <v>121</v>
      </c>
    </row>
    <row r="94" spans="2:65" s="1" customFormat="1" ht="16.5" customHeight="1">
      <c r="B94" s="38"/>
      <c r="C94" s="204" t="s">
        <v>142</v>
      </c>
      <c r="D94" s="204" t="s">
        <v>123</v>
      </c>
      <c r="E94" s="205" t="s">
        <v>273</v>
      </c>
      <c r="F94" s="206" t="s">
        <v>274</v>
      </c>
      <c r="G94" s="207" t="s">
        <v>126</v>
      </c>
      <c r="H94" s="208">
        <v>10</v>
      </c>
      <c r="I94" s="209"/>
      <c r="J94" s="210">
        <f>ROUND(I94*H94,2)</f>
        <v>0</v>
      </c>
      <c r="K94" s="206" t="s">
        <v>32</v>
      </c>
      <c r="L94" s="43"/>
      <c r="M94" s="211" t="s">
        <v>32</v>
      </c>
      <c r="N94" s="212" t="s">
        <v>49</v>
      </c>
      <c r="O94" s="79"/>
      <c r="P94" s="213">
        <f>O94*H94</f>
        <v>0</v>
      </c>
      <c r="Q94" s="213">
        <v>0.00018</v>
      </c>
      <c r="R94" s="213">
        <f>Q94*H94</f>
        <v>0.0018000000000000002</v>
      </c>
      <c r="S94" s="213">
        <v>0</v>
      </c>
      <c r="T94" s="214">
        <f>S94*H94</f>
        <v>0</v>
      </c>
      <c r="AR94" s="16" t="s">
        <v>128</v>
      </c>
      <c r="AT94" s="16" t="s">
        <v>123</v>
      </c>
      <c r="AU94" s="16" t="s">
        <v>88</v>
      </c>
      <c r="AY94" s="16" t="s">
        <v>121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86</v>
      </c>
      <c r="BK94" s="215">
        <f>ROUND(I94*H94,2)</f>
        <v>0</v>
      </c>
      <c r="BL94" s="16" t="s">
        <v>128</v>
      </c>
      <c r="BM94" s="16" t="s">
        <v>275</v>
      </c>
    </row>
    <row r="95" spans="2:51" s="11" customFormat="1" ht="12">
      <c r="B95" s="216"/>
      <c r="C95" s="217"/>
      <c r="D95" s="218" t="s">
        <v>130</v>
      </c>
      <c r="E95" s="219" t="s">
        <v>32</v>
      </c>
      <c r="F95" s="220" t="s">
        <v>272</v>
      </c>
      <c r="G95" s="217"/>
      <c r="H95" s="221">
        <v>10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130</v>
      </c>
      <c r="AU95" s="227" t="s">
        <v>88</v>
      </c>
      <c r="AV95" s="11" t="s">
        <v>88</v>
      </c>
      <c r="AW95" s="11" t="s">
        <v>132</v>
      </c>
      <c r="AX95" s="11" t="s">
        <v>78</v>
      </c>
      <c r="AY95" s="227" t="s">
        <v>121</v>
      </c>
    </row>
    <row r="96" spans="2:51" s="12" customFormat="1" ht="12">
      <c r="B96" s="228"/>
      <c r="C96" s="229"/>
      <c r="D96" s="218" t="s">
        <v>130</v>
      </c>
      <c r="E96" s="230" t="s">
        <v>32</v>
      </c>
      <c r="F96" s="231" t="s">
        <v>133</v>
      </c>
      <c r="G96" s="229"/>
      <c r="H96" s="232">
        <v>10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130</v>
      </c>
      <c r="AU96" s="238" t="s">
        <v>88</v>
      </c>
      <c r="AV96" s="12" t="s">
        <v>128</v>
      </c>
      <c r="AW96" s="12" t="s">
        <v>132</v>
      </c>
      <c r="AX96" s="12" t="s">
        <v>86</v>
      </c>
      <c r="AY96" s="238" t="s">
        <v>121</v>
      </c>
    </row>
    <row r="97" spans="2:65" s="1" customFormat="1" ht="22.5" customHeight="1">
      <c r="B97" s="38"/>
      <c r="C97" s="204" t="s">
        <v>128</v>
      </c>
      <c r="D97" s="204" t="s">
        <v>123</v>
      </c>
      <c r="E97" s="205" t="s">
        <v>156</v>
      </c>
      <c r="F97" s="206" t="s">
        <v>157</v>
      </c>
      <c r="G97" s="207" t="s">
        <v>126</v>
      </c>
      <c r="H97" s="208">
        <v>360</v>
      </c>
      <c r="I97" s="209"/>
      <c r="J97" s="210">
        <f>ROUND(I97*H97,2)</f>
        <v>0</v>
      </c>
      <c r="K97" s="206" t="s">
        <v>127</v>
      </c>
      <c r="L97" s="43"/>
      <c r="M97" s="211" t="s">
        <v>32</v>
      </c>
      <c r="N97" s="212" t="s">
        <v>49</v>
      </c>
      <c r="O97" s="79"/>
      <c r="P97" s="213">
        <f>O97*H97</f>
        <v>0</v>
      </c>
      <c r="Q97" s="213">
        <v>0</v>
      </c>
      <c r="R97" s="213">
        <f>Q97*H97</f>
        <v>0</v>
      </c>
      <c r="S97" s="213">
        <v>0.355</v>
      </c>
      <c r="T97" s="214">
        <f>S97*H97</f>
        <v>127.8</v>
      </c>
      <c r="AR97" s="16" t="s">
        <v>128</v>
      </c>
      <c r="AT97" s="16" t="s">
        <v>123</v>
      </c>
      <c r="AU97" s="16" t="s">
        <v>88</v>
      </c>
      <c r="AY97" s="16" t="s">
        <v>121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86</v>
      </c>
      <c r="BK97" s="215">
        <f>ROUND(I97*H97,2)</f>
        <v>0</v>
      </c>
      <c r="BL97" s="16" t="s">
        <v>128</v>
      </c>
      <c r="BM97" s="16" t="s">
        <v>276</v>
      </c>
    </row>
    <row r="98" spans="2:51" s="11" customFormat="1" ht="12">
      <c r="B98" s="216"/>
      <c r="C98" s="217"/>
      <c r="D98" s="218" t="s">
        <v>130</v>
      </c>
      <c r="E98" s="219" t="s">
        <v>32</v>
      </c>
      <c r="F98" s="220" t="s">
        <v>277</v>
      </c>
      <c r="G98" s="217"/>
      <c r="H98" s="221">
        <v>252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130</v>
      </c>
      <c r="AU98" s="227" t="s">
        <v>88</v>
      </c>
      <c r="AV98" s="11" t="s">
        <v>88</v>
      </c>
      <c r="AW98" s="11" t="s">
        <v>132</v>
      </c>
      <c r="AX98" s="11" t="s">
        <v>78</v>
      </c>
      <c r="AY98" s="227" t="s">
        <v>121</v>
      </c>
    </row>
    <row r="99" spans="2:51" s="11" customFormat="1" ht="12">
      <c r="B99" s="216"/>
      <c r="C99" s="217"/>
      <c r="D99" s="218" t="s">
        <v>130</v>
      </c>
      <c r="E99" s="219" t="s">
        <v>32</v>
      </c>
      <c r="F99" s="220" t="s">
        <v>278</v>
      </c>
      <c r="G99" s="217"/>
      <c r="H99" s="221">
        <v>108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130</v>
      </c>
      <c r="AU99" s="227" t="s">
        <v>88</v>
      </c>
      <c r="AV99" s="11" t="s">
        <v>88</v>
      </c>
      <c r="AW99" s="11" t="s">
        <v>132</v>
      </c>
      <c r="AX99" s="11" t="s">
        <v>78</v>
      </c>
      <c r="AY99" s="227" t="s">
        <v>121</v>
      </c>
    </row>
    <row r="100" spans="2:51" s="12" customFormat="1" ht="12">
      <c r="B100" s="228"/>
      <c r="C100" s="229"/>
      <c r="D100" s="218" t="s">
        <v>130</v>
      </c>
      <c r="E100" s="230" t="s">
        <v>32</v>
      </c>
      <c r="F100" s="231" t="s">
        <v>133</v>
      </c>
      <c r="G100" s="229"/>
      <c r="H100" s="232">
        <v>360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130</v>
      </c>
      <c r="AU100" s="238" t="s">
        <v>88</v>
      </c>
      <c r="AV100" s="12" t="s">
        <v>128</v>
      </c>
      <c r="AW100" s="12" t="s">
        <v>132</v>
      </c>
      <c r="AX100" s="12" t="s">
        <v>86</v>
      </c>
      <c r="AY100" s="238" t="s">
        <v>121</v>
      </c>
    </row>
    <row r="101" spans="2:65" s="1" customFormat="1" ht="22.5" customHeight="1">
      <c r="B101" s="38"/>
      <c r="C101" s="204" t="s">
        <v>151</v>
      </c>
      <c r="D101" s="204" t="s">
        <v>123</v>
      </c>
      <c r="E101" s="205" t="s">
        <v>162</v>
      </c>
      <c r="F101" s="206" t="s">
        <v>163</v>
      </c>
      <c r="G101" s="207" t="s">
        <v>164</v>
      </c>
      <c r="H101" s="208">
        <v>18</v>
      </c>
      <c r="I101" s="209"/>
      <c r="J101" s="210">
        <f>ROUND(I101*H101,2)</f>
        <v>0</v>
      </c>
      <c r="K101" s="206" t="s">
        <v>127</v>
      </c>
      <c r="L101" s="43"/>
      <c r="M101" s="211" t="s">
        <v>32</v>
      </c>
      <c r="N101" s="212" t="s">
        <v>49</v>
      </c>
      <c r="O101" s="79"/>
      <c r="P101" s="213">
        <f>O101*H101</f>
        <v>0</v>
      </c>
      <c r="Q101" s="213">
        <v>0</v>
      </c>
      <c r="R101" s="213">
        <f>Q101*H101</f>
        <v>0</v>
      </c>
      <c r="S101" s="213">
        <v>1.6</v>
      </c>
      <c r="T101" s="214">
        <f>S101*H101</f>
        <v>28.8</v>
      </c>
      <c r="AR101" s="16" t="s">
        <v>128</v>
      </c>
      <c r="AT101" s="16" t="s">
        <v>123</v>
      </c>
      <c r="AU101" s="16" t="s">
        <v>88</v>
      </c>
      <c r="AY101" s="16" t="s">
        <v>121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86</v>
      </c>
      <c r="BK101" s="215">
        <f>ROUND(I101*H101,2)</f>
        <v>0</v>
      </c>
      <c r="BL101" s="16" t="s">
        <v>128</v>
      </c>
      <c r="BM101" s="16" t="s">
        <v>279</v>
      </c>
    </row>
    <row r="102" spans="2:51" s="11" customFormat="1" ht="12">
      <c r="B102" s="216"/>
      <c r="C102" s="217"/>
      <c r="D102" s="218" t="s">
        <v>130</v>
      </c>
      <c r="E102" s="219" t="s">
        <v>32</v>
      </c>
      <c r="F102" s="220" t="s">
        <v>280</v>
      </c>
      <c r="G102" s="217"/>
      <c r="H102" s="221">
        <v>12.600000000000001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130</v>
      </c>
      <c r="AU102" s="227" t="s">
        <v>88</v>
      </c>
      <c r="AV102" s="11" t="s">
        <v>88</v>
      </c>
      <c r="AW102" s="11" t="s">
        <v>132</v>
      </c>
      <c r="AX102" s="11" t="s">
        <v>78</v>
      </c>
      <c r="AY102" s="227" t="s">
        <v>121</v>
      </c>
    </row>
    <row r="103" spans="2:51" s="11" customFormat="1" ht="12">
      <c r="B103" s="216"/>
      <c r="C103" s="217"/>
      <c r="D103" s="218" t="s">
        <v>130</v>
      </c>
      <c r="E103" s="219" t="s">
        <v>32</v>
      </c>
      <c r="F103" s="220" t="s">
        <v>281</v>
      </c>
      <c r="G103" s="217"/>
      <c r="H103" s="221">
        <v>5.4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130</v>
      </c>
      <c r="AU103" s="227" t="s">
        <v>88</v>
      </c>
      <c r="AV103" s="11" t="s">
        <v>88</v>
      </c>
      <c r="AW103" s="11" t="s">
        <v>132</v>
      </c>
      <c r="AX103" s="11" t="s">
        <v>78</v>
      </c>
      <c r="AY103" s="227" t="s">
        <v>121</v>
      </c>
    </row>
    <row r="104" spans="2:51" s="12" customFormat="1" ht="12">
      <c r="B104" s="228"/>
      <c r="C104" s="229"/>
      <c r="D104" s="218" t="s">
        <v>130</v>
      </c>
      <c r="E104" s="230" t="s">
        <v>32</v>
      </c>
      <c r="F104" s="231" t="s">
        <v>133</v>
      </c>
      <c r="G104" s="229"/>
      <c r="H104" s="232">
        <v>18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130</v>
      </c>
      <c r="AU104" s="238" t="s">
        <v>88</v>
      </c>
      <c r="AV104" s="12" t="s">
        <v>128</v>
      </c>
      <c r="AW104" s="12" t="s">
        <v>132</v>
      </c>
      <c r="AX104" s="12" t="s">
        <v>86</v>
      </c>
      <c r="AY104" s="238" t="s">
        <v>121</v>
      </c>
    </row>
    <row r="105" spans="2:65" s="1" customFormat="1" ht="22.5" customHeight="1">
      <c r="B105" s="38"/>
      <c r="C105" s="204" t="s">
        <v>155</v>
      </c>
      <c r="D105" s="204" t="s">
        <v>123</v>
      </c>
      <c r="E105" s="205" t="s">
        <v>282</v>
      </c>
      <c r="F105" s="206" t="s">
        <v>283</v>
      </c>
      <c r="G105" s="207" t="s">
        <v>164</v>
      </c>
      <c r="H105" s="208">
        <v>75</v>
      </c>
      <c r="I105" s="209"/>
      <c r="J105" s="210">
        <f>ROUND(I105*H105,2)</f>
        <v>0</v>
      </c>
      <c r="K105" s="206" t="s">
        <v>127</v>
      </c>
      <c r="L105" s="43"/>
      <c r="M105" s="211" t="s">
        <v>32</v>
      </c>
      <c r="N105" s="212" t="s">
        <v>49</v>
      </c>
      <c r="O105" s="79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6" t="s">
        <v>128</v>
      </c>
      <c r="AT105" s="16" t="s">
        <v>123</v>
      </c>
      <c r="AU105" s="16" t="s">
        <v>88</v>
      </c>
      <c r="AY105" s="16" t="s">
        <v>121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6" t="s">
        <v>86</v>
      </c>
      <c r="BK105" s="215">
        <f>ROUND(I105*H105,2)</f>
        <v>0</v>
      </c>
      <c r="BL105" s="16" t="s">
        <v>128</v>
      </c>
      <c r="BM105" s="16" t="s">
        <v>284</v>
      </c>
    </row>
    <row r="106" spans="2:51" s="13" customFormat="1" ht="12">
      <c r="B106" s="241"/>
      <c r="C106" s="242"/>
      <c r="D106" s="218" t="s">
        <v>130</v>
      </c>
      <c r="E106" s="243" t="s">
        <v>32</v>
      </c>
      <c r="F106" s="244" t="s">
        <v>285</v>
      </c>
      <c r="G106" s="242"/>
      <c r="H106" s="243" t="s">
        <v>32</v>
      </c>
      <c r="I106" s="245"/>
      <c r="J106" s="242"/>
      <c r="K106" s="242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130</v>
      </c>
      <c r="AU106" s="250" t="s">
        <v>88</v>
      </c>
      <c r="AV106" s="13" t="s">
        <v>86</v>
      </c>
      <c r="AW106" s="13" t="s">
        <v>132</v>
      </c>
      <c r="AX106" s="13" t="s">
        <v>78</v>
      </c>
      <c r="AY106" s="250" t="s">
        <v>121</v>
      </c>
    </row>
    <row r="107" spans="2:51" s="11" customFormat="1" ht="12">
      <c r="B107" s="216"/>
      <c r="C107" s="217"/>
      <c r="D107" s="218" t="s">
        <v>130</v>
      </c>
      <c r="E107" s="219" t="s">
        <v>32</v>
      </c>
      <c r="F107" s="220" t="s">
        <v>286</v>
      </c>
      <c r="G107" s="217"/>
      <c r="H107" s="221">
        <v>75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130</v>
      </c>
      <c r="AU107" s="227" t="s">
        <v>88</v>
      </c>
      <c r="AV107" s="11" t="s">
        <v>88</v>
      </c>
      <c r="AW107" s="11" t="s">
        <v>132</v>
      </c>
      <c r="AX107" s="11" t="s">
        <v>78</v>
      </c>
      <c r="AY107" s="227" t="s">
        <v>121</v>
      </c>
    </row>
    <row r="108" spans="2:51" s="12" customFormat="1" ht="12">
      <c r="B108" s="228"/>
      <c r="C108" s="229"/>
      <c r="D108" s="218" t="s">
        <v>130</v>
      </c>
      <c r="E108" s="230" t="s">
        <v>32</v>
      </c>
      <c r="F108" s="231" t="s">
        <v>133</v>
      </c>
      <c r="G108" s="229"/>
      <c r="H108" s="232">
        <v>75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130</v>
      </c>
      <c r="AU108" s="238" t="s">
        <v>88</v>
      </c>
      <c r="AV108" s="12" t="s">
        <v>128</v>
      </c>
      <c r="AW108" s="12" t="s">
        <v>132</v>
      </c>
      <c r="AX108" s="12" t="s">
        <v>86</v>
      </c>
      <c r="AY108" s="238" t="s">
        <v>121</v>
      </c>
    </row>
    <row r="109" spans="2:65" s="1" customFormat="1" ht="22.5" customHeight="1">
      <c r="B109" s="38"/>
      <c r="C109" s="204" t="s">
        <v>161</v>
      </c>
      <c r="D109" s="204" t="s">
        <v>123</v>
      </c>
      <c r="E109" s="205" t="s">
        <v>169</v>
      </c>
      <c r="F109" s="206" t="s">
        <v>170</v>
      </c>
      <c r="G109" s="207" t="s">
        <v>164</v>
      </c>
      <c r="H109" s="208">
        <v>1395</v>
      </c>
      <c r="I109" s="209"/>
      <c r="J109" s="210">
        <f>ROUND(I109*H109,2)</f>
        <v>0</v>
      </c>
      <c r="K109" s="206" t="s">
        <v>127</v>
      </c>
      <c r="L109" s="43"/>
      <c r="M109" s="211" t="s">
        <v>32</v>
      </c>
      <c r="N109" s="212" t="s">
        <v>49</v>
      </c>
      <c r="O109" s="79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16" t="s">
        <v>128</v>
      </c>
      <c r="AT109" s="16" t="s">
        <v>123</v>
      </c>
      <c r="AU109" s="16" t="s">
        <v>88</v>
      </c>
      <c r="AY109" s="16" t="s">
        <v>121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6" t="s">
        <v>86</v>
      </c>
      <c r="BK109" s="215">
        <f>ROUND(I109*H109,2)</f>
        <v>0</v>
      </c>
      <c r="BL109" s="16" t="s">
        <v>128</v>
      </c>
      <c r="BM109" s="16" t="s">
        <v>287</v>
      </c>
    </row>
    <row r="110" spans="2:51" s="11" customFormat="1" ht="12">
      <c r="B110" s="216"/>
      <c r="C110" s="217"/>
      <c r="D110" s="218" t="s">
        <v>130</v>
      </c>
      <c r="E110" s="219" t="s">
        <v>32</v>
      </c>
      <c r="F110" s="220" t="s">
        <v>288</v>
      </c>
      <c r="G110" s="217"/>
      <c r="H110" s="221">
        <v>1395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130</v>
      </c>
      <c r="AU110" s="227" t="s">
        <v>88</v>
      </c>
      <c r="AV110" s="11" t="s">
        <v>88</v>
      </c>
      <c r="AW110" s="11" t="s">
        <v>132</v>
      </c>
      <c r="AX110" s="11" t="s">
        <v>78</v>
      </c>
      <c r="AY110" s="227" t="s">
        <v>121</v>
      </c>
    </row>
    <row r="111" spans="2:51" s="12" customFormat="1" ht="12">
      <c r="B111" s="228"/>
      <c r="C111" s="229"/>
      <c r="D111" s="218" t="s">
        <v>130</v>
      </c>
      <c r="E111" s="230" t="s">
        <v>32</v>
      </c>
      <c r="F111" s="231" t="s">
        <v>133</v>
      </c>
      <c r="G111" s="229"/>
      <c r="H111" s="232">
        <v>1395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130</v>
      </c>
      <c r="AU111" s="238" t="s">
        <v>88</v>
      </c>
      <c r="AV111" s="12" t="s">
        <v>128</v>
      </c>
      <c r="AW111" s="12" t="s">
        <v>132</v>
      </c>
      <c r="AX111" s="12" t="s">
        <v>86</v>
      </c>
      <c r="AY111" s="238" t="s">
        <v>121</v>
      </c>
    </row>
    <row r="112" spans="2:65" s="1" customFormat="1" ht="22.5" customHeight="1">
      <c r="B112" s="38"/>
      <c r="C112" s="204" t="s">
        <v>168</v>
      </c>
      <c r="D112" s="204" t="s">
        <v>123</v>
      </c>
      <c r="E112" s="205" t="s">
        <v>289</v>
      </c>
      <c r="F112" s="206" t="s">
        <v>290</v>
      </c>
      <c r="G112" s="207" t="s">
        <v>164</v>
      </c>
      <c r="H112" s="208">
        <v>10</v>
      </c>
      <c r="I112" s="209"/>
      <c r="J112" s="210">
        <f>ROUND(I112*H112,2)</f>
        <v>0</v>
      </c>
      <c r="K112" s="206" t="s">
        <v>127</v>
      </c>
      <c r="L112" s="43"/>
      <c r="M112" s="211" t="s">
        <v>32</v>
      </c>
      <c r="N112" s="212" t="s">
        <v>49</v>
      </c>
      <c r="O112" s="79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6" t="s">
        <v>128</v>
      </c>
      <c r="AT112" s="16" t="s">
        <v>123</v>
      </c>
      <c r="AU112" s="16" t="s">
        <v>88</v>
      </c>
      <c r="AY112" s="16" t="s">
        <v>121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6" t="s">
        <v>86</v>
      </c>
      <c r="BK112" s="215">
        <f>ROUND(I112*H112,2)</f>
        <v>0</v>
      </c>
      <c r="BL112" s="16" t="s">
        <v>128</v>
      </c>
      <c r="BM112" s="16" t="s">
        <v>291</v>
      </c>
    </row>
    <row r="113" spans="2:51" s="11" customFormat="1" ht="12">
      <c r="B113" s="216"/>
      <c r="C113" s="217"/>
      <c r="D113" s="218" t="s">
        <v>130</v>
      </c>
      <c r="E113" s="219" t="s">
        <v>32</v>
      </c>
      <c r="F113" s="220" t="s">
        <v>292</v>
      </c>
      <c r="G113" s="217"/>
      <c r="H113" s="221">
        <v>10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130</v>
      </c>
      <c r="AU113" s="227" t="s">
        <v>88</v>
      </c>
      <c r="AV113" s="11" t="s">
        <v>88</v>
      </c>
      <c r="AW113" s="11" t="s">
        <v>132</v>
      </c>
      <c r="AX113" s="11" t="s">
        <v>78</v>
      </c>
      <c r="AY113" s="227" t="s">
        <v>121</v>
      </c>
    </row>
    <row r="114" spans="2:51" s="12" customFormat="1" ht="12">
      <c r="B114" s="228"/>
      <c r="C114" s="229"/>
      <c r="D114" s="218" t="s">
        <v>130</v>
      </c>
      <c r="E114" s="230" t="s">
        <v>32</v>
      </c>
      <c r="F114" s="231" t="s">
        <v>133</v>
      </c>
      <c r="G114" s="229"/>
      <c r="H114" s="232">
        <v>10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130</v>
      </c>
      <c r="AU114" s="238" t="s">
        <v>88</v>
      </c>
      <c r="AV114" s="12" t="s">
        <v>128</v>
      </c>
      <c r="AW114" s="12" t="s">
        <v>132</v>
      </c>
      <c r="AX114" s="12" t="s">
        <v>86</v>
      </c>
      <c r="AY114" s="238" t="s">
        <v>121</v>
      </c>
    </row>
    <row r="115" spans="2:65" s="1" customFormat="1" ht="22.5" customHeight="1">
      <c r="B115" s="38"/>
      <c r="C115" s="204" t="s">
        <v>173</v>
      </c>
      <c r="D115" s="204" t="s">
        <v>123</v>
      </c>
      <c r="E115" s="205" t="s">
        <v>174</v>
      </c>
      <c r="F115" s="206" t="s">
        <v>175</v>
      </c>
      <c r="G115" s="207" t="s">
        <v>164</v>
      </c>
      <c r="H115" s="208">
        <v>1395</v>
      </c>
      <c r="I115" s="209"/>
      <c r="J115" s="210">
        <f>ROUND(I115*H115,2)</f>
        <v>0</v>
      </c>
      <c r="K115" s="206" t="s">
        <v>127</v>
      </c>
      <c r="L115" s="43"/>
      <c r="M115" s="211" t="s">
        <v>32</v>
      </c>
      <c r="N115" s="212" t="s">
        <v>49</v>
      </c>
      <c r="O115" s="79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16" t="s">
        <v>128</v>
      </c>
      <c r="AT115" s="16" t="s">
        <v>123</v>
      </c>
      <c r="AU115" s="16" t="s">
        <v>88</v>
      </c>
      <c r="AY115" s="16" t="s">
        <v>121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6" t="s">
        <v>86</v>
      </c>
      <c r="BK115" s="215">
        <f>ROUND(I115*H115,2)</f>
        <v>0</v>
      </c>
      <c r="BL115" s="16" t="s">
        <v>128</v>
      </c>
      <c r="BM115" s="16" t="s">
        <v>293</v>
      </c>
    </row>
    <row r="116" spans="2:51" s="13" customFormat="1" ht="12">
      <c r="B116" s="241"/>
      <c r="C116" s="242"/>
      <c r="D116" s="218" t="s">
        <v>130</v>
      </c>
      <c r="E116" s="243" t="s">
        <v>32</v>
      </c>
      <c r="F116" s="244" t="s">
        <v>177</v>
      </c>
      <c r="G116" s="242"/>
      <c r="H116" s="243" t="s">
        <v>32</v>
      </c>
      <c r="I116" s="245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130</v>
      </c>
      <c r="AU116" s="250" t="s">
        <v>88</v>
      </c>
      <c r="AV116" s="13" t="s">
        <v>86</v>
      </c>
      <c r="AW116" s="13" t="s">
        <v>132</v>
      </c>
      <c r="AX116" s="13" t="s">
        <v>78</v>
      </c>
      <c r="AY116" s="250" t="s">
        <v>121</v>
      </c>
    </row>
    <row r="117" spans="2:51" s="11" customFormat="1" ht="12">
      <c r="B117" s="216"/>
      <c r="C117" s="217"/>
      <c r="D117" s="218" t="s">
        <v>130</v>
      </c>
      <c r="E117" s="219" t="s">
        <v>32</v>
      </c>
      <c r="F117" s="220" t="s">
        <v>288</v>
      </c>
      <c r="G117" s="217"/>
      <c r="H117" s="221">
        <v>1395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130</v>
      </c>
      <c r="AU117" s="227" t="s">
        <v>88</v>
      </c>
      <c r="AV117" s="11" t="s">
        <v>88</v>
      </c>
      <c r="AW117" s="11" t="s">
        <v>132</v>
      </c>
      <c r="AX117" s="11" t="s">
        <v>78</v>
      </c>
      <c r="AY117" s="227" t="s">
        <v>121</v>
      </c>
    </row>
    <row r="118" spans="2:51" s="12" customFormat="1" ht="12">
      <c r="B118" s="228"/>
      <c r="C118" s="229"/>
      <c r="D118" s="218" t="s">
        <v>130</v>
      </c>
      <c r="E118" s="230" t="s">
        <v>32</v>
      </c>
      <c r="F118" s="231" t="s">
        <v>133</v>
      </c>
      <c r="G118" s="229"/>
      <c r="H118" s="232">
        <v>1395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130</v>
      </c>
      <c r="AU118" s="238" t="s">
        <v>88</v>
      </c>
      <c r="AV118" s="12" t="s">
        <v>128</v>
      </c>
      <c r="AW118" s="12" t="s">
        <v>132</v>
      </c>
      <c r="AX118" s="12" t="s">
        <v>86</v>
      </c>
      <c r="AY118" s="238" t="s">
        <v>121</v>
      </c>
    </row>
    <row r="119" spans="2:65" s="1" customFormat="1" ht="22.5" customHeight="1">
      <c r="B119" s="38"/>
      <c r="C119" s="204" t="s">
        <v>178</v>
      </c>
      <c r="D119" s="204" t="s">
        <v>123</v>
      </c>
      <c r="E119" s="205" t="s">
        <v>294</v>
      </c>
      <c r="F119" s="206" t="s">
        <v>295</v>
      </c>
      <c r="G119" s="207" t="s">
        <v>164</v>
      </c>
      <c r="H119" s="208">
        <v>259.2</v>
      </c>
      <c r="I119" s="209"/>
      <c r="J119" s="210">
        <f>ROUND(I119*H119,2)</f>
        <v>0</v>
      </c>
      <c r="K119" s="206" t="s">
        <v>127</v>
      </c>
      <c r="L119" s="43"/>
      <c r="M119" s="211" t="s">
        <v>32</v>
      </c>
      <c r="N119" s="212" t="s">
        <v>49</v>
      </c>
      <c r="O119" s="79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6" t="s">
        <v>128</v>
      </c>
      <c r="AT119" s="16" t="s">
        <v>123</v>
      </c>
      <c r="AU119" s="16" t="s">
        <v>88</v>
      </c>
      <c r="AY119" s="16" t="s">
        <v>121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6" t="s">
        <v>86</v>
      </c>
      <c r="BK119" s="215">
        <f>ROUND(I119*H119,2)</f>
        <v>0</v>
      </c>
      <c r="BL119" s="16" t="s">
        <v>128</v>
      </c>
      <c r="BM119" s="16" t="s">
        <v>296</v>
      </c>
    </row>
    <row r="120" spans="2:47" s="1" customFormat="1" ht="12">
      <c r="B120" s="38"/>
      <c r="C120" s="39"/>
      <c r="D120" s="218" t="s">
        <v>138</v>
      </c>
      <c r="E120" s="39"/>
      <c r="F120" s="239" t="s">
        <v>297</v>
      </c>
      <c r="G120" s="39"/>
      <c r="H120" s="39"/>
      <c r="I120" s="130"/>
      <c r="J120" s="39"/>
      <c r="K120" s="39"/>
      <c r="L120" s="43"/>
      <c r="M120" s="240"/>
      <c r="N120" s="79"/>
      <c r="O120" s="79"/>
      <c r="P120" s="79"/>
      <c r="Q120" s="79"/>
      <c r="R120" s="79"/>
      <c r="S120" s="79"/>
      <c r="T120" s="80"/>
      <c r="AT120" s="16" t="s">
        <v>138</v>
      </c>
      <c r="AU120" s="16" t="s">
        <v>88</v>
      </c>
    </row>
    <row r="121" spans="2:51" s="13" customFormat="1" ht="12">
      <c r="B121" s="241"/>
      <c r="C121" s="242"/>
      <c r="D121" s="218" t="s">
        <v>130</v>
      </c>
      <c r="E121" s="243" t="s">
        <v>32</v>
      </c>
      <c r="F121" s="244" t="s">
        <v>298</v>
      </c>
      <c r="G121" s="242"/>
      <c r="H121" s="243" t="s">
        <v>32</v>
      </c>
      <c r="I121" s="245"/>
      <c r="J121" s="242"/>
      <c r="K121" s="242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130</v>
      </c>
      <c r="AU121" s="250" t="s">
        <v>88</v>
      </c>
      <c r="AV121" s="13" t="s">
        <v>86</v>
      </c>
      <c r="AW121" s="13" t="s">
        <v>132</v>
      </c>
      <c r="AX121" s="13" t="s">
        <v>78</v>
      </c>
      <c r="AY121" s="250" t="s">
        <v>121</v>
      </c>
    </row>
    <row r="122" spans="2:51" s="11" customFormat="1" ht="12">
      <c r="B122" s="216"/>
      <c r="C122" s="217"/>
      <c r="D122" s="218" t="s">
        <v>130</v>
      </c>
      <c r="E122" s="219" t="s">
        <v>32</v>
      </c>
      <c r="F122" s="220" t="s">
        <v>299</v>
      </c>
      <c r="G122" s="217"/>
      <c r="H122" s="221">
        <v>259.2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130</v>
      </c>
      <c r="AU122" s="227" t="s">
        <v>88</v>
      </c>
      <c r="AV122" s="11" t="s">
        <v>88</v>
      </c>
      <c r="AW122" s="11" t="s">
        <v>132</v>
      </c>
      <c r="AX122" s="11" t="s">
        <v>78</v>
      </c>
      <c r="AY122" s="227" t="s">
        <v>121</v>
      </c>
    </row>
    <row r="123" spans="2:51" s="12" customFormat="1" ht="12">
      <c r="B123" s="228"/>
      <c r="C123" s="229"/>
      <c r="D123" s="218" t="s">
        <v>130</v>
      </c>
      <c r="E123" s="230" t="s">
        <v>32</v>
      </c>
      <c r="F123" s="231" t="s">
        <v>133</v>
      </c>
      <c r="G123" s="229"/>
      <c r="H123" s="232">
        <v>259.2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130</v>
      </c>
      <c r="AU123" s="238" t="s">
        <v>88</v>
      </c>
      <c r="AV123" s="12" t="s">
        <v>128</v>
      </c>
      <c r="AW123" s="12" t="s">
        <v>132</v>
      </c>
      <c r="AX123" s="12" t="s">
        <v>86</v>
      </c>
      <c r="AY123" s="238" t="s">
        <v>121</v>
      </c>
    </row>
    <row r="124" spans="2:65" s="1" customFormat="1" ht="22.5" customHeight="1">
      <c r="B124" s="38"/>
      <c r="C124" s="204" t="s">
        <v>183</v>
      </c>
      <c r="D124" s="204" t="s">
        <v>123</v>
      </c>
      <c r="E124" s="205" t="s">
        <v>300</v>
      </c>
      <c r="F124" s="206" t="s">
        <v>301</v>
      </c>
      <c r="G124" s="207" t="s">
        <v>164</v>
      </c>
      <c r="H124" s="208">
        <v>75</v>
      </c>
      <c r="I124" s="209"/>
      <c r="J124" s="210">
        <f>ROUND(I124*H124,2)</f>
        <v>0</v>
      </c>
      <c r="K124" s="206" t="s">
        <v>127</v>
      </c>
      <c r="L124" s="43"/>
      <c r="M124" s="211" t="s">
        <v>32</v>
      </c>
      <c r="N124" s="212" t="s">
        <v>49</v>
      </c>
      <c r="O124" s="79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16" t="s">
        <v>128</v>
      </c>
      <c r="AT124" s="16" t="s">
        <v>123</v>
      </c>
      <c r="AU124" s="16" t="s">
        <v>88</v>
      </c>
      <c r="AY124" s="16" t="s">
        <v>121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6" t="s">
        <v>86</v>
      </c>
      <c r="BK124" s="215">
        <f>ROUND(I124*H124,2)</f>
        <v>0</v>
      </c>
      <c r="BL124" s="16" t="s">
        <v>128</v>
      </c>
      <c r="BM124" s="16" t="s">
        <v>302</v>
      </c>
    </row>
    <row r="125" spans="2:51" s="11" customFormat="1" ht="12">
      <c r="B125" s="216"/>
      <c r="C125" s="217"/>
      <c r="D125" s="218" t="s">
        <v>130</v>
      </c>
      <c r="E125" s="219" t="s">
        <v>32</v>
      </c>
      <c r="F125" s="220" t="s">
        <v>303</v>
      </c>
      <c r="G125" s="217"/>
      <c r="H125" s="221">
        <v>75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130</v>
      </c>
      <c r="AU125" s="227" t="s">
        <v>88</v>
      </c>
      <c r="AV125" s="11" t="s">
        <v>88</v>
      </c>
      <c r="AW125" s="11" t="s">
        <v>132</v>
      </c>
      <c r="AX125" s="11" t="s">
        <v>78</v>
      </c>
      <c r="AY125" s="227" t="s">
        <v>121</v>
      </c>
    </row>
    <row r="126" spans="2:51" s="12" customFormat="1" ht="12">
      <c r="B126" s="228"/>
      <c r="C126" s="229"/>
      <c r="D126" s="218" t="s">
        <v>130</v>
      </c>
      <c r="E126" s="230" t="s">
        <v>32</v>
      </c>
      <c r="F126" s="231" t="s">
        <v>133</v>
      </c>
      <c r="G126" s="229"/>
      <c r="H126" s="232">
        <v>75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130</v>
      </c>
      <c r="AU126" s="238" t="s">
        <v>88</v>
      </c>
      <c r="AV126" s="12" t="s">
        <v>128</v>
      </c>
      <c r="AW126" s="12" t="s">
        <v>132</v>
      </c>
      <c r="AX126" s="12" t="s">
        <v>86</v>
      </c>
      <c r="AY126" s="238" t="s">
        <v>121</v>
      </c>
    </row>
    <row r="127" spans="2:65" s="1" customFormat="1" ht="16.5" customHeight="1">
      <c r="B127" s="38"/>
      <c r="C127" s="204" t="s">
        <v>188</v>
      </c>
      <c r="D127" s="204" t="s">
        <v>123</v>
      </c>
      <c r="E127" s="205" t="s">
        <v>304</v>
      </c>
      <c r="F127" s="206" t="s">
        <v>305</v>
      </c>
      <c r="G127" s="207" t="s">
        <v>126</v>
      </c>
      <c r="H127" s="208">
        <v>20</v>
      </c>
      <c r="I127" s="209"/>
      <c r="J127" s="210">
        <f>ROUND(I127*H127,2)</f>
        <v>0</v>
      </c>
      <c r="K127" s="206" t="s">
        <v>127</v>
      </c>
      <c r="L127" s="43"/>
      <c r="M127" s="211" t="s">
        <v>32</v>
      </c>
      <c r="N127" s="212" t="s">
        <v>49</v>
      </c>
      <c r="O127" s="79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6" t="s">
        <v>128</v>
      </c>
      <c r="AT127" s="16" t="s">
        <v>123</v>
      </c>
      <c r="AU127" s="16" t="s">
        <v>88</v>
      </c>
      <c r="AY127" s="16" t="s">
        <v>121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6" t="s">
        <v>86</v>
      </c>
      <c r="BK127" s="215">
        <f>ROUND(I127*H127,2)</f>
        <v>0</v>
      </c>
      <c r="BL127" s="16" t="s">
        <v>128</v>
      </c>
      <c r="BM127" s="16" t="s">
        <v>306</v>
      </c>
    </row>
    <row r="128" spans="2:51" s="11" customFormat="1" ht="12">
      <c r="B128" s="216"/>
      <c r="C128" s="217"/>
      <c r="D128" s="218" t="s">
        <v>130</v>
      </c>
      <c r="E128" s="219" t="s">
        <v>32</v>
      </c>
      <c r="F128" s="220" t="s">
        <v>307</v>
      </c>
      <c r="G128" s="217"/>
      <c r="H128" s="221">
        <v>20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130</v>
      </c>
      <c r="AU128" s="227" t="s">
        <v>88</v>
      </c>
      <c r="AV128" s="11" t="s">
        <v>88</v>
      </c>
      <c r="AW128" s="11" t="s">
        <v>132</v>
      </c>
      <c r="AX128" s="11" t="s">
        <v>78</v>
      </c>
      <c r="AY128" s="227" t="s">
        <v>121</v>
      </c>
    </row>
    <row r="129" spans="2:51" s="12" customFormat="1" ht="12">
      <c r="B129" s="228"/>
      <c r="C129" s="229"/>
      <c r="D129" s="218" t="s">
        <v>130</v>
      </c>
      <c r="E129" s="230" t="s">
        <v>32</v>
      </c>
      <c r="F129" s="231" t="s">
        <v>133</v>
      </c>
      <c r="G129" s="229"/>
      <c r="H129" s="232">
        <v>20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130</v>
      </c>
      <c r="AU129" s="238" t="s">
        <v>88</v>
      </c>
      <c r="AV129" s="12" t="s">
        <v>128</v>
      </c>
      <c r="AW129" s="12" t="s">
        <v>132</v>
      </c>
      <c r="AX129" s="12" t="s">
        <v>86</v>
      </c>
      <c r="AY129" s="238" t="s">
        <v>121</v>
      </c>
    </row>
    <row r="130" spans="2:65" s="1" customFormat="1" ht="16.5" customHeight="1">
      <c r="B130" s="38"/>
      <c r="C130" s="204" t="s">
        <v>193</v>
      </c>
      <c r="D130" s="204" t="s">
        <v>123</v>
      </c>
      <c r="E130" s="205" t="s">
        <v>189</v>
      </c>
      <c r="F130" s="206" t="s">
        <v>190</v>
      </c>
      <c r="G130" s="207" t="s">
        <v>164</v>
      </c>
      <c r="H130" s="208">
        <v>1470</v>
      </c>
      <c r="I130" s="209"/>
      <c r="J130" s="210">
        <f>ROUND(I130*H130,2)</f>
        <v>0</v>
      </c>
      <c r="K130" s="206" t="s">
        <v>127</v>
      </c>
      <c r="L130" s="43"/>
      <c r="M130" s="211" t="s">
        <v>32</v>
      </c>
      <c r="N130" s="212" t="s">
        <v>49</v>
      </c>
      <c r="O130" s="79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16" t="s">
        <v>128</v>
      </c>
      <c r="AT130" s="16" t="s">
        <v>123</v>
      </c>
      <c r="AU130" s="16" t="s">
        <v>88</v>
      </c>
      <c r="AY130" s="16" t="s">
        <v>121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6" t="s">
        <v>86</v>
      </c>
      <c r="BK130" s="215">
        <f>ROUND(I130*H130,2)</f>
        <v>0</v>
      </c>
      <c r="BL130" s="16" t="s">
        <v>128</v>
      </c>
      <c r="BM130" s="16" t="s">
        <v>308</v>
      </c>
    </row>
    <row r="131" spans="2:51" s="11" customFormat="1" ht="12">
      <c r="B131" s="216"/>
      <c r="C131" s="217"/>
      <c r="D131" s="218" t="s">
        <v>130</v>
      </c>
      <c r="E131" s="219" t="s">
        <v>32</v>
      </c>
      <c r="F131" s="220" t="s">
        <v>309</v>
      </c>
      <c r="G131" s="217"/>
      <c r="H131" s="221">
        <v>1395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130</v>
      </c>
      <c r="AU131" s="227" t="s">
        <v>88</v>
      </c>
      <c r="AV131" s="11" t="s">
        <v>88</v>
      </c>
      <c r="AW131" s="11" t="s">
        <v>132</v>
      </c>
      <c r="AX131" s="11" t="s">
        <v>78</v>
      </c>
      <c r="AY131" s="227" t="s">
        <v>121</v>
      </c>
    </row>
    <row r="132" spans="2:51" s="11" customFormat="1" ht="12">
      <c r="B132" s="216"/>
      <c r="C132" s="217"/>
      <c r="D132" s="218" t="s">
        <v>130</v>
      </c>
      <c r="E132" s="219" t="s">
        <v>32</v>
      </c>
      <c r="F132" s="220" t="s">
        <v>310</v>
      </c>
      <c r="G132" s="217"/>
      <c r="H132" s="221">
        <v>75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130</v>
      </c>
      <c r="AU132" s="227" t="s">
        <v>88</v>
      </c>
      <c r="AV132" s="11" t="s">
        <v>88</v>
      </c>
      <c r="AW132" s="11" t="s">
        <v>132</v>
      </c>
      <c r="AX132" s="11" t="s">
        <v>78</v>
      </c>
      <c r="AY132" s="227" t="s">
        <v>121</v>
      </c>
    </row>
    <row r="133" spans="2:51" s="12" customFormat="1" ht="12">
      <c r="B133" s="228"/>
      <c r="C133" s="229"/>
      <c r="D133" s="218" t="s">
        <v>130</v>
      </c>
      <c r="E133" s="230" t="s">
        <v>32</v>
      </c>
      <c r="F133" s="231" t="s">
        <v>133</v>
      </c>
      <c r="G133" s="229"/>
      <c r="H133" s="232">
        <v>1470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130</v>
      </c>
      <c r="AU133" s="238" t="s">
        <v>88</v>
      </c>
      <c r="AV133" s="12" t="s">
        <v>128</v>
      </c>
      <c r="AW133" s="12" t="s">
        <v>132</v>
      </c>
      <c r="AX133" s="12" t="s">
        <v>86</v>
      </c>
      <c r="AY133" s="238" t="s">
        <v>121</v>
      </c>
    </row>
    <row r="134" spans="2:65" s="1" customFormat="1" ht="16.5" customHeight="1">
      <c r="B134" s="38"/>
      <c r="C134" s="204" t="s">
        <v>199</v>
      </c>
      <c r="D134" s="204" t="s">
        <v>123</v>
      </c>
      <c r="E134" s="205" t="s">
        <v>194</v>
      </c>
      <c r="F134" s="206" t="s">
        <v>195</v>
      </c>
      <c r="G134" s="207" t="s">
        <v>164</v>
      </c>
      <c r="H134" s="208">
        <v>1395</v>
      </c>
      <c r="I134" s="209"/>
      <c r="J134" s="210">
        <f>ROUND(I134*H134,2)</f>
        <v>0</v>
      </c>
      <c r="K134" s="206" t="s">
        <v>32</v>
      </c>
      <c r="L134" s="43"/>
      <c r="M134" s="211" t="s">
        <v>32</v>
      </c>
      <c r="N134" s="212" t="s">
        <v>49</v>
      </c>
      <c r="O134" s="79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16" t="s">
        <v>128</v>
      </c>
      <c r="AT134" s="16" t="s">
        <v>123</v>
      </c>
      <c r="AU134" s="16" t="s">
        <v>88</v>
      </c>
      <c r="AY134" s="16" t="s">
        <v>121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6" t="s">
        <v>86</v>
      </c>
      <c r="BK134" s="215">
        <f>ROUND(I134*H134,2)</f>
        <v>0</v>
      </c>
      <c r="BL134" s="16" t="s">
        <v>128</v>
      </c>
      <c r="BM134" s="16" t="s">
        <v>311</v>
      </c>
    </row>
    <row r="135" spans="2:51" s="13" customFormat="1" ht="12">
      <c r="B135" s="241"/>
      <c r="C135" s="242"/>
      <c r="D135" s="218" t="s">
        <v>130</v>
      </c>
      <c r="E135" s="243" t="s">
        <v>32</v>
      </c>
      <c r="F135" s="244" t="s">
        <v>197</v>
      </c>
      <c r="G135" s="242"/>
      <c r="H135" s="243" t="s">
        <v>32</v>
      </c>
      <c r="I135" s="245"/>
      <c r="J135" s="242"/>
      <c r="K135" s="242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130</v>
      </c>
      <c r="AU135" s="250" t="s">
        <v>88</v>
      </c>
      <c r="AV135" s="13" t="s">
        <v>86</v>
      </c>
      <c r="AW135" s="13" t="s">
        <v>132</v>
      </c>
      <c r="AX135" s="13" t="s">
        <v>78</v>
      </c>
      <c r="AY135" s="250" t="s">
        <v>121</v>
      </c>
    </row>
    <row r="136" spans="2:51" s="11" customFormat="1" ht="12">
      <c r="B136" s="216"/>
      <c r="C136" s="217"/>
      <c r="D136" s="218" t="s">
        <v>130</v>
      </c>
      <c r="E136" s="219" t="s">
        <v>32</v>
      </c>
      <c r="F136" s="220" t="s">
        <v>312</v>
      </c>
      <c r="G136" s="217"/>
      <c r="H136" s="221">
        <v>1395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130</v>
      </c>
      <c r="AU136" s="227" t="s">
        <v>88</v>
      </c>
      <c r="AV136" s="11" t="s">
        <v>88</v>
      </c>
      <c r="AW136" s="11" t="s">
        <v>132</v>
      </c>
      <c r="AX136" s="11" t="s">
        <v>78</v>
      </c>
      <c r="AY136" s="227" t="s">
        <v>121</v>
      </c>
    </row>
    <row r="137" spans="2:51" s="12" customFormat="1" ht="12">
      <c r="B137" s="228"/>
      <c r="C137" s="229"/>
      <c r="D137" s="218" t="s">
        <v>130</v>
      </c>
      <c r="E137" s="230" t="s">
        <v>32</v>
      </c>
      <c r="F137" s="231" t="s">
        <v>133</v>
      </c>
      <c r="G137" s="229"/>
      <c r="H137" s="232">
        <v>1395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130</v>
      </c>
      <c r="AU137" s="238" t="s">
        <v>88</v>
      </c>
      <c r="AV137" s="12" t="s">
        <v>128</v>
      </c>
      <c r="AW137" s="12" t="s">
        <v>132</v>
      </c>
      <c r="AX137" s="12" t="s">
        <v>86</v>
      </c>
      <c r="AY137" s="238" t="s">
        <v>121</v>
      </c>
    </row>
    <row r="138" spans="2:65" s="1" customFormat="1" ht="22.5" customHeight="1">
      <c r="B138" s="38"/>
      <c r="C138" s="204" t="s">
        <v>8</v>
      </c>
      <c r="D138" s="204" t="s">
        <v>123</v>
      </c>
      <c r="E138" s="205" t="s">
        <v>313</v>
      </c>
      <c r="F138" s="206" t="s">
        <v>314</v>
      </c>
      <c r="G138" s="207" t="s">
        <v>126</v>
      </c>
      <c r="H138" s="208">
        <v>500</v>
      </c>
      <c r="I138" s="209"/>
      <c r="J138" s="210">
        <f>ROUND(I138*H138,2)</f>
        <v>0</v>
      </c>
      <c r="K138" s="206" t="s">
        <v>127</v>
      </c>
      <c r="L138" s="43"/>
      <c r="M138" s="211" t="s">
        <v>32</v>
      </c>
      <c r="N138" s="212" t="s">
        <v>49</v>
      </c>
      <c r="O138" s="79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16" t="s">
        <v>128</v>
      </c>
      <c r="AT138" s="16" t="s">
        <v>123</v>
      </c>
      <c r="AU138" s="16" t="s">
        <v>88</v>
      </c>
      <c r="AY138" s="16" t="s">
        <v>121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6" t="s">
        <v>86</v>
      </c>
      <c r="BK138" s="215">
        <f>ROUND(I138*H138,2)</f>
        <v>0</v>
      </c>
      <c r="BL138" s="16" t="s">
        <v>128</v>
      </c>
      <c r="BM138" s="16" t="s">
        <v>315</v>
      </c>
    </row>
    <row r="139" spans="2:47" s="1" customFormat="1" ht="12">
      <c r="B139" s="38"/>
      <c r="C139" s="39"/>
      <c r="D139" s="218" t="s">
        <v>138</v>
      </c>
      <c r="E139" s="39"/>
      <c r="F139" s="239" t="s">
        <v>316</v>
      </c>
      <c r="G139" s="39"/>
      <c r="H139" s="39"/>
      <c r="I139" s="130"/>
      <c r="J139" s="39"/>
      <c r="K139" s="39"/>
      <c r="L139" s="43"/>
      <c r="M139" s="240"/>
      <c r="N139" s="79"/>
      <c r="O139" s="79"/>
      <c r="P139" s="79"/>
      <c r="Q139" s="79"/>
      <c r="R139" s="79"/>
      <c r="S139" s="79"/>
      <c r="T139" s="80"/>
      <c r="AT139" s="16" t="s">
        <v>138</v>
      </c>
      <c r="AU139" s="16" t="s">
        <v>88</v>
      </c>
    </row>
    <row r="140" spans="2:51" s="11" customFormat="1" ht="12">
      <c r="B140" s="216"/>
      <c r="C140" s="217"/>
      <c r="D140" s="218" t="s">
        <v>130</v>
      </c>
      <c r="E140" s="219" t="s">
        <v>32</v>
      </c>
      <c r="F140" s="220" t="s">
        <v>317</v>
      </c>
      <c r="G140" s="217"/>
      <c r="H140" s="221">
        <v>500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130</v>
      </c>
      <c r="AU140" s="227" t="s">
        <v>88</v>
      </c>
      <c r="AV140" s="11" t="s">
        <v>88</v>
      </c>
      <c r="AW140" s="11" t="s">
        <v>132</v>
      </c>
      <c r="AX140" s="11" t="s">
        <v>78</v>
      </c>
      <c r="AY140" s="227" t="s">
        <v>121</v>
      </c>
    </row>
    <row r="141" spans="2:51" s="12" customFormat="1" ht="12">
      <c r="B141" s="228"/>
      <c r="C141" s="229"/>
      <c r="D141" s="218" t="s">
        <v>130</v>
      </c>
      <c r="E141" s="230" t="s">
        <v>32</v>
      </c>
      <c r="F141" s="231" t="s">
        <v>133</v>
      </c>
      <c r="G141" s="229"/>
      <c r="H141" s="232">
        <v>500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130</v>
      </c>
      <c r="AU141" s="238" t="s">
        <v>88</v>
      </c>
      <c r="AV141" s="12" t="s">
        <v>128</v>
      </c>
      <c r="AW141" s="12" t="s">
        <v>132</v>
      </c>
      <c r="AX141" s="12" t="s">
        <v>86</v>
      </c>
      <c r="AY141" s="238" t="s">
        <v>121</v>
      </c>
    </row>
    <row r="142" spans="2:65" s="1" customFormat="1" ht="22.5" customHeight="1">
      <c r="B142" s="38"/>
      <c r="C142" s="204" t="s">
        <v>208</v>
      </c>
      <c r="D142" s="204" t="s">
        <v>123</v>
      </c>
      <c r="E142" s="205" t="s">
        <v>200</v>
      </c>
      <c r="F142" s="206" t="s">
        <v>201</v>
      </c>
      <c r="G142" s="207" t="s">
        <v>126</v>
      </c>
      <c r="H142" s="208">
        <v>3650</v>
      </c>
      <c r="I142" s="209"/>
      <c r="J142" s="210">
        <f>ROUND(I142*H142,2)</f>
        <v>0</v>
      </c>
      <c r="K142" s="206" t="s">
        <v>127</v>
      </c>
      <c r="L142" s="43"/>
      <c r="M142" s="211" t="s">
        <v>32</v>
      </c>
      <c r="N142" s="212" t="s">
        <v>49</v>
      </c>
      <c r="O142" s="79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16" t="s">
        <v>128</v>
      </c>
      <c r="AT142" s="16" t="s">
        <v>123</v>
      </c>
      <c r="AU142" s="16" t="s">
        <v>88</v>
      </c>
      <c r="AY142" s="16" t="s">
        <v>121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6" t="s">
        <v>86</v>
      </c>
      <c r="BK142" s="215">
        <f>ROUND(I142*H142,2)</f>
        <v>0</v>
      </c>
      <c r="BL142" s="16" t="s">
        <v>128</v>
      </c>
      <c r="BM142" s="16" t="s">
        <v>318</v>
      </c>
    </row>
    <row r="143" spans="2:51" s="11" customFormat="1" ht="12">
      <c r="B143" s="216"/>
      <c r="C143" s="217"/>
      <c r="D143" s="218" t="s">
        <v>130</v>
      </c>
      <c r="E143" s="219" t="s">
        <v>32</v>
      </c>
      <c r="F143" s="220" t="s">
        <v>319</v>
      </c>
      <c r="G143" s="217"/>
      <c r="H143" s="221">
        <v>3150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130</v>
      </c>
      <c r="AU143" s="227" t="s">
        <v>88</v>
      </c>
      <c r="AV143" s="11" t="s">
        <v>88</v>
      </c>
      <c r="AW143" s="11" t="s">
        <v>132</v>
      </c>
      <c r="AX143" s="11" t="s">
        <v>78</v>
      </c>
      <c r="AY143" s="227" t="s">
        <v>121</v>
      </c>
    </row>
    <row r="144" spans="2:51" s="11" customFormat="1" ht="12">
      <c r="B144" s="216"/>
      <c r="C144" s="217"/>
      <c r="D144" s="218" t="s">
        <v>130</v>
      </c>
      <c r="E144" s="219" t="s">
        <v>32</v>
      </c>
      <c r="F144" s="220" t="s">
        <v>320</v>
      </c>
      <c r="G144" s="217"/>
      <c r="H144" s="221">
        <v>500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130</v>
      </c>
      <c r="AU144" s="227" t="s">
        <v>88</v>
      </c>
      <c r="AV144" s="11" t="s">
        <v>88</v>
      </c>
      <c r="AW144" s="11" t="s">
        <v>132</v>
      </c>
      <c r="AX144" s="11" t="s">
        <v>78</v>
      </c>
      <c r="AY144" s="227" t="s">
        <v>121</v>
      </c>
    </row>
    <row r="145" spans="2:51" s="12" customFormat="1" ht="12">
      <c r="B145" s="228"/>
      <c r="C145" s="229"/>
      <c r="D145" s="218" t="s">
        <v>130</v>
      </c>
      <c r="E145" s="230" t="s">
        <v>32</v>
      </c>
      <c r="F145" s="231" t="s">
        <v>133</v>
      </c>
      <c r="G145" s="229"/>
      <c r="H145" s="232">
        <v>3650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130</v>
      </c>
      <c r="AU145" s="238" t="s">
        <v>88</v>
      </c>
      <c r="AV145" s="12" t="s">
        <v>128</v>
      </c>
      <c r="AW145" s="12" t="s">
        <v>132</v>
      </c>
      <c r="AX145" s="12" t="s">
        <v>86</v>
      </c>
      <c r="AY145" s="238" t="s">
        <v>121</v>
      </c>
    </row>
    <row r="146" spans="2:65" s="1" customFormat="1" ht="22.5" customHeight="1">
      <c r="B146" s="38"/>
      <c r="C146" s="204" t="s">
        <v>216</v>
      </c>
      <c r="D146" s="204" t="s">
        <v>123</v>
      </c>
      <c r="E146" s="205" t="s">
        <v>204</v>
      </c>
      <c r="F146" s="206" t="s">
        <v>205</v>
      </c>
      <c r="G146" s="207" t="s">
        <v>126</v>
      </c>
      <c r="H146" s="208">
        <v>5160</v>
      </c>
      <c r="I146" s="209"/>
      <c r="J146" s="210">
        <f>ROUND(I146*H146,2)</f>
        <v>0</v>
      </c>
      <c r="K146" s="206" t="s">
        <v>127</v>
      </c>
      <c r="L146" s="43"/>
      <c r="M146" s="211" t="s">
        <v>32</v>
      </c>
      <c r="N146" s="212" t="s">
        <v>49</v>
      </c>
      <c r="O146" s="79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16" t="s">
        <v>128</v>
      </c>
      <c r="AT146" s="16" t="s">
        <v>123</v>
      </c>
      <c r="AU146" s="16" t="s">
        <v>88</v>
      </c>
      <c r="AY146" s="16" t="s">
        <v>121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6" t="s">
        <v>86</v>
      </c>
      <c r="BK146" s="215">
        <f>ROUND(I146*H146,2)</f>
        <v>0</v>
      </c>
      <c r="BL146" s="16" t="s">
        <v>128</v>
      </c>
      <c r="BM146" s="16" t="s">
        <v>321</v>
      </c>
    </row>
    <row r="147" spans="2:51" s="11" customFormat="1" ht="12">
      <c r="B147" s="216"/>
      <c r="C147" s="217"/>
      <c r="D147" s="218" t="s">
        <v>130</v>
      </c>
      <c r="E147" s="219" t="s">
        <v>32</v>
      </c>
      <c r="F147" s="220" t="s">
        <v>322</v>
      </c>
      <c r="G147" s="217"/>
      <c r="H147" s="221">
        <v>5160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130</v>
      </c>
      <c r="AU147" s="227" t="s">
        <v>88</v>
      </c>
      <c r="AV147" s="11" t="s">
        <v>88</v>
      </c>
      <c r="AW147" s="11" t="s">
        <v>132</v>
      </c>
      <c r="AX147" s="11" t="s">
        <v>78</v>
      </c>
      <c r="AY147" s="227" t="s">
        <v>121</v>
      </c>
    </row>
    <row r="148" spans="2:51" s="12" customFormat="1" ht="12">
      <c r="B148" s="228"/>
      <c r="C148" s="229"/>
      <c r="D148" s="218" t="s">
        <v>130</v>
      </c>
      <c r="E148" s="230" t="s">
        <v>32</v>
      </c>
      <c r="F148" s="231" t="s">
        <v>133</v>
      </c>
      <c r="G148" s="229"/>
      <c r="H148" s="232">
        <v>5160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130</v>
      </c>
      <c r="AU148" s="238" t="s">
        <v>88</v>
      </c>
      <c r="AV148" s="12" t="s">
        <v>128</v>
      </c>
      <c r="AW148" s="12" t="s">
        <v>132</v>
      </c>
      <c r="AX148" s="12" t="s">
        <v>86</v>
      </c>
      <c r="AY148" s="238" t="s">
        <v>121</v>
      </c>
    </row>
    <row r="149" spans="2:65" s="1" customFormat="1" ht="16.5" customHeight="1">
      <c r="B149" s="38"/>
      <c r="C149" s="251" t="s">
        <v>222</v>
      </c>
      <c r="D149" s="251" t="s">
        <v>209</v>
      </c>
      <c r="E149" s="252" t="s">
        <v>210</v>
      </c>
      <c r="F149" s="253" t="s">
        <v>211</v>
      </c>
      <c r="G149" s="254" t="s">
        <v>212</v>
      </c>
      <c r="H149" s="255">
        <v>113.9</v>
      </c>
      <c r="I149" s="256"/>
      <c r="J149" s="257">
        <f>ROUND(I149*H149,2)</f>
        <v>0</v>
      </c>
      <c r="K149" s="253" t="s">
        <v>127</v>
      </c>
      <c r="L149" s="258"/>
      <c r="M149" s="259" t="s">
        <v>32</v>
      </c>
      <c r="N149" s="260" t="s">
        <v>49</v>
      </c>
      <c r="O149" s="79"/>
      <c r="P149" s="213">
        <f>O149*H149</f>
        <v>0</v>
      </c>
      <c r="Q149" s="213">
        <v>0.001</v>
      </c>
      <c r="R149" s="213">
        <f>Q149*H149</f>
        <v>0.1139</v>
      </c>
      <c r="S149" s="213">
        <v>0</v>
      </c>
      <c r="T149" s="214">
        <f>S149*H149</f>
        <v>0</v>
      </c>
      <c r="AR149" s="16" t="s">
        <v>168</v>
      </c>
      <c r="AT149" s="16" t="s">
        <v>209</v>
      </c>
      <c r="AU149" s="16" t="s">
        <v>88</v>
      </c>
      <c r="AY149" s="16" t="s">
        <v>121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6" t="s">
        <v>86</v>
      </c>
      <c r="BK149" s="215">
        <f>ROUND(I149*H149,2)</f>
        <v>0</v>
      </c>
      <c r="BL149" s="16" t="s">
        <v>128</v>
      </c>
      <c r="BM149" s="16" t="s">
        <v>323</v>
      </c>
    </row>
    <row r="150" spans="2:51" s="11" customFormat="1" ht="12">
      <c r="B150" s="216"/>
      <c r="C150" s="217"/>
      <c r="D150" s="218" t="s">
        <v>130</v>
      </c>
      <c r="E150" s="219" t="s">
        <v>32</v>
      </c>
      <c r="F150" s="220" t="s">
        <v>324</v>
      </c>
      <c r="G150" s="217"/>
      <c r="H150" s="221">
        <v>36.5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130</v>
      </c>
      <c r="AU150" s="227" t="s">
        <v>88</v>
      </c>
      <c r="AV150" s="11" t="s">
        <v>88</v>
      </c>
      <c r="AW150" s="11" t="s">
        <v>132</v>
      </c>
      <c r="AX150" s="11" t="s">
        <v>78</v>
      </c>
      <c r="AY150" s="227" t="s">
        <v>121</v>
      </c>
    </row>
    <row r="151" spans="2:51" s="11" customFormat="1" ht="12">
      <c r="B151" s="216"/>
      <c r="C151" s="217"/>
      <c r="D151" s="218" t="s">
        <v>130</v>
      </c>
      <c r="E151" s="219" t="s">
        <v>32</v>
      </c>
      <c r="F151" s="220" t="s">
        <v>325</v>
      </c>
      <c r="G151" s="217"/>
      <c r="H151" s="221">
        <v>77.39999999999999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130</v>
      </c>
      <c r="AU151" s="227" t="s">
        <v>88</v>
      </c>
      <c r="AV151" s="11" t="s">
        <v>88</v>
      </c>
      <c r="AW151" s="11" t="s">
        <v>132</v>
      </c>
      <c r="AX151" s="11" t="s">
        <v>78</v>
      </c>
      <c r="AY151" s="227" t="s">
        <v>121</v>
      </c>
    </row>
    <row r="152" spans="2:51" s="12" customFormat="1" ht="12">
      <c r="B152" s="228"/>
      <c r="C152" s="229"/>
      <c r="D152" s="218" t="s">
        <v>130</v>
      </c>
      <c r="E152" s="230" t="s">
        <v>32</v>
      </c>
      <c r="F152" s="231" t="s">
        <v>133</v>
      </c>
      <c r="G152" s="229"/>
      <c r="H152" s="232">
        <v>113.89999999999999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130</v>
      </c>
      <c r="AU152" s="238" t="s">
        <v>88</v>
      </c>
      <c r="AV152" s="12" t="s">
        <v>128</v>
      </c>
      <c r="AW152" s="12" t="s">
        <v>132</v>
      </c>
      <c r="AX152" s="12" t="s">
        <v>86</v>
      </c>
      <c r="AY152" s="238" t="s">
        <v>121</v>
      </c>
    </row>
    <row r="153" spans="2:65" s="1" customFormat="1" ht="16.5" customHeight="1">
      <c r="B153" s="38"/>
      <c r="C153" s="204" t="s">
        <v>227</v>
      </c>
      <c r="D153" s="204" t="s">
        <v>123</v>
      </c>
      <c r="E153" s="205" t="s">
        <v>217</v>
      </c>
      <c r="F153" s="206" t="s">
        <v>218</v>
      </c>
      <c r="G153" s="207" t="s">
        <v>126</v>
      </c>
      <c r="H153" s="208">
        <v>5600</v>
      </c>
      <c r="I153" s="209"/>
      <c r="J153" s="210">
        <f>ROUND(I153*H153,2)</f>
        <v>0</v>
      </c>
      <c r="K153" s="206" t="s">
        <v>127</v>
      </c>
      <c r="L153" s="43"/>
      <c r="M153" s="211" t="s">
        <v>32</v>
      </c>
      <c r="N153" s="212" t="s">
        <v>49</v>
      </c>
      <c r="O153" s="79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16" t="s">
        <v>128</v>
      </c>
      <c r="AT153" s="16" t="s">
        <v>123</v>
      </c>
      <c r="AU153" s="16" t="s">
        <v>88</v>
      </c>
      <c r="AY153" s="16" t="s">
        <v>121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6" t="s">
        <v>86</v>
      </c>
      <c r="BK153" s="215">
        <f>ROUND(I153*H153,2)</f>
        <v>0</v>
      </c>
      <c r="BL153" s="16" t="s">
        <v>128</v>
      </c>
      <c r="BM153" s="16" t="s">
        <v>326</v>
      </c>
    </row>
    <row r="154" spans="2:47" s="1" customFormat="1" ht="12">
      <c r="B154" s="38"/>
      <c r="C154" s="39"/>
      <c r="D154" s="218" t="s">
        <v>138</v>
      </c>
      <c r="E154" s="39"/>
      <c r="F154" s="239" t="s">
        <v>220</v>
      </c>
      <c r="G154" s="39"/>
      <c r="H154" s="39"/>
      <c r="I154" s="130"/>
      <c r="J154" s="39"/>
      <c r="K154" s="39"/>
      <c r="L154" s="43"/>
      <c r="M154" s="240"/>
      <c r="N154" s="79"/>
      <c r="O154" s="79"/>
      <c r="P154" s="79"/>
      <c r="Q154" s="79"/>
      <c r="R154" s="79"/>
      <c r="S154" s="79"/>
      <c r="T154" s="80"/>
      <c r="AT154" s="16" t="s">
        <v>138</v>
      </c>
      <c r="AU154" s="16" t="s">
        <v>88</v>
      </c>
    </row>
    <row r="155" spans="2:51" s="11" customFormat="1" ht="12">
      <c r="B155" s="216"/>
      <c r="C155" s="217"/>
      <c r="D155" s="218" t="s">
        <v>130</v>
      </c>
      <c r="E155" s="219" t="s">
        <v>32</v>
      </c>
      <c r="F155" s="220" t="s">
        <v>327</v>
      </c>
      <c r="G155" s="217"/>
      <c r="H155" s="221">
        <v>1950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130</v>
      </c>
      <c r="AU155" s="227" t="s">
        <v>88</v>
      </c>
      <c r="AV155" s="11" t="s">
        <v>88</v>
      </c>
      <c r="AW155" s="11" t="s">
        <v>132</v>
      </c>
      <c r="AX155" s="11" t="s">
        <v>78</v>
      </c>
      <c r="AY155" s="227" t="s">
        <v>121</v>
      </c>
    </row>
    <row r="156" spans="2:51" s="11" customFormat="1" ht="12">
      <c r="B156" s="216"/>
      <c r="C156" s="217"/>
      <c r="D156" s="218" t="s">
        <v>130</v>
      </c>
      <c r="E156" s="219" t="s">
        <v>32</v>
      </c>
      <c r="F156" s="220" t="s">
        <v>319</v>
      </c>
      <c r="G156" s="217"/>
      <c r="H156" s="221">
        <v>3150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130</v>
      </c>
      <c r="AU156" s="227" t="s">
        <v>88</v>
      </c>
      <c r="AV156" s="11" t="s">
        <v>88</v>
      </c>
      <c r="AW156" s="11" t="s">
        <v>132</v>
      </c>
      <c r="AX156" s="11" t="s">
        <v>78</v>
      </c>
      <c r="AY156" s="227" t="s">
        <v>121</v>
      </c>
    </row>
    <row r="157" spans="2:51" s="11" customFormat="1" ht="12">
      <c r="B157" s="216"/>
      <c r="C157" s="217"/>
      <c r="D157" s="218" t="s">
        <v>130</v>
      </c>
      <c r="E157" s="219" t="s">
        <v>32</v>
      </c>
      <c r="F157" s="220" t="s">
        <v>320</v>
      </c>
      <c r="G157" s="217"/>
      <c r="H157" s="221">
        <v>500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130</v>
      </c>
      <c r="AU157" s="227" t="s">
        <v>88</v>
      </c>
      <c r="AV157" s="11" t="s">
        <v>88</v>
      </c>
      <c r="AW157" s="11" t="s">
        <v>132</v>
      </c>
      <c r="AX157" s="11" t="s">
        <v>78</v>
      </c>
      <c r="AY157" s="227" t="s">
        <v>121</v>
      </c>
    </row>
    <row r="158" spans="2:51" s="12" customFormat="1" ht="12">
      <c r="B158" s="228"/>
      <c r="C158" s="229"/>
      <c r="D158" s="218" t="s">
        <v>130</v>
      </c>
      <c r="E158" s="230" t="s">
        <v>32</v>
      </c>
      <c r="F158" s="231" t="s">
        <v>133</v>
      </c>
      <c r="G158" s="229"/>
      <c r="H158" s="232">
        <v>5600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130</v>
      </c>
      <c r="AU158" s="238" t="s">
        <v>88</v>
      </c>
      <c r="AV158" s="12" t="s">
        <v>128</v>
      </c>
      <c r="AW158" s="12" t="s">
        <v>132</v>
      </c>
      <c r="AX158" s="12" t="s">
        <v>86</v>
      </c>
      <c r="AY158" s="238" t="s">
        <v>121</v>
      </c>
    </row>
    <row r="159" spans="2:65" s="1" customFormat="1" ht="22.5" customHeight="1">
      <c r="B159" s="38"/>
      <c r="C159" s="204" t="s">
        <v>232</v>
      </c>
      <c r="D159" s="204" t="s">
        <v>123</v>
      </c>
      <c r="E159" s="205" t="s">
        <v>223</v>
      </c>
      <c r="F159" s="206" t="s">
        <v>224</v>
      </c>
      <c r="G159" s="207" t="s">
        <v>126</v>
      </c>
      <c r="H159" s="208">
        <v>5160</v>
      </c>
      <c r="I159" s="209"/>
      <c r="J159" s="210">
        <f>ROUND(I159*H159,2)</f>
        <v>0</v>
      </c>
      <c r="K159" s="206" t="s">
        <v>127</v>
      </c>
      <c r="L159" s="43"/>
      <c r="M159" s="211" t="s">
        <v>32</v>
      </c>
      <c r="N159" s="212" t="s">
        <v>49</v>
      </c>
      <c r="O159" s="79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16" t="s">
        <v>128</v>
      </c>
      <c r="AT159" s="16" t="s">
        <v>123</v>
      </c>
      <c r="AU159" s="16" t="s">
        <v>88</v>
      </c>
      <c r="AY159" s="16" t="s">
        <v>121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6" t="s">
        <v>86</v>
      </c>
      <c r="BK159" s="215">
        <f>ROUND(I159*H159,2)</f>
        <v>0</v>
      </c>
      <c r="BL159" s="16" t="s">
        <v>128</v>
      </c>
      <c r="BM159" s="16" t="s">
        <v>328</v>
      </c>
    </row>
    <row r="160" spans="2:51" s="11" customFormat="1" ht="12">
      <c r="B160" s="216"/>
      <c r="C160" s="217"/>
      <c r="D160" s="218" t="s">
        <v>130</v>
      </c>
      <c r="E160" s="219" t="s">
        <v>32</v>
      </c>
      <c r="F160" s="220" t="s">
        <v>329</v>
      </c>
      <c r="G160" s="217"/>
      <c r="H160" s="221">
        <v>5160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130</v>
      </c>
      <c r="AU160" s="227" t="s">
        <v>88</v>
      </c>
      <c r="AV160" s="11" t="s">
        <v>88</v>
      </c>
      <c r="AW160" s="11" t="s">
        <v>132</v>
      </c>
      <c r="AX160" s="11" t="s">
        <v>78</v>
      </c>
      <c r="AY160" s="227" t="s">
        <v>121</v>
      </c>
    </row>
    <row r="161" spans="2:51" s="12" customFormat="1" ht="12">
      <c r="B161" s="228"/>
      <c r="C161" s="229"/>
      <c r="D161" s="218" t="s">
        <v>130</v>
      </c>
      <c r="E161" s="230" t="s">
        <v>32</v>
      </c>
      <c r="F161" s="231" t="s">
        <v>133</v>
      </c>
      <c r="G161" s="229"/>
      <c r="H161" s="232">
        <v>5160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130</v>
      </c>
      <c r="AU161" s="238" t="s">
        <v>88</v>
      </c>
      <c r="AV161" s="12" t="s">
        <v>128</v>
      </c>
      <c r="AW161" s="12" t="s">
        <v>132</v>
      </c>
      <c r="AX161" s="12" t="s">
        <v>86</v>
      </c>
      <c r="AY161" s="238" t="s">
        <v>121</v>
      </c>
    </row>
    <row r="162" spans="2:65" s="1" customFormat="1" ht="16.5" customHeight="1">
      <c r="B162" s="38"/>
      <c r="C162" s="204" t="s">
        <v>7</v>
      </c>
      <c r="D162" s="204" t="s">
        <v>123</v>
      </c>
      <c r="E162" s="205" t="s">
        <v>228</v>
      </c>
      <c r="F162" s="206" t="s">
        <v>229</v>
      </c>
      <c r="G162" s="207" t="s">
        <v>126</v>
      </c>
      <c r="H162" s="208">
        <v>3150</v>
      </c>
      <c r="I162" s="209"/>
      <c r="J162" s="210">
        <f>ROUND(I162*H162,2)</f>
        <v>0</v>
      </c>
      <c r="K162" s="206" t="s">
        <v>127</v>
      </c>
      <c r="L162" s="43"/>
      <c r="M162" s="211" t="s">
        <v>32</v>
      </c>
      <c r="N162" s="212" t="s">
        <v>49</v>
      </c>
      <c r="O162" s="79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16" t="s">
        <v>128</v>
      </c>
      <c r="AT162" s="16" t="s">
        <v>123</v>
      </c>
      <c r="AU162" s="16" t="s">
        <v>88</v>
      </c>
      <c r="AY162" s="16" t="s">
        <v>121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6" t="s">
        <v>86</v>
      </c>
      <c r="BK162" s="215">
        <f>ROUND(I162*H162,2)</f>
        <v>0</v>
      </c>
      <c r="BL162" s="16" t="s">
        <v>128</v>
      </c>
      <c r="BM162" s="16" t="s">
        <v>330</v>
      </c>
    </row>
    <row r="163" spans="2:47" s="1" customFormat="1" ht="12">
      <c r="B163" s="38"/>
      <c r="C163" s="39"/>
      <c r="D163" s="218" t="s">
        <v>138</v>
      </c>
      <c r="E163" s="39"/>
      <c r="F163" s="239" t="s">
        <v>231</v>
      </c>
      <c r="G163" s="39"/>
      <c r="H163" s="39"/>
      <c r="I163" s="130"/>
      <c r="J163" s="39"/>
      <c r="K163" s="39"/>
      <c r="L163" s="43"/>
      <c r="M163" s="240"/>
      <c r="N163" s="79"/>
      <c r="O163" s="79"/>
      <c r="P163" s="79"/>
      <c r="Q163" s="79"/>
      <c r="R163" s="79"/>
      <c r="S163" s="79"/>
      <c r="T163" s="80"/>
      <c r="AT163" s="16" t="s">
        <v>138</v>
      </c>
      <c r="AU163" s="16" t="s">
        <v>88</v>
      </c>
    </row>
    <row r="164" spans="2:51" s="11" customFormat="1" ht="12">
      <c r="B164" s="216"/>
      <c r="C164" s="217"/>
      <c r="D164" s="218" t="s">
        <v>130</v>
      </c>
      <c r="E164" s="219" t="s">
        <v>32</v>
      </c>
      <c r="F164" s="220" t="s">
        <v>319</v>
      </c>
      <c r="G164" s="217"/>
      <c r="H164" s="221">
        <v>3150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130</v>
      </c>
      <c r="AU164" s="227" t="s">
        <v>88</v>
      </c>
      <c r="AV164" s="11" t="s">
        <v>88</v>
      </c>
      <c r="AW164" s="11" t="s">
        <v>132</v>
      </c>
      <c r="AX164" s="11" t="s">
        <v>78</v>
      </c>
      <c r="AY164" s="227" t="s">
        <v>121</v>
      </c>
    </row>
    <row r="165" spans="2:51" s="12" customFormat="1" ht="12">
      <c r="B165" s="228"/>
      <c r="C165" s="229"/>
      <c r="D165" s="218" t="s">
        <v>130</v>
      </c>
      <c r="E165" s="230" t="s">
        <v>32</v>
      </c>
      <c r="F165" s="231" t="s">
        <v>133</v>
      </c>
      <c r="G165" s="229"/>
      <c r="H165" s="232">
        <v>3150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130</v>
      </c>
      <c r="AU165" s="238" t="s">
        <v>88</v>
      </c>
      <c r="AV165" s="12" t="s">
        <v>128</v>
      </c>
      <c r="AW165" s="12" t="s">
        <v>132</v>
      </c>
      <c r="AX165" s="12" t="s">
        <v>86</v>
      </c>
      <c r="AY165" s="238" t="s">
        <v>121</v>
      </c>
    </row>
    <row r="166" spans="2:65" s="1" customFormat="1" ht="16.5" customHeight="1">
      <c r="B166" s="38"/>
      <c r="C166" s="204" t="s">
        <v>244</v>
      </c>
      <c r="D166" s="204" t="s">
        <v>123</v>
      </c>
      <c r="E166" s="205" t="s">
        <v>233</v>
      </c>
      <c r="F166" s="206" t="s">
        <v>234</v>
      </c>
      <c r="G166" s="207" t="s">
        <v>126</v>
      </c>
      <c r="H166" s="208">
        <v>16500</v>
      </c>
      <c r="I166" s="209"/>
      <c r="J166" s="210">
        <f>ROUND(I166*H166,2)</f>
        <v>0</v>
      </c>
      <c r="K166" s="206" t="s">
        <v>127</v>
      </c>
      <c r="L166" s="43"/>
      <c r="M166" s="211" t="s">
        <v>32</v>
      </c>
      <c r="N166" s="212" t="s">
        <v>49</v>
      </c>
      <c r="O166" s="79"/>
      <c r="P166" s="213">
        <f>O166*H166</f>
        <v>0</v>
      </c>
      <c r="Q166" s="213">
        <v>0.00052</v>
      </c>
      <c r="R166" s="213">
        <f>Q166*H166</f>
        <v>8.58</v>
      </c>
      <c r="S166" s="213">
        <v>0</v>
      </c>
      <c r="T166" s="214">
        <f>S166*H166</f>
        <v>0</v>
      </c>
      <c r="AR166" s="16" t="s">
        <v>128</v>
      </c>
      <c r="AT166" s="16" t="s">
        <v>123</v>
      </c>
      <c r="AU166" s="16" t="s">
        <v>88</v>
      </c>
      <c r="AY166" s="16" t="s">
        <v>121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6" t="s">
        <v>86</v>
      </c>
      <c r="BK166" s="215">
        <f>ROUND(I166*H166,2)</f>
        <v>0</v>
      </c>
      <c r="BL166" s="16" t="s">
        <v>128</v>
      </c>
      <c r="BM166" s="16" t="s">
        <v>331</v>
      </c>
    </row>
    <row r="167" spans="2:51" s="13" customFormat="1" ht="12">
      <c r="B167" s="241"/>
      <c r="C167" s="242"/>
      <c r="D167" s="218" t="s">
        <v>130</v>
      </c>
      <c r="E167" s="243" t="s">
        <v>32</v>
      </c>
      <c r="F167" s="244" t="s">
        <v>236</v>
      </c>
      <c r="G167" s="242"/>
      <c r="H167" s="243" t="s">
        <v>32</v>
      </c>
      <c r="I167" s="245"/>
      <c r="J167" s="242"/>
      <c r="K167" s="242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130</v>
      </c>
      <c r="AU167" s="250" t="s">
        <v>88</v>
      </c>
      <c r="AV167" s="13" t="s">
        <v>86</v>
      </c>
      <c r="AW167" s="13" t="s">
        <v>132</v>
      </c>
      <c r="AX167" s="13" t="s">
        <v>78</v>
      </c>
      <c r="AY167" s="250" t="s">
        <v>121</v>
      </c>
    </row>
    <row r="168" spans="2:51" s="11" customFormat="1" ht="12">
      <c r="B168" s="216"/>
      <c r="C168" s="217"/>
      <c r="D168" s="218" t="s">
        <v>130</v>
      </c>
      <c r="E168" s="219" t="s">
        <v>32</v>
      </c>
      <c r="F168" s="220" t="s">
        <v>332</v>
      </c>
      <c r="G168" s="217"/>
      <c r="H168" s="221">
        <v>16500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130</v>
      </c>
      <c r="AU168" s="227" t="s">
        <v>88</v>
      </c>
      <c r="AV168" s="11" t="s">
        <v>88</v>
      </c>
      <c r="AW168" s="11" t="s">
        <v>132</v>
      </c>
      <c r="AX168" s="11" t="s">
        <v>78</v>
      </c>
      <c r="AY168" s="227" t="s">
        <v>121</v>
      </c>
    </row>
    <row r="169" spans="2:51" s="12" customFormat="1" ht="12">
      <c r="B169" s="228"/>
      <c r="C169" s="229"/>
      <c r="D169" s="218" t="s">
        <v>130</v>
      </c>
      <c r="E169" s="230" t="s">
        <v>32</v>
      </c>
      <c r="F169" s="231" t="s">
        <v>133</v>
      </c>
      <c r="G169" s="229"/>
      <c r="H169" s="232">
        <v>16500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130</v>
      </c>
      <c r="AU169" s="238" t="s">
        <v>88</v>
      </c>
      <c r="AV169" s="12" t="s">
        <v>128</v>
      </c>
      <c r="AW169" s="12" t="s">
        <v>132</v>
      </c>
      <c r="AX169" s="12" t="s">
        <v>86</v>
      </c>
      <c r="AY169" s="238" t="s">
        <v>121</v>
      </c>
    </row>
    <row r="170" spans="2:65" s="1" customFormat="1" ht="16.5" customHeight="1">
      <c r="B170" s="38"/>
      <c r="C170" s="204" t="s">
        <v>248</v>
      </c>
      <c r="D170" s="204" t="s">
        <v>123</v>
      </c>
      <c r="E170" s="205" t="s">
        <v>238</v>
      </c>
      <c r="F170" s="206" t="s">
        <v>239</v>
      </c>
      <c r="G170" s="207" t="s">
        <v>240</v>
      </c>
      <c r="H170" s="208">
        <v>1</v>
      </c>
      <c r="I170" s="209"/>
      <c r="J170" s="210">
        <f>ROUND(I170*H170,2)</f>
        <v>0</v>
      </c>
      <c r="K170" s="206" t="s">
        <v>32</v>
      </c>
      <c r="L170" s="43"/>
      <c r="M170" s="211" t="s">
        <v>32</v>
      </c>
      <c r="N170" s="212" t="s">
        <v>49</v>
      </c>
      <c r="O170" s="79"/>
      <c r="P170" s="213">
        <f>O170*H170</f>
        <v>0</v>
      </c>
      <c r="Q170" s="213">
        <v>0.1</v>
      </c>
      <c r="R170" s="213">
        <f>Q170*H170</f>
        <v>0.1</v>
      </c>
      <c r="S170" s="213">
        <v>0</v>
      </c>
      <c r="T170" s="214">
        <f>S170*H170</f>
        <v>0</v>
      </c>
      <c r="AR170" s="16" t="s">
        <v>128</v>
      </c>
      <c r="AT170" s="16" t="s">
        <v>123</v>
      </c>
      <c r="AU170" s="16" t="s">
        <v>88</v>
      </c>
      <c r="AY170" s="16" t="s">
        <v>121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6" t="s">
        <v>86</v>
      </c>
      <c r="BK170" s="215">
        <f>ROUND(I170*H170,2)</f>
        <v>0</v>
      </c>
      <c r="BL170" s="16" t="s">
        <v>128</v>
      </c>
      <c r="BM170" s="16" t="s">
        <v>333</v>
      </c>
    </row>
    <row r="171" spans="2:51" s="11" customFormat="1" ht="12">
      <c r="B171" s="216"/>
      <c r="C171" s="217"/>
      <c r="D171" s="218" t="s">
        <v>130</v>
      </c>
      <c r="E171" s="219" t="s">
        <v>32</v>
      </c>
      <c r="F171" s="220" t="s">
        <v>334</v>
      </c>
      <c r="G171" s="217"/>
      <c r="H171" s="221">
        <v>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130</v>
      </c>
      <c r="AU171" s="227" t="s">
        <v>88</v>
      </c>
      <c r="AV171" s="11" t="s">
        <v>88</v>
      </c>
      <c r="AW171" s="11" t="s">
        <v>132</v>
      </c>
      <c r="AX171" s="11" t="s">
        <v>78</v>
      </c>
      <c r="AY171" s="227" t="s">
        <v>121</v>
      </c>
    </row>
    <row r="172" spans="2:51" s="12" customFormat="1" ht="12">
      <c r="B172" s="228"/>
      <c r="C172" s="229"/>
      <c r="D172" s="218" t="s">
        <v>130</v>
      </c>
      <c r="E172" s="230" t="s">
        <v>32</v>
      </c>
      <c r="F172" s="231" t="s">
        <v>133</v>
      </c>
      <c r="G172" s="229"/>
      <c r="H172" s="232">
        <v>1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130</v>
      </c>
      <c r="AU172" s="238" t="s">
        <v>88</v>
      </c>
      <c r="AV172" s="12" t="s">
        <v>128</v>
      </c>
      <c r="AW172" s="12" t="s">
        <v>132</v>
      </c>
      <c r="AX172" s="12" t="s">
        <v>86</v>
      </c>
      <c r="AY172" s="238" t="s">
        <v>121</v>
      </c>
    </row>
    <row r="173" spans="2:63" s="10" customFormat="1" ht="22.8" customHeight="1">
      <c r="B173" s="188"/>
      <c r="C173" s="189"/>
      <c r="D173" s="190" t="s">
        <v>77</v>
      </c>
      <c r="E173" s="202" t="s">
        <v>88</v>
      </c>
      <c r="F173" s="202" t="s">
        <v>243</v>
      </c>
      <c r="G173" s="189"/>
      <c r="H173" s="189"/>
      <c r="I173" s="192"/>
      <c r="J173" s="203">
        <f>BK173</f>
        <v>0</v>
      </c>
      <c r="K173" s="189"/>
      <c r="L173" s="194"/>
      <c r="M173" s="195"/>
      <c r="N173" s="196"/>
      <c r="O173" s="196"/>
      <c r="P173" s="197">
        <f>SUM(P174:P178)</f>
        <v>0</v>
      </c>
      <c r="Q173" s="196"/>
      <c r="R173" s="197">
        <f>SUM(R174:R178)</f>
        <v>38.88</v>
      </c>
      <c r="S173" s="196"/>
      <c r="T173" s="198">
        <f>SUM(T174:T178)</f>
        <v>0</v>
      </c>
      <c r="AR173" s="199" t="s">
        <v>86</v>
      </c>
      <c r="AT173" s="200" t="s">
        <v>77</v>
      </c>
      <c r="AU173" s="200" t="s">
        <v>86</v>
      </c>
      <c r="AY173" s="199" t="s">
        <v>121</v>
      </c>
      <c r="BK173" s="201">
        <f>SUM(BK174:BK178)</f>
        <v>0</v>
      </c>
    </row>
    <row r="174" spans="2:65" s="1" customFormat="1" ht="16.5" customHeight="1">
      <c r="B174" s="38"/>
      <c r="C174" s="204" t="s">
        <v>255</v>
      </c>
      <c r="D174" s="204" t="s">
        <v>123</v>
      </c>
      <c r="E174" s="205" t="s">
        <v>245</v>
      </c>
      <c r="F174" s="206" t="s">
        <v>246</v>
      </c>
      <c r="G174" s="207" t="s">
        <v>126</v>
      </c>
      <c r="H174" s="208">
        <v>360</v>
      </c>
      <c r="I174" s="209"/>
      <c r="J174" s="210">
        <f>ROUND(I174*H174,2)</f>
        <v>0</v>
      </c>
      <c r="K174" s="206" t="s">
        <v>127</v>
      </c>
      <c r="L174" s="43"/>
      <c r="M174" s="211" t="s">
        <v>32</v>
      </c>
      <c r="N174" s="212" t="s">
        <v>49</v>
      </c>
      <c r="O174" s="79"/>
      <c r="P174" s="213">
        <f>O174*H174</f>
        <v>0</v>
      </c>
      <c r="Q174" s="213">
        <v>0.108</v>
      </c>
      <c r="R174" s="213">
        <f>Q174*H174</f>
        <v>38.88</v>
      </c>
      <c r="S174" s="213">
        <v>0</v>
      </c>
      <c r="T174" s="214">
        <f>S174*H174</f>
        <v>0</v>
      </c>
      <c r="AR174" s="16" t="s">
        <v>128</v>
      </c>
      <c r="AT174" s="16" t="s">
        <v>123</v>
      </c>
      <c r="AU174" s="16" t="s">
        <v>88</v>
      </c>
      <c r="AY174" s="16" t="s">
        <v>121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6" t="s">
        <v>86</v>
      </c>
      <c r="BK174" s="215">
        <f>ROUND(I174*H174,2)</f>
        <v>0</v>
      </c>
      <c r="BL174" s="16" t="s">
        <v>128</v>
      </c>
      <c r="BM174" s="16" t="s">
        <v>335</v>
      </c>
    </row>
    <row r="175" spans="2:51" s="13" customFormat="1" ht="12">
      <c r="B175" s="241"/>
      <c r="C175" s="242"/>
      <c r="D175" s="218" t="s">
        <v>130</v>
      </c>
      <c r="E175" s="243" t="s">
        <v>32</v>
      </c>
      <c r="F175" s="244" t="s">
        <v>336</v>
      </c>
      <c r="G175" s="242"/>
      <c r="H175" s="243" t="s">
        <v>32</v>
      </c>
      <c r="I175" s="245"/>
      <c r="J175" s="242"/>
      <c r="K175" s="242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130</v>
      </c>
      <c r="AU175" s="250" t="s">
        <v>88</v>
      </c>
      <c r="AV175" s="13" t="s">
        <v>86</v>
      </c>
      <c r="AW175" s="13" t="s">
        <v>132</v>
      </c>
      <c r="AX175" s="13" t="s">
        <v>78</v>
      </c>
      <c r="AY175" s="250" t="s">
        <v>121</v>
      </c>
    </row>
    <row r="176" spans="2:51" s="11" customFormat="1" ht="12">
      <c r="B176" s="216"/>
      <c r="C176" s="217"/>
      <c r="D176" s="218" t="s">
        <v>130</v>
      </c>
      <c r="E176" s="219" t="s">
        <v>32</v>
      </c>
      <c r="F176" s="220" t="s">
        <v>277</v>
      </c>
      <c r="G176" s="217"/>
      <c r="H176" s="221">
        <v>252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130</v>
      </c>
      <c r="AU176" s="227" t="s">
        <v>88</v>
      </c>
      <c r="AV176" s="11" t="s">
        <v>88</v>
      </c>
      <c r="AW176" s="11" t="s">
        <v>132</v>
      </c>
      <c r="AX176" s="11" t="s">
        <v>78</v>
      </c>
      <c r="AY176" s="227" t="s">
        <v>121</v>
      </c>
    </row>
    <row r="177" spans="2:51" s="11" customFormat="1" ht="12">
      <c r="B177" s="216"/>
      <c r="C177" s="217"/>
      <c r="D177" s="218" t="s">
        <v>130</v>
      </c>
      <c r="E177" s="219" t="s">
        <v>32</v>
      </c>
      <c r="F177" s="220" t="s">
        <v>278</v>
      </c>
      <c r="G177" s="217"/>
      <c r="H177" s="221">
        <v>108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130</v>
      </c>
      <c r="AU177" s="227" t="s">
        <v>88</v>
      </c>
      <c r="AV177" s="11" t="s">
        <v>88</v>
      </c>
      <c r="AW177" s="11" t="s">
        <v>132</v>
      </c>
      <c r="AX177" s="11" t="s">
        <v>78</v>
      </c>
      <c r="AY177" s="227" t="s">
        <v>121</v>
      </c>
    </row>
    <row r="178" spans="2:51" s="12" customFormat="1" ht="12">
      <c r="B178" s="228"/>
      <c r="C178" s="229"/>
      <c r="D178" s="218" t="s">
        <v>130</v>
      </c>
      <c r="E178" s="230" t="s">
        <v>32</v>
      </c>
      <c r="F178" s="231" t="s">
        <v>133</v>
      </c>
      <c r="G178" s="229"/>
      <c r="H178" s="232">
        <v>360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130</v>
      </c>
      <c r="AU178" s="238" t="s">
        <v>88</v>
      </c>
      <c r="AV178" s="12" t="s">
        <v>128</v>
      </c>
      <c r="AW178" s="12" t="s">
        <v>132</v>
      </c>
      <c r="AX178" s="12" t="s">
        <v>86</v>
      </c>
      <c r="AY178" s="238" t="s">
        <v>121</v>
      </c>
    </row>
    <row r="179" spans="2:63" s="10" customFormat="1" ht="22.8" customHeight="1">
      <c r="B179" s="188"/>
      <c r="C179" s="189"/>
      <c r="D179" s="190" t="s">
        <v>77</v>
      </c>
      <c r="E179" s="202" t="s">
        <v>253</v>
      </c>
      <c r="F179" s="202" t="s">
        <v>254</v>
      </c>
      <c r="G179" s="189"/>
      <c r="H179" s="189"/>
      <c r="I179" s="192"/>
      <c r="J179" s="203">
        <f>BK179</f>
        <v>0</v>
      </c>
      <c r="K179" s="189"/>
      <c r="L179" s="194"/>
      <c r="M179" s="195"/>
      <c r="N179" s="196"/>
      <c r="O179" s="196"/>
      <c r="P179" s="197">
        <f>P180</f>
        <v>0</v>
      </c>
      <c r="Q179" s="196"/>
      <c r="R179" s="197">
        <f>R180</f>
        <v>0</v>
      </c>
      <c r="S179" s="196"/>
      <c r="T179" s="198">
        <f>T180</f>
        <v>0</v>
      </c>
      <c r="AR179" s="199" t="s">
        <v>86</v>
      </c>
      <c r="AT179" s="200" t="s">
        <v>77</v>
      </c>
      <c r="AU179" s="200" t="s">
        <v>86</v>
      </c>
      <c r="AY179" s="199" t="s">
        <v>121</v>
      </c>
      <c r="BK179" s="201">
        <f>BK180</f>
        <v>0</v>
      </c>
    </row>
    <row r="180" spans="2:65" s="1" customFormat="1" ht="16.5" customHeight="1">
      <c r="B180" s="38"/>
      <c r="C180" s="204" t="s">
        <v>337</v>
      </c>
      <c r="D180" s="204" t="s">
        <v>123</v>
      </c>
      <c r="E180" s="205" t="s">
        <v>256</v>
      </c>
      <c r="F180" s="206" t="s">
        <v>257</v>
      </c>
      <c r="G180" s="207" t="s">
        <v>258</v>
      </c>
      <c r="H180" s="208">
        <v>47.676</v>
      </c>
      <c r="I180" s="209"/>
      <c r="J180" s="210">
        <f>ROUND(I180*H180,2)</f>
        <v>0</v>
      </c>
      <c r="K180" s="206" t="s">
        <v>127</v>
      </c>
      <c r="L180" s="43"/>
      <c r="M180" s="261" t="s">
        <v>32</v>
      </c>
      <c r="N180" s="262" t="s">
        <v>49</v>
      </c>
      <c r="O180" s="263"/>
      <c r="P180" s="264">
        <f>O180*H180</f>
        <v>0</v>
      </c>
      <c r="Q180" s="264">
        <v>0</v>
      </c>
      <c r="R180" s="264">
        <f>Q180*H180</f>
        <v>0</v>
      </c>
      <c r="S180" s="264">
        <v>0</v>
      </c>
      <c r="T180" s="265">
        <f>S180*H180</f>
        <v>0</v>
      </c>
      <c r="AR180" s="16" t="s">
        <v>128</v>
      </c>
      <c r="AT180" s="16" t="s">
        <v>123</v>
      </c>
      <c r="AU180" s="16" t="s">
        <v>88</v>
      </c>
      <c r="AY180" s="16" t="s">
        <v>121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6" t="s">
        <v>86</v>
      </c>
      <c r="BK180" s="215">
        <f>ROUND(I180*H180,2)</f>
        <v>0</v>
      </c>
      <c r="BL180" s="16" t="s">
        <v>128</v>
      </c>
      <c r="BM180" s="16" t="s">
        <v>338</v>
      </c>
    </row>
    <row r="181" spans="2:12" s="1" customFormat="1" ht="6.95" customHeight="1">
      <c r="B181" s="57"/>
      <c r="C181" s="58"/>
      <c r="D181" s="58"/>
      <c r="E181" s="58"/>
      <c r="F181" s="58"/>
      <c r="G181" s="58"/>
      <c r="H181" s="58"/>
      <c r="I181" s="154"/>
      <c r="J181" s="58"/>
      <c r="K181" s="58"/>
      <c r="L181" s="43"/>
    </row>
  </sheetData>
  <sheetProtection password="CC35" sheet="1" objects="1" scenarios="1" formatColumns="0" formatRows="0" autoFilter="0"/>
  <autoFilter ref="C82:K18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94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88</v>
      </c>
    </row>
    <row r="4" spans="2:46" ht="24.95" customHeight="1">
      <c r="B4" s="19"/>
      <c r="D4" s="127" t="s">
        <v>95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Klenice, Kolomuty - Židněves, oprava koryta, ř. km 6,300 - 6,900 a ř. km 8,000 - 9,300</v>
      </c>
      <c r="F7" s="128"/>
      <c r="G7" s="128"/>
      <c r="H7" s="128"/>
      <c r="L7" s="19"/>
    </row>
    <row r="8" spans="2:12" s="1" customFormat="1" ht="12" customHeight="1">
      <c r="B8" s="43"/>
      <c r="D8" s="128" t="s">
        <v>96</v>
      </c>
      <c r="I8" s="130"/>
      <c r="L8" s="43"/>
    </row>
    <row r="9" spans="2:12" s="1" customFormat="1" ht="36.95" customHeight="1">
      <c r="B9" s="43"/>
      <c r="E9" s="131" t="s">
        <v>339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6" t="s">
        <v>32</v>
      </c>
      <c r="I11" s="132" t="s">
        <v>20</v>
      </c>
      <c r="J11" s="16" t="s">
        <v>32</v>
      </c>
      <c r="L11" s="43"/>
    </row>
    <row r="12" spans="2:12" s="1" customFormat="1" ht="12" customHeight="1">
      <c r="B12" s="43"/>
      <c r="D12" s="128" t="s">
        <v>22</v>
      </c>
      <c r="F12" s="16" t="s">
        <v>23</v>
      </c>
      <c r="I12" s="132" t="s">
        <v>24</v>
      </c>
      <c r="J12" s="133" t="str">
        <f>'Rekapitulace stavby'!AN8</f>
        <v>29. 11. 2017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30</v>
      </c>
      <c r="I14" s="132" t="s">
        <v>31</v>
      </c>
      <c r="J14" s="16" t="s">
        <v>32</v>
      </c>
      <c r="L14" s="43"/>
    </row>
    <row r="15" spans="2:12" s="1" customFormat="1" ht="18" customHeight="1">
      <c r="B15" s="43"/>
      <c r="E15" s="16" t="s">
        <v>34</v>
      </c>
      <c r="I15" s="132" t="s">
        <v>35</v>
      </c>
      <c r="J15" s="16" t="s">
        <v>32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36</v>
      </c>
      <c r="I17" s="132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6"/>
      <c r="G18" s="16"/>
      <c r="H18" s="16"/>
      <c r="I18" s="132" t="s">
        <v>35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38</v>
      </c>
      <c r="I20" s="132" t="s">
        <v>31</v>
      </c>
      <c r="J20" s="16" t="s">
        <v>32</v>
      </c>
      <c r="L20" s="43"/>
    </row>
    <row r="21" spans="2:12" s="1" customFormat="1" ht="18" customHeight="1">
      <c r="B21" s="43"/>
      <c r="E21" s="16" t="s">
        <v>39</v>
      </c>
      <c r="I21" s="132" t="s">
        <v>35</v>
      </c>
      <c r="J21" s="16" t="s">
        <v>32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40</v>
      </c>
      <c r="I23" s="132" t="s">
        <v>31</v>
      </c>
      <c r="J23" s="16" t="str">
        <f>IF('Rekapitulace stavby'!AN19="","",'Rekapitulace stavby'!AN19)</f>
        <v/>
      </c>
      <c r="L23" s="43"/>
    </row>
    <row r="24" spans="2:12" s="1" customFormat="1" ht="18" customHeight="1">
      <c r="B24" s="43"/>
      <c r="E24" s="16" t="str">
        <f>IF('Rekapitulace stavby'!E20="","",'Rekapitulace stavby'!E20)</f>
        <v xml:space="preserve"> </v>
      </c>
      <c r="I24" s="132" t="s">
        <v>35</v>
      </c>
      <c r="J24" s="16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42</v>
      </c>
      <c r="I26" s="130"/>
      <c r="L26" s="43"/>
    </row>
    <row r="27" spans="2:12" s="6" customFormat="1" ht="16.5" customHeight="1">
      <c r="B27" s="134"/>
      <c r="E27" s="135" t="s">
        <v>32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44</v>
      </c>
      <c r="I30" s="130"/>
      <c r="J30" s="139">
        <f>ROUND(J80,2)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46</v>
      </c>
      <c r="I32" s="141" t="s">
        <v>45</v>
      </c>
      <c r="J32" s="140" t="s">
        <v>47</v>
      </c>
      <c r="L32" s="43"/>
    </row>
    <row r="33" spans="2:12" s="1" customFormat="1" ht="14.4" customHeight="1">
      <c r="B33" s="43"/>
      <c r="D33" s="128" t="s">
        <v>48</v>
      </c>
      <c r="E33" s="128" t="s">
        <v>49</v>
      </c>
      <c r="F33" s="142">
        <f>ROUND((SUM(BE80:BE122)),2)</f>
        <v>0</v>
      </c>
      <c r="I33" s="143">
        <v>0.21</v>
      </c>
      <c r="J33" s="142">
        <f>ROUND(((SUM(BE80:BE122))*I33),2)</f>
        <v>0</v>
      </c>
      <c r="L33" s="43"/>
    </row>
    <row r="34" spans="2:12" s="1" customFormat="1" ht="14.4" customHeight="1">
      <c r="B34" s="43"/>
      <c r="E34" s="128" t="s">
        <v>50</v>
      </c>
      <c r="F34" s="142">
        <f>ROUND((SUM(BF80:BF122)),2)</f>
        <v>0</v>
      </c>
      <c r="I34" s="143">
        <v>0.15</v>
      </c>
      <c r="J34" s="142">
        <f>ROUND(((SUM(BF80:BF122))*I34),2)</f>
        <v>0</v>
      </c>
      <c r="L34" s="43"/>
    </row>
    <row r="35" spans="2:12" s="1" customFormat="1" ht="14.4" customHeight="1" hidden="1">
      <c r="B35" s="43"/>
      <c r="E35" s="128" t="s">
        <v>51</v>
      </c>
      <c r="F35" s="142">
        <f>ROUND((SUM(BG80:BG122)),2)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52</v>
      </c>
      <c r="F36" s="142">
        <f>ROUND((SUM(BH80:BH122)),2)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53</v>
      </c>
      <c r="F37" s="142">
        <f>ROUND((SUM(BI80:BI122)),2)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54</v>
      </c>
      <c r="E39" s="146"/>
      <c r="F39" s="146"/>
      <c r="G39" s="147" t="s">
        <v>55</v>
      </c>
      <c r="H39" s="148" t="s">
        <v>56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2" t="s">
        <v>98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1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Klenice, Kolomuty - Židněves, oprava koryta, ř. km 6,300 - 6,900 a ř. km 8,000 - 9,300</v>
      </c>
      <c r="F48" s="31"/>
      <c r="G48" s="31"/>
      <c r="H48" s="31"/>
      <c r="I48" s="130"/>
      <c r="J48" s="39"/>
      <c r="K48" s="39"/>
      <c r="L48" s="43"/>
    </row>
    <row r="49" spans="2:12" s="1" customFormat="1" ht="12" customHeight="1">
      <c r="B49" s="38"/>
      <c r="C49" s="31" t="s">
        <v>96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VON - Ostatní a vedlejší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1" t="s">
        <v>22</v>
      </c>
      <c r="D52" s="39"/>
      <c r="E52" s="39"/>
      <c r="F52" s="26" t="str">
        <f>F12</f>
        <v>obce Kolomuty, Židněves a městys Březno a blízké o</v>
      </c>
      <c r="G52" s="39"/>
      <c r="H52" s="39"/>
      <c r="I52" s="132" t="s">
        <v>24</v>
      </c>
      <c r="J52" s="67" t="str">
        <f>IF(J12="","",J12)</f>
        <v>29. 11. 2017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1" t="s">
        <v>30</v>
      </c>
      <c r="D54" s="39"/>
      <c r="E54" s="39"/>
      <c r="F54" s="26" t="str">
        <f>E15</f>
        <v>Povodí Labe, s.p, Hradec Králové</v>
      </c>
      <c r="G54" s="39"/>
      <c r="H54" s="39"/>
      <c r="I54" s="132" t="s">
        <v>38</v>
      </c>
      <c r="J54" s="36" t="str">
        <f>E21</f>
        <v>MONEKON spol. s r. o., České Budějovice</v>
      </c>
      <c r="K54" s="39"/>
      <c r="L54" s="43"/>
    </row>
    <row r="55" spans="2:12" s="1" customFormat="1" ht="13.65" customHeight="1">
      <c r="B55" s="38"/>
      <c r="C55" s="31" t="s">
        <v>36</v>
      </c>
      <c r="D55" s="39"/>
      <c r="E55" s="39"/>
      <c r="F55" s="26" t="str">
        <f>IF(E18="","",E18)</f>
        <v>Vyplň údaj</v>
      </c>
      <c r="G55" s="39"/>
      <c r="H55" s="39"/>
      <c r="I55" s="132" t="s">
        <v>40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99</v>
      </c>
      <c r="D57" s="160"/>
      <c r="E57" s="160"/>
      <c r="F57" s="160"/>
      <c r="G57" s="160"/>
      <c r="H57" s="160"/>
      <c r="I57" s="161"/>
      <c r="J57" s="162" t="s">
        <v>100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76</v>
      </c>
      <c r="D59" s="39"/>
      <c r="E59" s="39"/>
      <c r="F59" s="39"/>
      <c r="G59" s="39"/>
      <c r="H59" s="39"/>
      <c r="I59" s="130"/>
      <c r="J59" s="97">
        <f>J80</f>
        <v>0</v>
      </c>
      <c r="K59" s="39"/>
      <c r="L59" s="43"/>
      <c r="AU59" s="16" t="s">
        <v>101</v>
      </c>
    </row>
    <row r="60" spans="2:12" s="7" customFormat="1" ht="24.95" customHeight="1">
      <c r="B60" s="164"/>
      <c r="C60" s="165"/>
      <c r="D60" s="166" t="s">
        <v>340</v>
      </c>
      <c r="E60" s="167"/>
      <c r="F60" s="167"/>
      <c r="G60" s="167"/>
      <c r="H60" s="167"/>
      <c r="I60" s="168"/>
      <c r="J60" s="169">
        <f>J81</f>
        <v>0</v>
      </c>
      <c r="K60" s="165"/>
      <c r="L60" s="170"/>
    </row>
    <row r="61" spans="2:12" s="1" customFormat="1" ht="21.8" customHeight="1">
      <c r="B61" s="38"/>
      <c r="C61" s="39"/>
      <c r="D61" s="39"/>
      <c r="E61" s="39"/>
      <c r="F61" s="39"/>
      <c r="G61" s="39"/>
      <c r="H61" s="39"/>
      <c r="I61" s="130"/>
      <c r="J61" s="39"/>
      <c r="K61" s="39"/>
      <c r="L61" s="43"/>
    </row>
    <row r="62" spans="2:12" s="1" customFormat="1" ht="6.95" customHeight="1">
      <c r="B62" s="57"/>
      <c r="C62" s="58"/>
      <c r="D62" s="58"/>
      <c r="E62" s="58"/>
      <c r="F62" s="58"/>
      <c r="G62" s="58"/>
      <c r="H62" s="58"/>
      <c r="I62" s="154"/>
      <c r="J62" s="58"/>
      <c r="K62" s="58"/>
      <c r="L62" s="43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57"/>
      <c r="J66" s="60"/>
      <c r="K66" s="60"/>
      <c r="L66" s="43"/>
    </row>
    <row r="67" spans="2:12" s="1" customFormat="1" ht="24.95" customHeight="1">
      <c r="B67" s="38"/>
      <c r="C67" s="22" t="s">
        <v>106</v>
      </c>
      <c r="D67" s="39"/>
      <c r="E67" s="39"/>
      <c r="F67" s="39"/>
      <c r="G67" s="39"/>
      <c r="H67" s="39"/>
      <c r="I67" s="130"/>
      <c r="J67" s="39"/>
      <c r="K67" s="39"/>
      <c r="L67" s="43"/>
    </row>
    <row r="68" spans="2:12" s="1" customFormat="1" ht="6.95" customHeight="1">
      <c r="B68" s="38"/>
      <c r="C68" s="39"/>
      <c r="D68" s="39"/>
      <c r="E68" s="39"/>
      <c r="F68" s="39"/>
      <c r="G68" s="39"/>
      <c r="H68" s="39"/>
      <c r="I68" s="130"/>
      <c r="J68" s="39"/>
      <c r="K68" s="39"/>
      <c r="L68" s="43"/>
    </row>
    <row r="69" spans="2:12" s="1" customFormat="1" ht="12" customHeight="1">
      <c r="B69" s="38"/>
      <c r="C69" s="31" t="s">
        <v>16</v>
      </c>
      <c r="D69" s="39"/>
      <c r="E69" s="39"/>
      <c r="F69" s="39"/>
      <c r="G69" s="39"/>
      <c r="H69" s="39"/>
      <c r="I69" s="130"/>
      <c r="J69" s="39"/>
      <c r="K69" s="39"/>
      <c r="L69" s="43"/>
    </row>
    <row r="70" spans="2:12" s="1" customFormat="1" ht="16.5" customHeight="1">
      <c r="B70" s="38"/>
      <c r="C70" s="39"/>
      <c r="D70" s="39"/>
      <c r="E70" s="158" t="str">
        <f>E7</f>
        <v>Klenice, Kolomuty - Židněves, oprava koryta, ř. km 6,300 - 6,900 a ř. km 8,000 - 9,300</v>
      </c>
      <c r="F70" s="31"/>
      <c r="G70" s="31"/>
      <c r="H70" s="31"/>
      <c r="I70" s="130"/>
      <c r="J70" s="39"/>
      <c r="K70" s="39"/>
      <c r="L70" s="43"/>
    </row>
    <row r="71" spans="2:12" s="1" customFormat="1" ht="12" customHeight="1">
      <c r="B71" s="38"/>
      <c r="C71" s="31" t="s">
        <v>96</v>
      </c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16.5" customHeight="1">
      <c r="B72" s="38"/>
      <c r="C72" s="39"/>
      <c r="D72" s="39"/>
      <c r="E72" s="64" t="str">
        <f>E9</f>
        <v>VON - Ostatní a vedlejší náklady</v>
      </c>
      <c r="F72" s="39"/>
      <c r="G72" s="39"/>
      <c r="H72" s="39"/>
      <c r="I72" s="130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12" customHeight="1">
      <c r="B74" s="38"/>
      <c r="C74" s="31" t="s">
        <v>22</v>
      </c>
      <c r="D74" s="39"/>
      <c r="E74" s="39"/>
      <c r="F74" s="26" t="str">
        <f>F12</f>
        <v>obce Kolomuty, Židněves a městys Březno a blízké o</v>
      </c>
      <c r="G74" s="39"/>
      <c r="H74" s="39"/>
      <c r="I74" s="132" t="s">
        <v>24</v>
      </c>
      <c r="J74" s="67" t="str">
        <f>IF(J12="","",J12)</f>
        <v>29. 11. 2017</v>
      </c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30"/>
      <c r="J75" s="39"/>
      <c r="K75" s="39"/>
      <c r="L75" s="43"/>
    </row>
    <row r="76" spans="2:12" s="1" customFormat="1" ht="24.9" customHeight="1">
      <c r="B76" s="38"/>
      <c r="C76" s="31" t="s">
        <v>30</v>
      </c>
      <c r="D76" s="39"/>
      <c r="E76" s="39"/>
      <c r="F76" s="26" t="str">
        <f>E15</f>
        <v>Povodí Labe, s.p, Hradec Králové</v>
      </c>
      <c r="G76" s="39"/>
      <c r="H76" s="39"/>
      <c r="I76" s="132" t="s">
        <v>38</v>
      </c>
      <c r="J76" s="36" t="str">
        <f>E21</f>
        <v>MONEKON spol. s r. o., České Budějovice</v>
      </c>
      <c r="K76" s="39"/>
      <c r="L76" s="43"/>
    </row>
    <row r="77" spans="2:12" s="1" customFormat="1" ht="13.65" customHeight="1">
      <c r="B77" s="38"/>
      <c r="C77" s="31" t="s">
        <v>36</v>
      </c>
      <c r="D77" s="39"/>
      <c r="E77" s="39"/>
      <c r="F77" s="26" t="str">
        <f>IF(E18="","",E18)</f>
        <v>Vyplň údaj</v>
      </c>
      <c r="G77" s="39"/>
      <c r="H77" s="39"/>
      <c r="I77" s="132" t="s">
        <v>40</v>
      </c>
      <c r="J77" s="36" t="str">
        <f>E24</f>
        <v xml:space="preserve"> </v>
      </c>
      <c r="K77" s="39"/>
      <c r="L77" s="43"/>
    </row>
    <row r="78" spans="2:12" s="1" customFormat="1" ht="10.3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20" s="9" customFormat="1" ht="29.25" customHeight="1">
      <c r="B79" s="178"/>
      <c r="C79" s="179" t="s">
        <v>107</v>
      </c>
      <c r="D79" s="180" t="s">
        <v>63</v>
      </c>
      <c r="E79" s="180" t="s">
        <v>59</v>
      </c>
      <c r="F79" s="180" t="s">
        <v>60</v>
      </c>
      <c r="G79" s="180" t="s">
        <v>108</v>
      </c>
      <c r="H79" s="180" t="s">
        <v>109</v>
      </c>
      <c r="I79" s="181" t="s">
        <v>110</v>
      </c>
      <c r="J79" s="180" t="s">
        <v>100</v>
      </c>
      <c r="K79" s="182" t="s">
        <v>111</v>
      </c>
      <c r="L79" s="183"/>
      <c r="M79" s="87" t="s">
        <v>32</v>
      </c>
      <c r="N79" s="88" t="s">
        <v>48</v>
      </c>
      <c r="O79" s="88" t="s">
        <v>112</v>
      </c>
      <c r="P79" s="88" t="s">
        <v>113</v>
      </c>
      <c r="Q79" s="88" t="s">
        <v>114</v>
      </c>
      <c r="R79" s="88" t="s">
        <v>115</v>
      </c>
      <c r="S79" s="88" t="s">
        <v>116</v>
      </c>
      <c r="T79" s="89" t="s">
        <v>117</v>
      </c>
    </row>
    <row r="80" spans="2:63" s="1" customFormat="1" ht="22.8" customHeight="1">
      <c r="B80" s="38"/>
      <c r="C80" s="94" t="s">
        <v>118</v>
      </c>
      <c r="D80" s="39"/>
      <c r="E80" s="39"/>
      <c r="F80" s="39"/>
      <c r="G80" s="39"/>
      <c r="H80" s="39"/>
      <c r="I80" s="130"/>
      <c r="J80" s="184">
        <f>BK80</f>
        <v>0</v>
      </c>
      <c r="K80" s="39"/>
      <c r="L80" s="43"/>
      <c r="M80" s="90"/>
      <c r="N80" s="91"/>
      <c r="O80" s="91"/>
      <c r="P80" s="185">
        <f>P81</f>
        <v>0</v>
      </c>
      <c r="Q80" s="91"/>
      <c r="R80" s="185">
        <f>R81</f>
        <v>0</v>
      </c>
      <c r="S80" s="91"/>
      <c r="T80" s="186">
        <f>T81</f>
        <v>0</v>
      </c>
      <c r="AT80" s="16" t="s">
        <v>77</v>
      </c>
      <c r="AU80" s="16" t="s">
        <v>101</v>
      </c>
      <c r="BK80" s="187">
        <f>BK81</f>
        <v>0</v>
      </c>
    </row>
    <row r="81" spans="2:63" s="10" customFormat="1" ht="25.9" customHeight="1">
      <c r="B81" s="188"/>
      <c r="C81" s="189"/>
      <c r="D81" s="190" t="s">
        <v>77</v>
      </c>
      <c r="E81" s="191" t="s">
        <v>78</v>
      </c>
      <c r="F81" s="191" t="s">
        <v>341</v>
      </c>
      <c r="G81" s="189"/>
      <c r="H81" s="189"/>
      <c r="I81" s="192"/>
      <c r="J81" s="193">
        <f>BK81</f>
        <v>0</v>
      </c>
      <c r="K81" s="189"/>
      <c r="L81" s="194"/>
      <c r="M81" s="195"/>
      <c r="N81" s="196"/>
      <c r="O81" s="196"/>
      <c r="P81" s="197">
        <f>SUM(P82:P122)</f>
        <v>0</v>
      </c>
      <c r="Q81" s="196"/>
      <c r="R81" s="197">
        <f>SUM(R82:R122)</f>
        <v>0</v>
      </c>
      <c r="S81" s="196"/>
      <c r="T81" s="198">
        <f>SUM(T82:T122)</f>
        <v>0</v>
      </c>
      <c r="AR81" s="199" t="s">
        <v>151</v>
      </c>
      <c r="AT81" s="200" t="s">
        <v>77</v>
      </c>
      <c r="AU81" s="200" t="s">
        <v>78</v>
      </c>
      <c r="AY81" s="199" t="s">
        <v>121</v>
      </c>
      <c r="BK81" s="201">
        <f>SUM(BK82:BK122)</f>
        <v>0</v>
      </c>
    </row>
    <row r="82" spans="2:65" s="1" customFormat="1" ht="16.5" customHeight="1">
      <c r="B82" s="38"/>
      <c r="C82" s="204" t="s">
        <v>86</v>
      </c>
      <c r="D82" s="204" t="s">
        <v>123</v>
      </c>
      <c r="E82" s="205" t="s">
        <v>342</v>
      </c>
      <c r="F82" s="206" t="s">
        <v>343</v>
      </c>
      <c r="G82" s="207" t="s">
        <v>344</v>
      </c>
      <c r="H82" s="208">
        <v>1</v>
      </c>
      <c r="I82" s="209"/>
      <c r="J82" s="210">
        <f>ROUND(I82*H82,2)</f>
        <v>0</v>
      </c>
      <c r="K82" s="206" t="s">
        <v>32</v>
      </c>
      <c r="L82" s="43"/>
      <c r="M82" s="211" t="s">
        <v>32</v>
      </c>
      <c r="N82" s="212" t="s">
        <v>49</v>
      </c>
      <c r="O82" s="79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AR82" s="16" t="s">
        <v>345</v>
      </c>
      <c r="AT82" s="16" t="s">
        <v>123</v>
      </c>
      <c r="AU82" s="16" t="s">
        <v>86</v>
      </c>
      <c r="AY82" s="16" t="s">
        <v>121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16" t="s">
        <v>86</v>
      </c>
      <c r="BK82" s="215">
        <f>ROUND(I82*H82,2)</f>
        <v>0</v>
      </c>
      <c r="BL82" s="16" t="s">
        <v>345</v>
      </c>
      <c r="BM82" s="16" t="s">
        <v>346</v>
      </c>
    </row>
    <row r="83" spans="2:51" s="13" customFormat="1" ht="12">
      <c r="B83" s="241"/>
      <c r="C83" s="242"/>
      <c r="D83" s="218" t="s">
        <v>130</v>
      </c>
      <c r="E83" s="243" t="s">
        <v>32</v>
      </c>
      <c r="F83" s="244" t="s">
        <v>347</v>
      </c>
      <c r="G83" s="242"/>
      <c r="H83" s="243" t="s">
        <v>32</v>
      </c>
      <c r="I83" s="245"/>
      <c r="J83" s="242"/>
      <c r="K83" s="242"/>
      <c r="L83" s="246"/>
      <c r="M83" s="247"/>
      <c r="N83" s="248"/>
      <c r="O83" s="248"/>
      <c r="P83" s="248"/>
      <c r="Q83" s="248"/>
      <c r="R83" s="248"/>
      <c r="S83" s="248"/>
      <c r="T83" s="249"/>
      <c r="AT83" s="250" t="s">
        <v>130</v>
      </c>
      <c r="AU83" s="250" t="s">
        <v>86</v>
      </c>
      <c r="AV83" s="13" t="s">
        <v>86</v>
      </c>
      <c r="AW83" s="13" t="s">
        <v>132</v>
      </c>
      <c r="AX83" s="13" t="s">
        <v>78</v>
      </c>
      <c r="AY83" s="250" t="s">
        <v>121</v>
      </c>
    </row>
    <row r="84" spans="2:51" s="13" customFormat="1" ht="12">
      <c r="B84" s="241"/>
      <c r="C84" s="242"/>
      <c r="D84" s="218" t="s">
        <v>130</v>
      </c>
      <c r="E84" s="243" t="s">
        <v>32</v>
      </c>
      <c r="F84" s="244" t="s">
        <v>348</v>
      </c>
      <c r="G84" s="242"/>
      <c r="H84" s="243" t="s">
        <v>32</v>
      </c>
      <c r="I84" s="245"/>
      <c r="J84" s="242"/>
      <c r="K84" s="242"/>
      <c r="L84" s="246"/>
      <c r="M84" s="247"/>
      <c r="N84" s="248"/>
      <c r="O84" s="248"/>
      <c r="P84" s="248"/>
      <c r="Q84" s="248"/>
      <c r="R84" s="248"/>
      <c r="S84" s="248"/>
      <c r="T84" s="249"/>
      <c r="AT84" s="250" t="s">
        <v>130</v>
      </c>
      <c r="AU84" s="250" t="s">
        <v>86</v>
      </c>
      <c r="AV84" s="13" t="s">
        <v>86</v>
      </c>
      <c r="AW84" s="13" t="s">
        <v>132</v>
      </c>
      <c r="AX84" s="13" t="s">
        <v>78</v>
      </c>
      <c r="AY84" s="250" t="s">
        <v>121</v>
      </c>
    </row>
    <row r="85" spans="2:51" s="13" customFormat="1" ht="12">
      <c r="B85" s="241"/>
      <c r="C85" s="242"/>
      <c r="D85" s="218" t="s">
        <v>130</v>
      </c>
      <c r="E85" s="243" t="s">
        <v>32</v>
      </c>
      <c r="F85" s="244" t="s">
        <v>349</v>
      </c>
      <c r="G85" s="242"/>
      <c r="H85" s="243" t="s">
        <v>32</v>
      </c>
      <c r="I85" s="245"/>
      <c r="J85" s="242"/>
      <c r="K85" s="242"/>
      <c r="L85" s="246"/>
      <c r="M85" s="247"/>
      <c r="N85" s="248"/>
      <c r="O85" s="248"/>
      <c r="P85" s="248"/>
      <c r="Q85" s="248"/>
      <c r="R85" s="248"/>
      <c r="S85" s="248"/>
      <c r="T85" s="249"/>
      <c r="AT85" s="250" t="s">
        <v>130</v>
      </c>
      <c r="AU85" s="250" t="s">
        <v>86</v>
      </c>
      <c r="AV85" s="13" t="s">
        <v>86</v>
      </c>
      <c r="AW85" s="13" t="s">
        <v>132</v>
      </c>
      <c r="AX85" s="13" t="s">
        <v>78</v>
      </c>
      <c r="AY85" s="250" t="s">
        <v>121</v>
      </c>
    </row>
    <row r="86" spans="2:51" s="13" customFormat="1" ht="12">
      <c r="B86" s="241"/>
      <c r="C86" s="242"/>
      <c r="D86" s="218" t="s">
        <v>130</v>
      </c>
      <c r="E86" s="243" t="s">
        <v>32</v>
      </c>
      <c r="F86" s="244" t="s">
        <v>350</v>
      </c>
      <c r="G86" s="242"/>
      <c r="H86" s="243" t="s">
        <v>32</v>
      </c>
      <c r="I86" s="245"/>
      <c r="J86" s="242"/>
      <c r="K86" s="242"/>
      <c r="L86" s="246"/>
      <c r="M86" s="247"/>
      <c r="N86" s="248"/>
      <c r="O86" s="248"/>
      <c r="P86" s="248"/>
      <c r="Q86" s="248"/>
      <c r="R86" s="248"/>
      <c r="S86" s="248"/>
      <c r="T86" s="249"/>
      <c r="AT86" s="250" t="s">
        <v>130</v>
      </c>
      <c r="AU86" s="250" t="s">
        <v>86</v>
      </c>
      <c r="AV86" s="13" t="s">
        <v>86</v>
      </c>
      <c r="AW86" s="13" t="s">
        <v>132</v>
      </c>
      <c r="AX86" s="13" t="s">
        <v>78</v>
      </c>
      <c r="AY86" s="250" t="s">
        <v>121</v>
      </c>
    </row>
    <row r="87" spans="2:51" s="13" customFormat="1" ht="12">
      <c r="B87" s="241"/>
      <c r="C87" s="242"/>
      <c r="D87" s="218" t="s">
        <v>130</v>
      </c>
      <c r="E87" s="243" t="s">
        <v>32</v>
      </c>
      <c r="F87" s="244" t="s">
        <v>351</v>
      </c>
      <c r="G87" s="242"/>
      <c r="H87" s="243" t="s">
        <v>32</v>
      </c>
      <c r="I87" s="245"/>
      <c r="J87" s="242"/>
      <c r="K87" s="242"/>
      <c r="L87" s="246"/>
      <c r="M87" s="247"/>
      <c r="N87" s="248"/>
      <c r="O87" s="248"/>
      <c r="P87" s="248"/>
      <c r="Q87" s="248"/>
      <c r="R87" s="248"/>
      <c r="S87" s="248"/>
      <c r="T87" s="249"/>
      <c r="AT87" s="250" t="s">
        <v>130</v>
      </c>
      <c r="AU87" s="250" t="s">
        <v>86</v>
      </c>
      <c r="AV87" s="13" t="s">
        <v>86</v>
      </c>
      <c r="AW87" s="13" t="s">
        <v>132</v>
      </c>
      <c r="AX87" s="13" t="s">
        <v>78</v>
      </c>
      <c r="AY87" s="250" t="s">
        <v>121</v>
      </c>
    </row>
    <row r="88" spans="2:51" s="13" customFormat="1" ht="12">
      <c r="B88" s="241"/>
      <c r="C88" s="242"/>
      <c r="D88" s="218" t="s">
        <v>130</v>
      </c>
      <c r="E88" s="243" t="s">
        <v>32</v>
      </c>
      <c r="F88" s="244" t="s">
        <v>352</v>
      </c>
      <c r="G88" s="242"/>
      <c r="H88" s="243" t="s">
        <v>32</v>
      </c>
      <c r="I88" s="245"/>
      <c r="J88" s="242"/>
      <c r="K88" s="242"/>
      <c r="L88" s="246"/>
      <c r="M88" s="247"/>
      <c r="N88" s="248"/>
      <c r="O88" s="248"/>
      <c r="P88" s="248"/>
      <c r="Q88" s="248"/>
      <c r="R88" s="248"/>
      <c r="S88" s="248"/>
      <c r="T88" s="249"/>
      <c r="AT88" s="250" t="s">
        <v>130</v>
      </c>
      <c r="AU88" s="250" t="s">
        <v>86</v>
      </c>
      <c r="AV88" s="13" t="s">
        <v>86</v>
      </c>
      <c r="AW88" s="13" t="s">
        <v>132</v>
      </c>
      <c r="AX88" s="13" t="s">
        <v>78</v>
      </c>
      <c r="AY88" s="250" t="s">
        <v>121</v>
      </c>
    </row>
    <row r="89" spans="2:51" s="11" customFormat="1" ht="12">
      <c r="B89" s="216"/>
      <c r="C89" s="217"/>
      <c r="D89" s="218" t="s">
        <v>130</v>
      </c>
      <c r="E89" s="219" t="s">
        <v>32</v>
      </c>
      <c r="F89" s="220" t="s">
        <v>353</v>
      </c>
      <c r="G89" s="217"/>
      <c r="H89" s="221">
        <v>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130</v>
      </c>
      <c r="AU89" s="227" t="s">
        <v>86</v>
      </c>
      <c r="AV89" s="11" t="s">
        <v>88</v>
      </c>
      <c r="AW89" s="11" t="s">
        <v>132</v>
      </c>
      <c r="AX89" s="11" t="s">
        <v>86</v>
      </c>
      <c r="AY89" s="227" t="s">
        <v>121</v>
      </c>
    </row>
    <row r="90" spans="2:65" s="1" customFormat="1" ht="22.5" customHeight="1">
      <c r="B90" s="38"/>
      <c r="C90" s="204" t="s">
        <v>88</v>
      </c>
      <c r="D90" s="204" t="s">
        <v>123</v>
      </c>
      <c r="E90" s="205" t="s">
        <v>354</v>
      </c>
      <c r="F90" s="206" t="s">
        <v>355</v>
      </c>
      <c r="G90" s="207" t="s">
        <v>344</v>
      </c>
      <c r="H90" s="208">
        <v>1</v>
      </c>
      <c r="I90" s="209"/>
      <c r="J90" s="210">
        <f>ROUND(I90*H90,2)</f>
        <v>0</v>
      </c>
      <c r="K90" s="206" t="s">
        <v>32</v>
      </c>
      <c r="L90" s="43"/>
      <c r="M90" s="211" t="s">
        <v>32</v>
      </c>
      <c r="N90" s="212" t="s">
        <v>49</v>
      </c>
      <c r="O90" s="7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6" t="s">
        <v>345</v>
      </c>
      <c r="AT90" s="16" t="s">
        <v>123</v>
      </c>
      <c r="AU90" s="16" t="s">
        <v>86</v>
      </c>
      <c r="AY90" s="16" t="s">
        <v>121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86</v>
      </c>
      <c r="BK90" s="215">
        <f>ROUND(I90*H90,2)</f>
        <v>0</v>
      </c>
      <c r="BL90" s="16" t="s">
        <v>345</v>
      </c>
      <c r="BM90" s="16" t="s">
        <v>356</v>
      </c>
    </row>
    <row r="91" spans="2:51" s="13" customFormat="1" ht="12">
      <c r="B91" s="241"/>
      <c r="C91" s="242"/>
      <c r="D91" s="218" t="s">
        <v>130</v>
      </c>
      <c r="E91" s="243" t="s">
        <v>32</v>
      </c>
      <c r="F91" s="244" t="s">
        <v>357</v>
      </c>
      <c r="G91" s="242"/>
      <c r="H91" s="243" t="s">
        <v>32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130</v>
      </c>
      <c r="AU91" s="250" t="s">
        <v>86</v>
      </c>
      <c r="AV91" s="13" t="s">
        <v>86</v>
      </c>
      <c r="AW91" s="13" t="s">
        <v>132</v>
      </c>
      <c r="AX91" s="13" t="s">
        <v>78</v>
      </c>
      <c r="AY91" s="250" t="s">
        <v>121</v>
      </c>
    </row>
    <row r="92" spans="2:51" s="13" customFormat="1" ht="12">
      <c r="B92" s="241"/>
      <c r="C92" s="242"/>
      <c r="D92" s="218" t="s">
        <v>130</v>
      </c>
      <c r="E92" s="243" t="s">
        <v>32</v>
      </c>
      <c r="F92" s="244" t="s">
        <v>358</v>
      </c>
      <c r="G92" s="242"/>
      <c r="H92" s="243" t="s">
        <v>32</v>
      </c>
      <c r="I92" s="245"/>
      <c r="J92" s="242"/>
      <c r="K92" s="242"/>
      <c r="L92" s="246"/>
      <c r="M92" s="247"/>
      <c r="N92" s="248"/>
      <c r="O92" s="248"/>
      <c r="P92" s="248"/>
      <c r="Q92" s="248"/>
      <c r="R92" s="248"/>
      <c r="S92" s="248"/>
      <c r="T92" s="249"/>
      <c r="AT92" s="250" t="s">
        <v>130</v>
      </c>
      <c r="AU92" s="250" t="s">
        <v>86</v>
      </c>
      <c r="AV92" s="13" t="s">
        <v>86</v>
      </c>
      <c r="AW92" s="13" t="s">
        <v>132</v>
      </c>
      <c r="AX92" s="13" t="s">
        <v>78</v>
      </c>
      <c r="AY92" s="250" t="s">
        <v>121</v>
      </c>
    </row>
    <row r="93" spans="2:51" s="11" customFormat="1" ht="12">
      <c r="B93" s="216"/>
      <c r="C93" s="217"/>
      <c r="D93" s="218" t="s">
        <v>130</v>
      </c>
      <c r="E93" s="219" t="s">
        <v>32</v>
      </c>
      <c r="F93" s="220" t="s">
        <v>353</v>
      </c>
      <c r="G93" s="217"/>
      <c r="H93" s="221">
        <v>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130</v>
      </c>
      <c r="AU93" s="227" t="s">
        <v>86</v>
      </c>
      <c r="AV93" s="11" t="s">
        <v>88</v>
      </c>
      <c r="AW93" s="11" t="s">
        <v>132</v>
      </c>
      <c r="AX93" s="11" t="s">
        <v>86</v>
      </c>
      <c r="AY93" s="227" t="s">
        <v>121</v>
      </c>
    </row>
    <row r="94" spans="2:65" s="1" customFormat="1" ht="16.5" customHeight="1">
      <c r="B94" s="38"/>
      <c r="C94" s="204" t="s">
        <v>142</v>
      </c>
      <c r="D94" s="204" t="s">
        <v>123</v>
      </c>
      <c r="E94" s="205" t="s">
        <v>359</v>
      </c>
      <c r="F94" s="206" t="s">
        <v>360</v>
      </c>
      <c r="G94" s="207" t="s">
        <v>344</v>
      </c>
      <c r="H94" s="208">
        <v>1</v>
      </c>
      <c r="I94" s="209"/>
      <c r="J94" s="210">
        <f>ROUND(I94*H94,2)</f>
        <v>0</v>
      </c>
      <c r="K94" s="206" t="s">
        <v>32</v>
      </c>
      <c r="L94" s="43"/>
      <c r="M94" s="211" t="s">
        <v>32</v>
      </c>
      <c r="N94" s="212" t="s">
        <v>49</v>
      </c>
      <c r="O94" s="7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6" t="s">
        <v>345</v>
      </c>
      <c r="AT94" s="16" t="s">
        <v>123</v>
      </c>
      <c r="AU94" s="16" t="s">
        <v>86</v>
      </c>
      <c r="AY94" s="16" t="s">
        <v>121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86</v>
      </c>
      <c r="BK94" s="215">
        <f>ROUND(I94*H94,2)</f>
        <v>0</v>
      </c>
      <c r="BL94" s="16" t="s">
        <v>345</v>
      </c>
      <c r="BM94" s="16" t="s">
        <v>361</v>
      </c>
    </row>
    <row r="95" spans="2:51" s="11" customFormat="1" ht="12">
      <c r="B95" s="216"/>
      <c r="C95" s="217"/>
      <c r="D95" s="218" t="s">
        <v>130</v>
      </c>
      <c r="E95" s="219" t="s">
        <v>32</v>
      </c>
      <c r="F95" s="220" t="s">
        <v>353</v>
      </c>
      <c r="G95" s="217"/>
      <c r="H95" s="221">
        <v>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130</v>
      </c>
      <c r="AU95" s="227" t="s">
        <v>86</v>
      </c>
      <c r="AV95" s="11" t="s">
        <v>88</v>
      </c>
      <c r="AW95" s="11" t="s">
        <v>132</v>
      </c>
      <c r="AX95" s="11" t="s">
        <v>86</v>
      </c>
      <c r="AY95" s="227" t="s">
        <v>121</v>
      </c>
    </row>
    <row r="96" spans="2:65" s="1" customFormat="1" ht="22.5" customHeight="1">
      <c r="B96" s="38"/>
      <c r="C96" s="204" t="s">
        <v>128</v>
      </c>
      <c r="D96" s="204" t="s">
        <v>123</v>
      </c>
      <c r="E96" s="205" t="s">
        <v>362</v>
      </c>
      <c r="F96" s="206" t="s">
        <v>363</v>
      </c>
      <c r="G96" s="207" t="s">
        <v>344</v>
      </c>
      <c r="H96" s="208">
        <v>1</v>
      </c>
      <c r="I96" s="209"/>
      <c r="J96" s="210">
        <f>ROUND(I96*H96,2)</f>
        <v>0</v>
      </c>
      <c r="K96" s="206" t="s">
        <v>32</v>
      </c>
      <c r="L96" s="43"/>
      <c r="M96" s="211" t="s">
        <v>32</v>
      </c>
      <c r="N96" s="212" t="s">
        <v>49</v>
      </c>
      <c r="O96" s="7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6" t="s">
        <v>345</v>
      </c>
      <c r="AT96" s="16" t="s">
        <v>123</v>
      </c>
      <c r="AU96" s="16" t="s">
        <v>86</v>
      </c>
      <c r="AY96" s="16" t="s">
        <v>121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86</v>
      </c>
      <c r="BK96" s="215">
        <f>ROUND(I96*H96,2)</f>
        <v>0</v>
      </c>
      <c r="BL96" s="16" t="s">
        <v>345</v>
      </c>
      <c r="BM96" s="16" t="s">
        <v>364</v>
      </c>
    </row>
    <row r="97" spans="2:51" s="11" customFormat="1" ht="12">
      <c r="B97" s="216"/>
      <c r="C97" s="217"/>
      <c r="D97" s="218" t="s">
        <v>130</v>
      </c>
      <c r="E97" s="219" t="s">
        <v>32</v>
      </c>
      <c r="F97" s="220" t="s">
        <v>353</v>
      </c>
      <c r="G97" s="217"/>
      <c r="H97" s="221">
        <v>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130</v>
      </c>
      <c r="AU97" s="227" t="s">
        <v>86</v>
      </c>
      <c r="AV97" s="11" t="s">
        <v>88</v>
      </c>
      <c r="AW97" s="11" t="s">
        <v>132</v>
      </c>
      <c r="AX97" s="11" t="s">
        <v>86</v>
      </c>
      <c r="AY97" s="227" t="s">
        <v>121</v>
      </c>
    </row>
    <row r="98" spans="2:65" s="1" customFormat="1" ht="16.5" customHeight="1">
      <c r="B98" s="38"/>
      <c r="C98" s="204" t="s">
        <v>151</v>
      </c>
      <c r="D98" s="204" t="s">
        <v>123</v>
      </c>
      <c r="E98" s="205" t="s">
        <v>365</v>
      </c>
      <c r="F98" s="206" t="s">
        <v>366</v>
      </c>
      <c r="G98" s="207" t="s">
        <v>344</v>
      </c>
      <c r="H98" s="208">
        <v>1</v>
      </c>
      <c r="I98" s="209"/>
      <c r="J98" s="210">
        <f>ROUND(I98*H98,2)</f>
        <v>0</v>
      </c>
      <c r="K98" s="206" t="s">
        <v>32</v>
      </c>
      <c r="L98" s="43"/>
      <c r="M98" s="211" t="s">
        <v>32</v>
      </c>
      <c r="N98" s="212" t="s">
        <v>49</v>
      </c>
      <c r="O98" s="79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6" t="s">
        <v>345</v>
      </c>
      <c r="AT98" s="16" t="s">
        <v>123</v>
      </c>
      <c r="AU98" s="16" t="s">
        <v>86</v>
      </c>
      <c r="AY98" s="16" t="s">
        <v>121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86</v>
      </c>
      <c r="BK98" s="215">
        <f>ROUND(I98*H98,2)</f>
        <v>0</v>
      </c>
      <c r="BL98" s="16" t="s">
        <v>345</v>
      </c>
      <c r="BM98" s="16" t="s">
        <v>367</v>
      </c>
    </row>
    <row r="99" spans="2:51" s="11" customFormat="1" ht="12">
      <c r="B99" s="216"/>
      <c r="C99" s="217"/>
      <c r="D99" s="218" t="s">
        <v>130</v>
      </c>
      <c r="E99" s="219" t="s">
        <v>32</v>
      </c>
      <c r="F99" s="220" t="s">
        <v>353</v>
      </c>
      <c r="G99" s="217"/>
      <c r="H99" s="221">
        <v>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130</v>
      </c>
      <c r="AU99" s="227" t="s">
        <v>86</v>
      </c>
      <c r="AV99" s="11" t="s">
        <v>88</v>
      </c>
      <c r="AW99" s="11" t="s">
        <v>132</v>
      </c>
      <c r="AX99" s="11" t="s">
        <v>86</v>
      </c>
      <c r="AY99" s="227" t="s">
        <v>121</v>
      </c>
    </row>
    <row r="100" spans="2:65" s="1" customFormat="1" ht="16.5" customHeight="1">
      <c r="B100" s="38"/>
      <c r="C100" s="204" t="s">
        <v>155</v>
      </c>
      <c r="D100" s="204" t="s">
        <v>123</v>
      </c>
      <c r="E100" s="205" t="s">
        <v>368</v>
      </c>
      <c r="F100" s="206" t="s">
        <v>369</v>
      </c>
      <c r="G100" s="207" t="s">
        <v>344</v>
      </c>
      <c r="H100" s="208">
        <v>1</v>
      </c>
      <c r="I100" s="209"/>
      <c r="J100" s="210">
        <f>ROUND(I100*H100,2)</f>
        <v>0</v>
      </c>
      <c r="K100" s="206" t="s">
        <v>32</v>
      </c>
      <c r="L100" s="43"/>
      <c r="M100" s="211" t="s">
        <v>32</v>
      </c>
      <c r="N100" s="212" t="s">
        <v>49</v>
      </c>
      <c r="O100" s="79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6" t="s">
        <v>345</v>
      </c>
      <c r="AT100" s="16" t="s">
        <v>123</v>
      </c>
      <c r="AU100" s="16" t="s">
        <v>86</v>
      </c>
      <c r="AY100" s="16" t="s">
        <v>121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86</v>
      </c>
      <c r="BK100" s="215">
        <f>ROUND(I100*H100,2)</f>
        <v>0</v>
      </c>
      <c r="BL100" s="16" t="s">
        <v>345</v>
      </c>
      <c r="BM100" s="16" t="s">
        <v>370</v>
      </c>
    </row>
    <row r="101" spans="2:51" s="11" customFormat="1" ht="12">
      <c r="B101" s="216"/>
      <c r="C101" s="217"/>
      <c r="D101" s="218" t="s">
        <v>130</v>
      </c>
      <c r="E101" s="219" t="s">
        <v>32</v>
      </c>
      <c r="F101" s="220" t="s">
        <v>353</v>
      </c>
      <c r="G101" s="217"/>
      <c r="H101" s="221">
        <v>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130</v>
      </c>
      <c r="AU101" s="227" t="s">
        <v>86</v>
      </c>
      <c r="AV101" s="11" t="s">
        <v>88</v>
      </c>
      <c r="AW101" s="11" t="s">
        <v>132</v>
      </c>
      <c r="AX101" s="11" t="s">
        <v>86</v>
      </c>
      <c r="AY101" s="227" t="s">
        <v>121</v>
      </c>
    </row>
    <row r="102" spans="2:65" s="1" customFormat="1" ht="22.5" customHeight="1">
      <c r="B102" s="38"/>
      <c r="C102" s="204" t="s">
        <v>161</v>
      </c>
      <c r="D102" s="204" t="s">
        <v>123</v>
      </c>
      <c r="E102" s="205" t="s">
        <v>371</v>
      </c>
      <c r="F102" s="206" t="s">
        <v>372</v>
      </c>
      <c r="G102" s="207" t="s">
        <v>344</v>
      </c>
      <c r="H102" s="208">
        <v>1</v>
      </c>
      <c r="I102" s="209"/>
      <c r="J102" s="210">
        <f>ROUND(I102*H102,2)</f>
        <v>0</v>
      </c>
      <c r="K102" s="206" t="s">
        <v>32</v>
      </c>
      <c r="L102" s="43"/>
      <c r="M102" s="211" t="s">
        <v>32</v>
      </c>
      <c r="N102" s="212" t="s">
        <v>49</v>
      </c>
      <c r="O102" s="79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6" t="s">
        <v>345</v>
      </c>
      <c r="AT102" s="16" t="s">
        <v>123</v>
      </c>
      <c r="AU102" s="16" t="s">
        <v>86</v>
      </c>
      <c r="AY102" s="16" t="s">
        <v>121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86</v>
      </c>
      <c r="BK102" s="215">
        <f>ROUND(I102*H102,2)</f>
        <v>0</v>
      </c>
      <c r="BL102" s="16" t="s">
        <v>345</v>
      </c>
      <c r="BM102" s="16" t="s">
        <v>373</v>
      </c>
    </row>
    <row r="103" spans="2:51" s="11" customFormat="1" ht="12">
      <c r="B103" s="216"/>
      <c r="C103" s="217"/>
      <c r="D103" s="218" t="s">
        <v>130</v>
      </c>
      <c r="E103" s="219" t="s">
        <v>32</v>
      </c>
      <c r="F103" s="220" t="s">
        <v>353</v>
      </c>
      <c r="G103" s="217"/>
      <c r="H103" s="221">
        <v>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130</v>
      </c>
      <c r="AU103" s="227" t="s">
        <v>86</v>
      </c>
      <c r="AV103" s="11" t="s">
        <v>88</v>
      </c>
      <c r="AW103" s="11" t="s">
        <v>132</v>
      </c>
      <c r="AX103" s="11" t="s">
        <v>86</v>
      </c>
      <c r="AY103" s="227" t="s">
        <v>121</v>
      </c>
    </row>
    <row r="104" spans="2:65" s="1" customFormat="1" ht="22.5" customHeight="1">
      <c r="B104" s="38"/>
      <c r="C104" s="204" t="s">
        <v>168</v>
      </c>
      <c r="D104" s="204" t="s">
        <v>123</v>
      </c>
      <c r="E104" s="205" t="s">
        <v>374</v>
      </c>
      <c r="F104" s="206" t="s">
        <v>375</v>
      </c>
      <c r="G104" s="207" t="s">
        <v>344</v>
      </c>
      <c r="H104" s="208">
        <v>1</v>
      </c>
      <c r="I104" s="209"/>
      <c r="J104" s="210">
        <f>ROUND(I104*H104,2)</f>
        <v>0</v>
      </c>
      <c r="K104" s="206" t="s">
        <v>32</v>
      </c>
      <c r="L104" s="43"/>
      <c r="M104" s="211" t="s">
        <v>32</v>
      </c>
      <c r="N104" s="212" t="s">
        <v>49</v>
      </c>
      <c r="O104" s="79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6" t="s">
        <v>345</v>
      </c>
      <c r="AT104" s="16" t="s">
        <v>123</v>
      </c>
      <c r="AU104" s="16" t="s">
        <v>86</v>
      </c>
      <c r="AY104" s="16" t="s">
        <v>121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86</v>
      </c>
      <c r="BK104" s="215">
        <f>ROUND(I104*H104,2)</f>
        <v>0</v>
      </c>
      <c r="BL104" s="16" t="s">
        <v>345</v>
      </c>
      <c r="BM104" s="16" t="s">
        <v>376</v>
      </c>
    </row>
    <row r="105" spans="2:51" s="11" customFormat="1" ht="12">
      <c r="B105" s="216"/>
      <c r="C105" s="217"/>
      <c r="D105" s="218" t="s">
        <v>130</v>
      </c>
      <c r="E105" s="219" t="s">
        <v>32</v>
      </c>
      <c r="F105" s="220" t="s">
        <v>353</v>
      </c>
      <c r="G105" s="217"/>
      <c r="H105" s="221">
        <v>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130</v>
      </c>
      <c r="AU105" s="227" t="s">
        <v>86</v>
      </c>
      <c r="AV105" s="11" t="s">
        <v>88</v>
      </c>
      <c r="AW105" s="11" t="s">
        <v>132</v>
      </c>
      <c r="AX105" s="11" t="s">
        <v>86</v>
      </c>
      <c r="AY105" s="227" t="s">
        <v>121</v>
      </c>
    </row>
    <row r="106" spans="2:65" s="1" customFormat="1" ht="16.5" customHeight="1">
      <c r="B106" s="38"/>
      <c r="C106" s="204" t="s">
        <v>173</v>
      </c>
      <c r="D106" s="204" t="s">
        <v>123</v>
      </c>
      <c r="E106" s="205" t="s">
        <v>377</v>
      </c>
      <c r="F106" s="206" t="s">
        <v>378</v>
      </c>
      <c r="G106" s="207" t="s">
        <v>344</v>
      </c>
      <c r="H106" s="208">
        <v>1</v>
      </c>
      <c r="I106" s="209"/>
      <c r="J106" s="210">
        <f>ROUND(I106*H106,2)</f>
        <v>0</v>
      </c>
      <c r="K106" s="206" t="s">
        <v>32</v>
      </c>
      <c r="L106" s="43"/>
      <c r="M106" s="211" t="s">
        <v>32</v>
      </c>
      <c r="N106" s="212" t="s">
        <v>49</v>
      </c>
      <c r="O106" s="79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6" t="s">
        <v>345</v>
      </c>
      <c r="AT106" s="16" t="s">
        <v>123</v>
      </c>
      <c r="AU106" s="16" t="s">
        <v>86</v>
      </c>
      <c r="AY106" s="16" t="s">
        <v>121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6" t="s">
        <v>86</v>
      </c>
      <c r="BK106" s="215">
        <f>ROUND(I106*H106,2)</f>
        <v>0</v>
      </c>
      <c r="BL106" s="16" t="s">
        <v>345</v>
      </c>
      <c r="BM106" s="16" t="s">
        <v>379</v>
      </c>
    </row>
    <row r="107" spans="2:51" s="11" customFormat="1" ht="12">
      <c r="B107" s="216"/>
      <c r="C107" s="217"/>
      <c r="D107" s="218" t="s">
        <v>130</v>
      </c>
      <c r="E107" s="219" t="s">
        <v>32</v>
      </c>
      <c r="F107" s="220" t="s">
        <v>353</v>
      </c>
      <c r="G107" s="217"/>
      <c r="H107" s="221">
        <v>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130</v>
      </c>
      <c r="AU107" s="227" t="s">
        <v>86</v>
      </c>
      <c r="AV107" s="11" t="s">
        <v>88</v>
      </c>
      <c r="AW107" s="11" t="s">
        <v>132</v>
      </c>
      <c r="AX107" s="11" t="s">
        <v>86</v>
      </c>
      <c r="AY107" s="227" t="s">
        <v>121</v>
      </c>
    </row>
    <row r="108" spans="2:65" s="1" customFormat="1" ht="16.5" customHeight="1">
      <c r="B108" s="38"/>
      <c r="C108" s="204" t="s">
        <v>178</v>
      </c>
      <c r="D108" s="204" t="s">
        <v>123</v>
      </c>
      <c r="E108" s="205" t="s">
        <v>380</v>
      </c>
      <c r="F108" s="206" t="s">
        <v>381</v>
      </c>
      <c r="G108" s="207" t="s">
        <v>344</v>
      </c>
      <c r="H108" s="208">
        <v>1</v>
      </c>
      <c r="I108" s="209"/>
      <c r="J108" s="210">
        <f>ROUND(I108*H108,2)</f>
        <v>0</v>
      </c>
      <c r="K108" s="206" t="s">
        <v>32</v>
      </c>
      <c r="L108" s="43"/>
      <c r="M108" s="211" t="s">
        <v>32</v>
      </c>
      <c r="N108" s="212" t="s">
        <v>49</v>
      </c>
      <c r="O108" s="79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6" t="s">
        <v>345</v>
      </c>
      <c r="AT108" s="16" t="s">
        <v>123</v>
      </c>
      <c r="AU108" s="16" t="s">
        <v>86</v>
      </c>
      <c r="AY108" s="16" t="s">
        <v>121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6" t="s">
        <v>86</v>
      </c>
      <c r="BK108" s="215">
        <f>ROUND(I108*H108,2)</f>
        <v>0</v>
      </c>
      <c r="BL108" s="16" t="s">
        <v>345</v>
      </c>
      <c r="BM108" s="16" t="s">
        <v>382</v>
      </c>
    </row>
    <row r="109" spans="2:51" s="11" customFormat="1" ht="12">
      <c r="B109" s="216"/>
      <c r="C109" s="217"/>
      <c r="D109" s="218" t="s">
        <v>130</v>
      </c>
      <c r="E109" s="219" t="s">
        <v>32</v>
      </c>
      <c r="F109" s="220" t="s">
        <v>353</v>
      </c>
      <c r="G109" s="217"/>
      <c r="H109" s="221">
        <v>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130</v>
      </c>
      <c r="AU109" s="227" t="s">
        <v>86</v>
      </c>
      <c r="AV109" s="11" t="s">
        <v>88</v>
      </c>
      <c r="AW109" s="11" t="s">
        <v>132</v>
      </c>
      <c r="AX109" s="11" t="s">
        <v>86</v>
      </c>
      <c r="AY109" s="227" t="s">
        <v>121</v>
      </c>
    </row>
    <row r="110" spans="2:65" s="1" customFormat="1" ht="16.5" customHeight="1">
      <c r="B110" s="38"/>
      <c r="C110" s="204" t="s">
        <v>183</v>
      </c>
      <c r="D110" s="204" t="s">
        <v>123</v>
      </c>
      <c r="E110" s="205" t="s">
        <v>383</v>
      </c>
      <c r="F110" s="206" t="s">
        <v>384</v>
      </c>
      <c r="G110" s="207" t="s">
        <v>344</v>
      </c>
      <c r="H110" s="208">
        <v>1</v>
      </c>
      <c r="I110" s="209"/>
      <c r="J110" s="210">
        <f>ROUND(I110*H110,2)</f>
        <v>0</v>
      </c>
      <c r="K110" s="206" t="s">
        <v>32</v>
      </c>
      <c r="L110" s="43"/>
      <c r="M110" s="211" t="s">
        <v>32</v>
      </c>
      <c r="N110" s="212" t="s">
        <v>49</v>
      </c>
      <c r="O110" s="7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6" t="s">
        <v>345</v>
      </c>
      <c r="AT110" s="16" t="s">
        <v>123</v>
      </c>
      <c r="AU110" s="16" t="s">
        <v>86</v>
      </c>
      <c r="AY110" s="16" t="s">
        <v>121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6" t="s">
        <v>86</v>
      </c>
      <c r="BK110" s="215">
        <f>ROUND(I110*H110,2)</f>
        <v>0</v>
      </c>
      <c r="BL110" s="16" t="s">
        <v>345</v>
      </c>
      <c r="BM110" s="16" t="s">
        <v>385</v>
      </c>
    </row>
    <row r="111" spans="2:51" s="13" customFormat="1" ht="12">
      <c r="B111" s="241"/>
      <c r="C111" s="242"/>
      <c r="D111" s="218" t="s">
        <v>130</v>
      </c>
      <c r="E111" s="243" t="s">
        <v>32</v>
      </c>
      <c r="F111" s="244" t="s">
        <v>386</v>
      </c>
      <c r="G111" s="242"/>
      <c r="H111" s="243" t="s">
        <v>32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130</v>
      </c>
      <c r="AU111" s="250" t="s">
        <v>86</v>
      </c>
      <c r="AV111" s="13" t="s">
        <v>86</v>
      </c>
      <c r="AW111" s="13" t="s">
        <v>132</v>
      </c>
      <c r="AX111" s="13" t="s">
        <v>78</v>
      </c>
      <c r="AY111" s="250" t="s">
        <v>121</v>
      </c>
    </row>
    <row r="112" spans="2:51" s="11" customFormat="1" ht="12">
      <c r="B112" s="216"/>
      <c r="C112" s="217"/>
      <c r="D112" s="218" t="s">
        <v>130</v>
      </c>
      <c r="E112" s="219" t="s">
        <v>32</v>
      </c>
      <c r="F112" s="220" t="s">
        <v>353</v>
      </c>
      <c r="G112" s="217"/>
      <c r="H112" s="221">
        <v>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130</v>
      </c>
      <c r="AU112" s="227" t="s">
        <v>86</v>
      </c>
      <c r="AV112" s="11" t="s">
        <v>88</v>
      </c>
      <c r="AW112" s="11" t="s">
        <v>132</v>
      </c>
      <c r="AX112" s="11" t="s">
        <v>86</v>
      </c>
      <c r="AY112" s="227" t="s">
        <v>121</v>
      </c>
    </row>
    <row r="113" spans="2:65" s="1" customFormat="1" ht="16.5" customHeight="1">
      <c r="B113" s="38"/>
      <c r="C113" s="204" t="s">
        <v>188</v>
      </c>
      <c r="D113" s="204" t="s">
        <v>123</v>
      </c>
      <c r="E113" s="205" t="s">
        <v>387</v>
      </c>
      <c r="F113" s="206" t="s">
        <v>388</v>
      </c>
      <c r="G113" s="207" t="s">
        <v>344</v>
      </c>
      <c r="H113" s="208">
        <v>1</v>
      </c>
      <c r="I113" s="209"/>
      <c r="J113" s="210">
        <f>ROUND(I113*H113,2)</f>
        <v>0</v>
      </c>
      <c r="K113" s="206" t="s">
        <v>32</v>
      </c>
      <c r="L113" s="43"/>
      <c r="M113" s="211" t="s">
        <v>32</v>
      </c>
      <c r="N113" s="212" t="s">
        <v>49</v>
      </c>
      <c r="O113" s="79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16" t="s">
        <v>345</v>
      </c>
      <c r="AT113" s="16" t="s">
        <v>123</v>
      </c>
      <c r="AU113" s="16" t="s">
        <v>86</v>
      </c>
      <c r="AY113" s="16" t="s">
        <v>121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6" t="s">
        <v>86</v>
      </c>
      <c r="BK113" s="215">
        <f>ROUND(I113*H113,2)</f>
        <v>0</v>
      </c>
      <c r="BL113" s="16" t="s">
        <v>345</v>
      </c>
      <c r="BM113" s="16" t="s">
        <v>389</v>
      </c>
    </row>
    <row r="114" spans="2:51" s="13" customFormat="1" ht="12">
      <c r="B114" s="241"/>
      <c r="C114" s="242"/>
      <c r="D114" s="218" t="s">
        <v>130</v>
      </c>
      <c r="E114" s="243" t="s">
        <v>32</v>
      </c>
      <c r="F114" s="244" t="s">
        <v>390</v>
      </c>
      <c r="G114" s="242"/>
      <c r="H114" s="243" t="s">
        <v>32</v>
      </c>
      <c r="I114" s="245"/>
      <c r="J114" s="242"/>
      <c r="K114" s="242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130</v>
      </c>
      <c r="AU114" s="250" t="s">
        <v>86</v>
      </c>
      <c r="AV114" s="13" t="s">
        <v>86</v>
      </c>
      <c r="AW114" s="13" t="s">
        <v>132</v>
      </c>
      <c r="AX114" s="13" t="s">
        <v>78</v>
      </c>
      <c r="AY114" s="250" t="s">
        <v>121</v>
      </c>
    </row>
    <row r="115" spans="2:51" s="13" customFormat="1" ht="12">
      <c r="B115" s="241"/>
      <c r="C115" s="242"/>
      <c r="D115" s="218" t="s">
        <v>130</v>
      </c>
      <c r="E115" s="243" t="s">
        <v>32</v>
      </c>
      <c r="F115" s="244" t="s">
        <v>391</v>
      </c>
      <c r="G115" s="242"/>
      <c r="H115" s="243" t="s">
        <v>32</v>
      </c>
      <c r="I115" s="245"/>
      <c r="J115" s="242"/>
      <c r="K115" s="242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130</v>
      </c>
      <c r="AU115" s="250" t="s">
        <v>86</v>
      </c>
      <c r="AV115" s="13" t="s">
        <v>86</v>
      </c>
      <c r="AW115" s="13" t="s">
        <v>132</v>
      </c>
      <c r="AX115" s="13" t="s">
        <v>78</v>
      </c>
      <c r="AY115" s="250" t="s">
        <v>121</v>
      </c>
    </row>
    <row r="116" spans="2:51" s="13" customFormat="1" ht="12">
      <c r="B116" s="241"/>
      <c r="C116" s="242"/>
      <c r="D116" s="218" t="s">
        <v>130</v>
      </c>
      <c r="E116" s="243" t="s">
        <v>32</v>
      </c>
      <c r="F116" s="244" t="s">
        <v>392</v>
      </c>
      <c r="G116" s="242"/>
      <c r="H116" s="243" t="s">
        <v>32</v>
      </c>
      <c r="I116" s="245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130</v>
      </c>
      <c r="AU116" s="250" t="s">
        <v>86</v>
      </c>
      <c r="AV116" s="13" t="s">
        <v>86</v>
      </c>
      <c r="AW116" s="13" t="s">
        <v>132</v>
      </c>
      <c r="AX116" s="13" t="s">
        <v>78</v>
      </c>
      <c r="AY116" s="250" t="s">
        <v>121</v>
      </c>
    </row>
    <row r="117" spans="2:51" s="11" customFormat="1" ht="12">
      <c r="B117" s="216"/>
      <c r="C117" s="217"/>
      <c r="D117" s="218" t="s">
        <v>130</v>
      </c>
      <c r="E117" s="219" t="s">
        <v>32</v>
      </c>
      <c r="F117" s="220" t="s">
        <v>353</v>
      </c>
      <c r="G117" s="217"/>
      <c r="H117" s="221">
        <v>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130</v>
      </c>
      <c r="AU117" s="227" t="s">
        <v>86</v>
      </c>
      <c r="AV117" s="11" t="s">
        <v>88</v>
      </c>
      <c r="AW117" s="11" t="s">
        <v>132</v>
      </c>
      <c r="AX117" s="11" t="s">
        <v>86</v>
      </c>
      <c r="AY117" s="227" t="s">
        <v>121</v>
      </c>
    </row>
    <row r="118" spans="2:65" s="1" customFormat="1" ht="22.5" customHeight="1">
      <c r="B118" s="38"/>
      <c r="C118" s="204" t="s">
        <v>193</v>
      </c>
      <c r="D118" s="204" t="s">
        <v>123</v>
      </c>
      <c r="E118" s="205" t="s">
        <v>393</v>
      </c>
      <c r="F118" s="206" t="s">
        <v>394</v>
      </c>
      <c r="G118" s="207" t="s">
        <v>344</v>
      </c>
      <c r="H118" s="208">
        <v>1</v>
      </c>
      <c r="I118" s="209"/>
      <c r="J118" s="210">
        <f>ROUND(I118*H118,2)</f>
        <v>0</v>
      </c>
      <c r="K118" s="206" t="s">
        <v>32</v>
      </c>
      <c r="L118" s="43"/>
      <c r="M118" s="211" t="s">
        <v>32</v>
      </c>
      <c r="N118" s="212" t="s">
        <v>49</v>
      </c>
      <c r="O118" s="79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16" t="s">
        <v>345</v>
      </c>
      <c r="AT118" s="16" t="s">
        <v>123</v>
      </c>
      <c r="AU118" s="16" t="s">
        <v>86</v>
      </c>
      <c r="AY118" s="16" t="s">
        <v>121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6" t="s">
        <v>86</v>
      </c>
      <c r="BK118" s="215">
        <f>ROUND(I118*H118,2)</f>
        <v>0</v>
      </c>
      <c r="BL118" s="16" t="s">
        <v>345</v>
      </c>
      <c r="BM118" s="16" t="s">
        <v>395</v>
      </c>
    </row>
    <row r="119" spans="2:51" s="11" customFormat="1" ht="12">
      <c r="B119" s="216"/>
      <c r="C119" s="217"/>
      <c r="D119" s="218" t="s">
        <v>130</v>
      </c>
      <c r="E119" s="219" t="s">
        <v>32</v>
      </c>
      <c r="F119" s="220" t="s">
        <v>353</v>
      </c>
      <c r="G119" s="217"/>
      <c r="H119" s="221">
        <v>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130</v>
      </c>
      <c r="AU119" s="227" t="s">
        <v>86</v>
      </c>
      <c r="AV119" s="11" t="s">
        <v>88</v>
      </c>
      <c r="AW119" s="11" t="s">
        <v>132</v>
      </c>
      <c r="AX119" s="11" t="s">
        <v>86</v>
      </c>
      <c r="AY119" s="227" t="s">
        <v>121</v>
      </c>
    </row>
    <row r="120" spans="2:65" s="1" customFormat="1" ht="16.5" customHeight="1">
      <c r="B120" s="38"/>
      <c r="C120" s="204" t="s">
        <v>199</v>
      </c>
      <c r="D120" s="204" t="s">
        <v>123</v>
      </c>
      <c r="E120" s="205" t="s">
        <v>396</v>
      </c>
      <c r="F120" s="206" t="s">
        <v>397</v>
      </c>
      <c r="G120" s="207" t="s">
        <v>126</v>
      </c>
      <c r="H120" s="208">
        <v>4750</v>
      </c>
      <c r="I120" s="209"/>
      <c r="J120" s="210">
        <f>ROUND(I120*H120,2)</f>
        <v>0</v>
      </c>
      <c r="K120" s="206" t="s">
        <v>32</v>
      </c>
      <c r="L120" s="43"/>
      <c r="M120" s="211" t="s">
        <v>32</v>
      </c>
      <c r="N120" s="212" t="s">
        <v>49</v>
      </c>
      <c r="O120" s="79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16" t="s">
        <v>128</v>
      </c>
      <c r="AT120" s="16" t="s">
        <v>123</v>
      </c>
      <c r="AU120" s="16" t="s">
        <v>86</v>
      </c>
      <c r="AY120" s="16" t="s">
        <v>121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6" t="s">
        <v>86</v>
      </c>
      <c r="BK120" s="215">
        <f>ROUND(I120*H120,2)</f>
        <v>0</v>
      </c>
      <c r="BL120" s="16" t="s">
        <v>128</v>
      </c>
      <c r="BM120" s="16" t="s">
        <v>398</v>
      </c>
    </row>
    <row r="121" spans="2:51" s="11" customFormat="1" ht="12">
      <c r="B121" s="216"/>
      <c r="C121" s="217"/>
      <c r="D121" s="218" t="s">
        <v>130</v>
      </c>
      <c r="E121" s="219" t="s">
        <v>32</v>
      </c>
      <c r="F121" s="220" t="s">
        <v>399</v>
      </c>
      <c r="G121" s="217"/>
      <c r="H121" s="221">
        <v>4750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130</v>
      </c>
      <c r="AU121" s="227" t="s">
        <v>86</v>
      </c>
      <c r="AV121" s="11" t="s">
        <v>88</v>
      </c>
      <c r="AW121" s="11" t="s">
        <v>132</v>
      </c>
      <c r="AX121" s="11" t="s">
        <v>78</v>
      </c>
      <c r="AY121" s="227" t="s">
        <v>121</v>
      </c>
    </row>
    <row r="122" spans="2:51" s="12" customFormat="1" ht="12">
      <c r="B122" s="228"/>
      <c r="C122" s="229"/>
      <c r="D122" s="218" t="s">
        <v>130</v>
      </c>
      <c r="E122" s="230" t="s">
        <v>32</v>
      </c>
      <c r="F122" s="231" t="s">
        <v>133</v>
      </c>
      <c r="G122" s="229"/>
      <c r="H122" s="232">
        <v>4750</v>
      </c>
      <c r="I122" s="233"/>
      <c r="J122" s="229"/>
      <c r="K122" s="229"/>
      <c r="L122" s="234"/>
      <c r="M122" s="266"/>
      <c r="N122" s="267"/>
      <c r="O122" s="267"/>
      <c r="P122" s="267"/>
      <c r="Q122" s="267"/>
      <c r="R122" s="267"/>
      <c r="S122" s="267"/>
      <c r="T122" s="268"/>
      <c r="AT122" s="238" t="s">
        <v>130</v>
      </c>
      <c r="AU122" s="238" t="s">
        <v>86</v>
      </c>
      <c r="AV122" s="12" t="s">
        <v>128</v>
      </c>
      <c r="AW122" s="12" t="s">
        <v>132</v>
      </c>
      <c r="AX122" s="12" t="s">
        <v>86</v>
      </c>
      <c r="AY122" s="238" t="s">
        <v>121</v>
      </c>
    </row>
    <row r="123" spans="2:12" s="1" customFormat="1" ht="6.95" customHeight="1">
      <c r="B123" s="57"/>
      <c r="C123" s="58"/>
      <c r="D123" s="58"/>
      <c r="E123" s="58"/>
      <c r="F123" s="58"/>
      <c r="G123" s="58"/>
      <c r="H123" s="58"/>
      <c r="I123" s="154"/>
      <c r="J123" s="58"/>
      <c r="K123" s="58"/>
      <c r="L123" s="43"/>
    </row>
  </sheetData>
  <sheetProtection password="CC35" sheet="1" objects="1" scenarios="1" formatColumns="0" formatRows="0" autoFilter="0"/>
  <autoFilter ref="C79:K12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69" customWidth="1"/>
    <col min="2" max="2" width="1.7109375" style="269" customWidth="1"/>
    <col min="3" max="4" width="5.00390625" style="269" customWidth="1"/>
    <col min="5" max="5" width="11.7109375" style="269" customWidth="1"/>
    <col min="6" max="6" width="9.140625" style="269" customWidth="1"/>
    <col min="7" max="7" width="5.00390625" style="269" customWidth="1"/>
    <col min="8" max="8" width="77.8515625" style="269" customWidth="1"/>
    <col min="9" max="10" width="20.00390625" style="269" customWidth="1"/>
    <col min="11" max="11" width="1.7109375" style="269" customWidth="1"/>
  </cols>
  <sheetData>
    <row r="1" ht="37.5" customHeight="1"/>
    <row r="2" spans="2:1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4" customFormat="1" ht="45" customHeight="1">
      <c r="B3" s="273"/>
      <c r="C3" s="274" t="s">
        <v>400</v>
      </c>
      <c r="D3" s="274"/>
      <c r="E3" s="274"/>
      <c r="F3" s="274"/>
      <c r="G3" s="274"/>
      <c r="H3" s="274"/>
      <c r="I3" s="274"/>
      <c r="J3" s="274"/>
      <c r="K3" s="275"/>
    </row>
    <row r="4" spans="2:11" ht="25.5" customHeight="1">
      <c r="B4" s="276"/>
      <c r="C4" s="277" t="s">
        <v>401</v>
      </c>
      <c r="D4" s="277"/>
      <c r="E4" s="277"/>
      <c r="F4" s="277"/>
      <c r="G4" s="277"/>
      <c r="H4" s="277"/>
      <c r="I4" s="277"/>
      <c r="J4" s="277"/>
      <c r="K4" s="278"/>
    </row>
    <row r="5" spans="2:1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6"/>
      <c r="C6" s="280" t="s">
        <v>402</v>
      </c>
      <c r="D6" s="280"/>
      <c r="E6" s="280"/>
      <c r="F6" s="280"/>
      <c r="G6" s="280"/>
      <c r="H6" s="280"/>
      <c r="I6" s="280"/>
      <c r="J6" s="280"/>
      <c r="K6" s="278"/>
    </row>
    <row r="7" spans="2:11" ht="15" customHeight="1">
      <c r="B7" s="281"/>
      <c r="C7" s="280" t="s">
        <v>403</v>
      </c>
      <c r="D7" s="280"/>
      <c r="E7" s="280"/>
      <c r="F7" s="280"/>
      <c r="G7" s="280"/>
      <c r="H7" s="280"/>
      <c r="I7" s="280"/>
      <c r="J7" s="280"/>
      <c r="K7" s="278"/>
    </row>
    <row r="8" spans="2:1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ht="15" customHeight="1">
      <c r="B9" s="281"/>
      <c r="C9" s="280" t="s">
        <v>404</v>
      </c>
      <c r="D9" s="280"/>
      <c r="E9" s="280"/>
      <c r="F9" s="280"/>
      <c r="G9" s="280"/>
      <c r="H9" s="280"/>
      <c r="I9" s="280"/>
      <c r="J9" s="280"/>
      <c r="K9" s="278"/>
    </row>
    <row r="10" spans="2:11" ht="15" customHeight="1">
      <c r="B10" s="281"/>
      <c r="C10" s="280"/>
      <c r="D10" s="280" t="s">
        <v>405</v>
      </c>
      <c r="E10" s="280"/>
      <c r="F10" s="280"/>
      <c r="G10" s="280"/>
      <c r="H10" s="280"/>
      <c r="I10" s="280"/>
      <c r="J10" s="280"/>
      <c r="K10" s="278"/>
    </row>
    <row r="11" spans="2:11" ht="15" customHeight="1">
      <c r="B11" s="281"/>
      <c r="C11" s="282"/>
      <c r="D11" s="280" t="s">
        <v>406</v>
      </c>
      <c r="E11" s="280"/>
      <c r="F11" s="280"/>
      <c r="G11" s="280"/>
      <c r="H11" s="280"/>
      <c r="I11" s="280"/>
      <c r="J11" s="280"/>
      <c r="K11" s="278"/>
    </row>
    <row r="12" spans="2:1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pans="2:11" ht="15" customHeight="1">
      <c r="B13" s="281"/>
      <c r="C13" s="282"/>
      <c r="D13" s="283" t="s">
        <v>407</v>
      </c>
      <c r="E13" s="280"/>
      <c r="F13" s="280"/>
      <c r="G13" s="280"/>
      <c r="H13" s="280"/>
      <c r="I13" s="280"/>
      <c r="J13" s="280"/>
      <c r="K13" s="278"/>
    </row>
    <row r="14" spans="2:1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pans="2:11" ht="15" customHeight="1">
      <c r="B15" s="281"/>
      <c r="C15" s="282"/>
      <c r="D15" s="280" t="s">
        <v>408</v>
      </c>
      <c r="E15" s="280"/>
      <c r="F15" s="280"/>
      <c r="G15" s="280"/>
      <c r="H15" s="280"/>
      <c r="I15" s="280"/>
      <c r="J15" s="280"/>
      <c r="K15" s="278"/>
    </row>
    <row r="16" spans="2:11" ht="15" customHeight="1">
      <c r="B16" s="281"/>
      <c r="C16" s="282"/>
      <c r="D16" s="280" t="s">
        <v>409</v>
      </c>
      <c r="E16" s="280"/>
      <c r="F16" s="280"/>
      <c r="G16" s="280"/>
      <c r="H16" s="280"/>
      <c r="I16" s="280"/>
      <c r="J16" s="280"/>
      <c r="K16" s="278"/>
    </row>
    <row r="17" spans="2:11" ht="15" customHeight="1">
      <c r="B17" s="281"/>
      <c r="C17" s="282"/>
      <c r="D17" s="280" t="s">
        <v>410</v>
      </c>
      <c r="E17" s="280"/>
      <c r="F17" s="280"/>
      <c r="G17" s="280"/>
      <c r="H17" s="280"/>
      <c r="I17" s="280"/>
      <c r="J17" s="280"/>
      <c r="K17" s="278"/>
    </row>
    <row r="18" spans="2:11" ht="15" customHeight="1">
      <c r="B18" s="281"/>
      <c r="C18" s="282"/>
      <c r="D18" s="282"/>
      <c r="E18" s="284" t="s">
        <v>85</v>
      </c>
      <c r="F18" s="280" t="s">
        <v>411</v>
      </c>
      <c r="G18" s="280"/>
      <c r="H18" s="280"/>
      <c r="I18" s="280"/>
      <c r="J18" s="280"/>
      <c r="K18" s="278"/>
    </row>
    <row r="19" spans="2:11" ht="15" customHeight="1">
      <c r="B19" s="281"/>
      <c r="C19" s="282"/>
      <c r="D19" s="282"/>
      <c r="E19" s="284" t="s">
        <v>412</v>
      </c>
      <c r="F19" s="280" t="s">
        <v>413</v>
      </c>
      <c r="G19" s="280"/>
      <c r="H19" s="280"/>
      <c r="I19" s="280"/>
      <c r="J19" s="280"/>
      <c r="K19" s="278"/>
    </row>
    <row r="20" spans="2:11" ht="15" customHeight="1">
      <c r="B20" s="281"/>
      <c r="C20" s="282"/>
      <c r="D20" s="282"/>
      <c r="E20" s="284" t="s">
        <v>414</v>
      </c>
      <c r="F20" s="280" t="s">
        <v>415</v>
      </c>
      <c r="G20" s="280"/>
      <c r="H20" s="280"/>
      <c r="I20" s="280"/>
      <c r="J20" s="280"/>
      <c r="K20" s="278"/>
    </row>
    <row r="21" spans="2:11" ht="15" customHeight="1">
      <c r="B21" s="281"/>
      <c r="C21" s="282"/>
      <c r="D21" s="282"/>
      <c r="E21" s="284" t="s">
        <v>92</v>
      </c>
      <c r="F21" s="280" t="s">
        <v>416</v>
      </c>
      <c r="G21" s="280"/>
      <c r="H21" s="280"/>
      <c r="I21" s="280"/>
      <c r="J21" s="280"/>
      <c r="K21" s="278"/>
    </row>
    <row r="22" spans="2:11" ht="15" customHeight="1">
      <c r="B22" s="281"/>
      <c r="C22" s="282"/>
      <c r="D22" s="282"/>
      <c r="E22" s="284" t="s">
        <v>417</v>
      </c>
      <c r="F22" s="280" t="s">
        <v>418</v>
      </c>
      <c r="G22" s="280"/>
      <c r="H22" s="280"/>
      <c r="I22" s="280"/>
      <c r="J22" s="280"/>
      <c r="K22" s="278"/>
    </row>
    <row r="23" spans="2:11" ht="15" customHeight="1">
      <c r="B23" s="281"/>
      <c r="C23" s="282"/>
      <c r="D23" s="282"/>
      <c r="E23" s="284" t="s">
        <v>419</v>
      </c>
      <c r="F23" s="280" t="s">
        <v>420</v>
      </c>
      <c r="G23" s="280"/>
      <c r="H23" s="280"/>
      <c r="I23" s="280"/>
      <c r="J23" s="280"/>
      <c r="K23" s="278"/>
    </row>
    <row r="24" spans="2:1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pans="2:11" ht="15" customHeight="1">
      <c r="B25" s="281"/>
      <c r="C25" s="280" t="s">
        <v>421</v>
      </c>
      <c r="D25" s="280"/>
      <c r="E25" s="280"/>
      <c r="F25" s="280"/>
      <c r="G25" s="280"/>
      <c r="H25" s="280"/>
      <c r="I25" s="280"/>
      <c r="J25" s="280"/>
      <c r="K25" s="278"/>
    </row>
    <row r="26" spans="2:11" ht="15" customHeight="1">
      <c r="B26" s="281"/>
      <c r="C26" s="280" t="s">
        <v>422</v>
      </c>
      <c r="D26" s="280"/>
      <c r="E26" s="280"/>
      <c r="F26" s="280"/>
      <c r="G26" s="280"/>
      <c r="H26" s="280"/>
      <c r="I26" s="280"/>
      <c r="J26" s="280"/>
      <c r="K26" s="278"/>
    </row>
    <row r="27" spans="2:11" ht="15" customHeight="1">
      <c r="B27" s="281"/>
      <c r="C27" s="280"/>
      <c r="D27" s="280" t="s">
        <v>423</v>
      </c>
      <c r="E27" s="280"/>
      <c r="F27" s="280"/>
      <c r="G27" s="280"/>
      <c r="H27" s="280"/>
      <c r="I27" s="280"/>
      <c r="J27" s="280"/>
      <c r="K27" s="278"/>
    </row>
    <row r="28" spans="2:11" ht="15" customHeight="1">
      <c r="B28" s="281"/>
      <c r="C28" s="282"/>
      <c r="D28" s="280" t="s">
        <v>424</v>
      </c>
      <c r="E28" s="280"/>
      <c r="F28" s="280"/>
      <c r="G28" s="280"/>
      <c r="H28" s="280"/>
      <c r="I28" s="280"/>
      <c r="J28" s="280"/>
      <c r="K28" s="278"/>
    </row>
    <row r="29" spans="2:1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pans="2:11" ht="15" customHeight="1">
      <c r="B30" s="281"/>
      <c r="C30" s="282"/>
      <c r="D30" s="280" t="s">
        <v>425</v>
      </c>
      <c r="E30" s="280"/>
      <c r="F30" s="280"/>
      <c r="G30" s="280"/>
      <c r="H30" s="280"/>
      <c r="I30" s="280"/>
      <c r="J30" s="280"/>
      <c r="K30" s="278"/>
    </row>
    <row r="31" spans="2:11" ht="15" customHeight="1">
      <c r="B31" s="281"/>
      <c r="C31" s="282"/>
      <c r="D31" s="280" t="s">
        <v>426</v>
      </c>
      <c r="E31" s="280"/>
      <c r="F31" s="280"/>
      <c r="G31" s="280"/>
      <c r="H31" s="280"/>
      <c r="I31" s="280"/>
      <c r="J31" s="280"/>
      <c r="K31" s="278"/>
    </row>
    <row r="32" spans="2:1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pans="2:11" ht="15" customHeight="1">
      <c r="B33" s="281"/>
      <c r="C33" s="282"/>
      <c r="D33" s="280" t="s">
        <v>427</v>
      </c>
      <c r="E33" s="280"/>
      <c r="F33" s="280"/>
      <c r="G33" s="280"/>
      <c r="H33" s="280"/>
      <c r="I33" s="280"/>
      <c r="J33" s="280"/>
      <c r="K33" s="278"/>
    </row>
    <row r="34" spans="2:11" ht="15" customHeight="1">
      <c r="B34" s="281"/>
      <c r="C34" s="282"/>
      <c r="D34" s="280" t="s">
        <v>428</v>
      </c>
      <c r="E34" s="280"/>
      <c r="F34" s="280"/>
      <c r="G34" s="280"/>
      <c r="H34" s="280"/>
      <c r="I34" s="280"/>
      <c r="J34" s="280"/>
      <c r="K34" s="278"/>
    </row>
    <row r="35" spans="2:11" ht="15" customHeight="1">
      <c r="B35" s="281"/>
      <c r="C35" s="282"/>
      <c r="D35" s="280" t="s">
        <v>429</v>
      </c>
      <c r="E35" s="280"/>
      <c r="F35" s="280"/>
      <c r="G35" s="280"/>
      <c r="H35" s="280"/>
      <c r="I35" s="280"/>
      <c r="J35" s="280"/>
      <c r="K35" s="278"/>
    </row>
    <row r="36" spans="2:11" ht="15" customHeight="1">
      <c r="B36" s="281"/>
      <c r="C36" s="282"/>
      <c r="D36" s="280"/>
      <c r="E36" s="283" t="s">
        <v>107</v>
      </c>
      <c r="F36" s="280"/>
      <c r="G36" s="280" t="s">
        <v>430</v>
      </c>
      <c r="H36" s="280"/>
      <c r="I36" s="280"/>
      <c r="J36" s="280"/>
      <c r="K36" s="278"/>
    </row>
    <row r="37" spans="2:11" ht="30.75" customHeight="1">
      <c r="B37" s="281"/>
      <c r="C37" s="282"/>
      <c r="D37" s="280"/>
      <c r="E37" s="283" t="s">
        <v>431</v>
      </c>
      <c r="F37" s="280"/>
      <c r="G37" s="280" t="s">
        <v>432</v>
      </c>
      <c r="H37" s="280"/>
      <c r="I37" s="280"/>
      <c r="J37" s="280"/>
      <c r="K37" s="278"/>
    </row>
    <row r="38" spans="2:11" ht="15" customHeight="1">
      <c r="B38" s="281"/>
      <c r="C38" s="282"/>
      <c r="D38" s="280"/>
      <c r="E38" s="283" t="s">
        <v>59</v>
      </c>
      <c r="F38" s="280"/>
      <c r="G38" s="280" t="s">
        <v>433</v>
      </c>
      <c r="H38" s="280"/>
      <c r="I38" s="280"/>
      <c r="J38" s="280"/>
      <c r="K38" s="278"/>
    </row>
    <row r="39" spans="2:11" ht="15" customHeight="1">
      <c r="B39" s="281"/>
      <c r="C39" s="282"/>
      <c r="D39" s="280"/>
      <c r="E39" s="283" t="s">
        <v>60</v>
      </c>
      <c r="F39" s="280"/>
      <c r="G39" s="280" t="s">
        <v>434</v>
      </c>
      <c r="H39" s="280"/>
      <c r="I39" s="280"/>
      <c r="J39" s="280"/>
      <c r="K39" s="278"/>
    </row>
    <row r="40" spans="2:11" ht="15" customHeight="1">
      <c r="B40" s="281"/>
      <c r="C40" s="282"/>
      <c r="D40" s="280"/>
      <c r="E40" s="283" t="s">
        <v>108</v>
      </c>
      <c r="F40" s="280"/>
      <c r="G40" s="280" t="s">
        <v>435</v>
      </c>
      <c r="H40" s="280"/>
      <c r="I40" s="280"/>
      <c r="J40" s="280"/>
      <c r="K40" s="278"/>
    </row>
    <row r="41" spans="2:11" ht="15" customHeight="1">
      <c r="B41" s="281"/>
      <c r="C41" s="282"/>
      <c r="D41" s="280"/>
      <c r="E41" s="283" t="s">
        <v>109</v>
      </c>
      <c r="F41" s="280"/>
      <c r="G41" s="280" t="s">
        <v>436</v>
      </c>
      <c r="H41" s="280"/>
      <c r="I41" s="280"/>
      <c r="J41" s="280"/>
      <c r="K41" s="278"/>
    </row>
    <row r="42" spans="2:11" ht="15" customHeight="1">
      <c r="B42" s="281"/>
      <c r="C42" s="282"/>
      <c r="D42" s="280"/>
      <c r="E42" s="283" t="s">
        <v>437</v>
      </c>
      <c r="F42" s="280"/>
      <c r="G42" s="280" t="s">
        <v>438</v>
      </c>
      <c r="H42" s="280"/>
      <c r="I42" s="280"/>
      <c r="J42" s="280"/>
      <c r="K42" s="278"/>
    </row>
    <row r="43" spans="2:11" ht="15" customHeight="1">
      <c r="B43" s="281"/>
      <c r="C43" s="282"/>
      <c r="D43" s="280"/>
      <c r="E43" s="283"/>
      <c r="F43" s="280"/>
      <c r="G43" s="280" t="s">
        <v>439</v>
      </c>
      <c r="H43" s="280"/>
      <c r="I43" s="280"/>
      <c r="J43" s="280"/>
      <c r="K43" s="278"/>
    </row>
    <row r="44" spans="2:11" ht="15" customHeight="1">
      <c r="B44" s="281"/>
      <c r="C44" s="282"/>
      <c r="D44" s="280"/>
      <c r="E44" s="283" t="s">
        <v>440</v>
      </c>
      <c r="F44" s="280"/>
      <c r="G44" s="280" t="s">
        <v>441</v>
      </c>
      <c r="H44" s="280"/>
      <c r="I44" s="280"/>
      <c r="J44" s="280"/>
      <c r="K44" s="278"/>
    </row>
    <row r="45" spans="2:11" ht="15" customHeight="1">
      <c r="B45" s="281"/>
      <c r="C45" s="282"/>
      <c r="D45" s="280"/>
      <c r="E45" s="283" t="s">
        <v>111</v>
      </c>
      <c r="F45" s="280"/>
      <c r="G45" s="280" t="s">
        <v>442</v>
      </c>
      <c r="H45" s="280"/>
      <c r="I45" s="280"/>
      <c r="J45" s="280"/>
      <c r="K45" s="278"/>
    </row>
    <row r="46" spans="2:1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pans="2:11" ht="15" customHeight="1">
      <c r="B47" s="281"/>
      <c r="C47" s="282"/>
      <c r="D47" s="280" t="s">
        <v>443</v>
      </c>
      <c r="E47" s="280"/>
      <c r="F47" s="280"/>
      <c r="G47" s="280"/>
      <c r="H47" s="280"/>
      <c r="I47" s="280"/>
      <c r="J47" s="280"/>
      <c r="K47" s="278"/>
    </row>
    <row r="48" spans="2:11" ht="15" customHeight="1">
      <c r="B48" s="281"/>
      <c r="C48" s="282"/>
      <c r="D48" s="282"/>
      <c r="E48" s="280" t="s">
        <v>444</v>
      </c>
      <c r="F48" s="280"/>
      <c r="G48" s="280"/>
      <c r="H48" s="280"/>
      <c r="I48" s="280"/>
      <c r="J48" s="280"/>
      <c r="K48" s="278"/>
    </row>
    <row r="49" spans="2:11" ht="15" customHeight="1">
      <c r="B49" s="281"/>
      <c r="C49" s="282"/>
      <c r="D49" s="282"/>
      <c r="E49" s="280" t="s">
        <v>445</v>
      </c>
      <c r="F49" s="280"/>
      <c r="G49" s="280"/>
      <c r="H49" s="280"/>
      <c r="I49" s="280"/>
      <c r="J49" s="280"/>
      <c r="K49" s="278"/>
    </row>
    <row r="50" spans="2:11" ht="15" customHeight="1">
      <c r="B50" s="281"/>
      <c r="C50" s="282"/>
      <c r="D50" s="282"/>
      <c r="E50" s="280" t="s">
        <v>446</v>
      </c>
      <c r="F50" s="280"/>
      <c r="G50" s="280"/>
      <c r="H50" s="280"/>
      <c r="I50" s="280"/>
      <c r="J50" s="280"/>
      <c r="K50" s="278"/>
    </row>
    <row r="51" spans="2:11" ht="15" customHeight="1">
      <c r="B51" s="281"/>
      <c r="C51" s="282"/>
      <c r="D51" s="280" t="s">
        <v>447</v>
      </c>
      <c r="E51" s="280"/>
      <c r="F51" s="280"/>
      <c r="G51" s="280"/>
      <c r="H51" s="280"/>
      <c r="I51" s="280"/>
      <c r="J51" s="280"/>
      <c r="K51" s="278"/>
    </row>
    <row r="52" spans="2:11" ht="25.5" customHeight="1">
      <c r="B52" s="276"/>
      <c r="C52" s="277" t="s">
        <v>448</v>
      </c>
      <c r="D52" s="277"/>
      <c r="E52" s="277"/>
      <c r="F52" s="277"/>
      <c r="G52" s="277"/>
      <c r="H52" s="277"/>
      <c r="I52" s="277"/>
      <c r="J52" s="277"/>
      <c r="K52" s="278"/>
    </row>
    <row r="53" spans="2:1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pans="2:11" ht="15" customHeight="1">
      <c r="B54" s="276"/>
      <c r="C54" s="280" t="s">
        <v>449</v>
      </c>
      <c r="D54" s="280"/>
      <c r="E54" s="280"/>
      <c r="F54" s="280"/>
      <c r="G54" s="280"/>
      <c r="H54" s="280"/>
      <c r="I54" s="280"/>
      <c r="J54" s="280"/>
      <c r="K54" s="278"/>
    </row>
    <row r="55" spans="2:11" ht="15" customHeight="1">
      <c r="B55" s="276"/>
      <c r="C55" s="280" t="s">
        <v>450</v>
      </c>
      <c r="D55" s="280"/>
      <c r="E55" s="280"/>
      <c r="F55" s="280"/>
      <c r="G55" s="280"/>
      <c r="H55" s="280"/>
      <c r="I55" s="280"/>
      <c r="J55" s="280"/>
      <c r="K55" s="278"/>
    </row>
    <row r="56" spans="2:1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pans="2:11" ht="15" customHeight="1">
      <c r="B57" s="276"/>
      <c r="C57" s="280" t="s">
        <v>451</v>
      </c>
      <c r="D57" s="280"/>
      <c r="E57" s="280"/>
      <c r="F57" s="280"/>
      <c r="G57" s="280"/>
      <c r="H57" s="280"/>
      <c r="I57" s="280"/>
      <c r="J57" s="280"/>
      <c r="K57" s="278"/>
    </row>
    <row r="58" spans="2:11" ht="15" customHeight="1">
      <c r="B58" s="276"/>
      <c r="C58" s="282"/>
      <c r="D58" s="280" t="s">
        <v>452</v>
      </c>
      <c r="E58" s="280"/>
      <c r="F58" s="280"/>
      <c r="G58" s="280"/>
      <c r="H58" s="280"/>
      <c r="I58" s="280"/>
      <c r="J58" s="280"/>
      <c r="K58" s="278"/>
    </row>
    <row r="59" spans="2:11" ht="15" customHeight="1">
      <c r="B59" s="276"/>
      <c r="C59" s="282"/>
      <c r="D59" s="280" t="s">
        <v>453</v>
      </c>
      <c r="E59" s="280"/>
      <c r="F59" s="280"/>
      <c r="G59" s="280"/>
      <c r="H59" s="280"/>
      <c r="I59" s="280"/>
      <c r="J59" s="280"/>
      <c r="K59" s="278"/>
    </row>
    <row r="60" spans="2:11" ht="15" customHeight="1">
      <c r="B60" s="276"/>
      <c r="C60" s="282"/>
      <c r="D60" s="280" t="s">
        <v>454</v>
      </c>
      <c r="E60" s="280"/>
      <c r="F60" s="280"/>
      <c r="G60" s="280"/>
      <c r="H60" s="280"/>
      <c r="I60" s="280"/>
      <c r="J60" s="280"/>
      <c r="K60" s="278"/>
    </row>
    <row r="61" spans="2:11" ht="15" customHeight="1">
      <c r="B61" s="276"/>
      <c r="C61" s="282"/>
      <c r="D61" s="280" t="s">
        <v>455</v>
      </c>
      <c r="E61" s="280"/>
      <c r="F61" s="280"/>
      <c r="G61" s="280"/>
      <c r="H61" s="280"/>
      <c r="I61" s="280"/>
      <c r="J61" s="280"/>
      <c r="K61" s="278"/>
    </row>
    <row r="62" spans="2:11" ht="15" customHeight="1">
      <c r="B62" s="276"/>
      <c r="C62" s="282"/>
      <c r="D62" s="285" t="s">
        <v>456</v>
      </c>
      <c r="E62" s="285"/>
      <c r="F62" s="285"/>
      <c r="G62" s="285"/>
      <c r="H62" s="285"/>
      <c r="I62" s="285"/>
      <c r="J62" s="285"/>
      <c r="K62" s="278"/>
    </row>
    <row r="63" spans="2:11" ht="15" customHeight="1">
      <c r="B63" s="276"/>
      <c r="C63" s="282"/>
      <c r="D63" s="280" t="s">
        <v>457</v>
      </c>
      <c r="E63" s="280"/>
      <c r="F63" s="280"/>
      <c r="G63" s="280"/>
      <c r="H63" s="280"/>
      <c r="I63" s="280"/>
      <c r="J63" s="280"/>
      <c r="K63" s="278"/>
    </row>
    <row r="64" spans="2:1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pans="2:11" ht="15" customHeight="1">
      <c r="B65" s="276"/>
      <c r="C65" s="282"/>
      <c r="D65" s="280" t="s">
        <v>458</v>
      </c>
      <c r="E65" s="280"/>
      <c r="F65" s="280"/>
      <c r="G65" s="280"/>
      <c r="H65" s="280"/>
      <c r="I65" s="280"/>
      <c r="J65" s="280"/>
      <c r="K65" s="278"/>
    </row>
    <row r="66" spans="2:11" ht="15" customHeight="1">
      <c r="B66" s="276"/>
      <c r="C66" s="282"/>
      <c r="D66" s="285" t="s">
        <v>459</v>
      </c>
      <c r="E66" s="285"/>
      <c r="F66" s="285"/>
      <c r="G66" s="285"/>
      <c r="H66" s="285"/>
      <c r="I66" s="285"/>
      <c r="J66" s="285"/>
      <c r="K66" s="278"/>
    </row>
    <row r="67" spans="2:11" ht="15" customHeight="1">
      <c r="B67" s="276"/>
      <c r="C67" s="282"/>
      <c r="D67" s="280" t="s">
        <v>460</v>
      </c>
      <c r="E67" s="280"/>
      <c r="F67" s="280"/>
      <c r="G67" s="280"/>
      <c r="H67" s="280"/>
      <c r="I67" s="280"/>
      <c r="J67" s="280"/>
      <c r="K67" s="278"/>
    </row>
    <row r="68" spans="2:11" ht="15" customHeight="1">
      <c r="B68" s="276"/>
      <c r="C68" s="282"/>
      <c r="D68" s="280" t="s">
        <v>461</v>
      </c>
      <c r="E68" s="280"/>
      <c r="F68" s="280"/>
      <c r="G68" s="280"/>
      <c r="H68" s="280"/>
      <c r="I68" s="280"/>
      <c r="J68" s="280"/>
      <c r="K68" s="278"/>
    </row>
    <row r="69" spans="2:11" ht="15" customHeight="1">
      <c r="B69" s="276"/>
      <c r="C69" s="282"/>
      <c r="D69" s="280" t="s">
        <v>462</v>
      </c>
      <c r="E69" s="280"/>
      <c r="F69" s="280"/>
      <c r="G69" s="280"/>
      <c r="H69" s="280"/>
      <c r="I69" s="280"/>
      <c r="J69" s="280"/>
      <c r="K69" s="278"/>
    </row>
    <row r="70" spans="2:11" ht="15" customHeight="1">
      <c r="B70" s="276"/>
      <c r="C70" s="282"/>
      <c r="D70" s="280" t="s">
        <v>463</v>
      </c>
      <c r="E70" s="280"/>
      <c r="F70" s="280"/>
      <c r="G70" s="280"/>
      <c r="H70" s="280"/>
      <c r="I70" s="280"/>
      <c r="J70" s="280"/>
      <c r="K70" s="278"/>
    </row>
    <row r="71" spans="2:1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pans="2:1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2:1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pans="2:1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pans="2:11" ht="45" customHeight="1">
      <c r="B75" s="295"/>
      <c r="C75" s="296" t="s">
        <v>464</v>
      </c>
      <c r="D75" s="296"/>
      <c r="E75" s="296"/>
      <c r="F75" s="296"/>
      <c r="G75" s="296"/>
      <c r="H75" s="296"/>
      <c r="I75" s="296"/>
      <c r="J75" s="296"/>
      <c r="K75" s="297"/>
    </row>
    <row r="76" spans="2:11" ht="17.25" customHeight="1">
      <c r="B76" s="295"/>
      <c r="C76" s="298" t="s">
        <v>465</v>
      </c>
      <c r="D76" s="298"/>
      <c r="E76" s="298"/>
      <c r="F76" s="298" t="s">
        <v>466</v>
      </c>
      <c r="G76" s="299"/>
      <c r="H76" s="298" t="s">
        <v>60</v>
      </c>
      <c r="I76" s="298" t="s">
        <v>63</v>
      </c>
      <c r="J76" s="298" t="s">
        <v>467</v>
      </c>
      <c r="K76" s="297"/>
    </row>
    <row r="77" spans="2:11" ht="17.25" customHeight="1">
      <c r="B77" s="295"/>
      <c r="C77" s="300" t="s">
        <v>468</v>
      </c>
      <c r="D77" s="300"/>
      <c r="E77" s="300"/>
      <c r="F77" s="301" t="s">
        <v>469</v>
      </c>
      <c r="G77" s="302"/>
      <c r="H77" s="300"/>
      <c r="I77" s="300"/>
      <c r="J77" s="300" t="s">
        <v>470</v>
      </c>
      <c r="K77" s="297"/>
    </row>
    <row r="78" spans="2:1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ht="15" customHeight="1">
      <c r="B79" s="295"/>
      <c r="C79" s="283" t="s">
        <v>59</v>
      </c>
      <c r="D79" s="303"/>
      <c r="E79" s="303"/>
      <c r="F79" s="305" t="s">
        <v>471</v>
      </c>
      <c r="G79" s="304"/>
      <c r="H79" s="283" t="s">
        <v>472</v>
      </c>
      <c r="I79" s="283" t="s">
        <v>473</v>
      </c>
      <c r="J79" s="283">
        <v>20</v>
      </c>
      <c r="K79" s="297"/>
    </row>
    <row r="80" spans="2:11" ht="15" customHeight="1">
      <c r="B80" s="295"/>
      <c r="C80" s="283" t="s">
        <v>474</v>
      </c>
      <c r="D80" s="283"/>
      <c r="E80" s="283"/>
      <c r="F80" s="305" t="s">
        <v>471</v>
      </c>
      <c r="G80" s="304"/>
      <c r="H80" s="283" t="s">
        <v>475</v>
      </c>
      <c r="I80" s="283" t="s">
        <v>473</v>
      </c>
      <c r="J80" s="283">
        <v>120</v>
      </c>
      <c r="K80" s="297"/>
    </row>
    <row r="81" spans="2:11" ht="15" customHeight="1">
      <c r="B81" s="306"/>
      <c r="C81" s="283" t="s">
        <v>476</v>
      </c>
      <c r="D81" s="283"/>
      <c r="E81" s="283"/>
      <c r="F81" s="305" t="s">
        <v>477</v>
      </c>
      <c r="G81" s="304"/>
      <c r="H81" s="283" t="s">
        <v>478</v>
      </c>
      <c r="I81" s="283" t="s">
        <v>473</v>
      </c>
      <c r="J81" s="283">
        <v>50</v>
      </c>
      <c r="K81" s="297"/>
    </row>
    <row r="82" spans="2:11" ht="15" customHeight="1">
      <c r="B82" s="306"/>
      <c r="C82" s="283" t="s">
        <v>479</v>
      </c>
      <c r="D82" s="283"/>
      <c r="E82" s="283"/>
      <c r="F82" s="305" t="s">
        <v>471</v>
      </c>
      <c r="G82" s="304"/>
      <c r="H82" s="283" t="s">
        <v>480</v>
      </c>
      <c r="I82" s="283" t="s">
        <v>481</v>
      </c>
      <c r="J82" s="283"/>
      <c r="K82" s="297"/>
    </row>
    <row r="83" spans="2:11" ht="15" customHeight="1">
      <c r="B83" s="306"/>
      <c r="C83" s="307" t="s">
        <v>482</v>
      </c>
      <c r="D83" s="307"/>
      <c r="E83" s="307"/>
      <c r="F83" s="308" t="s">
        <v>477</v>
      </c>
      <c r="G83" s="307"/>
      <c r="H83" s="307" t="s">
        <v>483</v>
      </c>
      <c r="I83" s="307" t="s">
        <v>473</v>
      </c>
      <c r="J83" s="307">
        <v>15</v>
      </c>
      <c r="K83" s="297"/>
    </row>
    <row r="84" spans="2:11" ht="15" customHeight="1">
      <c r="B84" s="306"/>
      <c r="C84" s="307" t="s">
        <v>484</v>
      </c>
      <c r="D84" s="307"/>
      <c r="E84" s="307"/>
      <c r="F84" s="308" t="s">
        <v>477</v>
      </c>
      <c r="G84" s="307"/>
      <c r="H84" s="307" t="s">
        <v>485</v>
      </c>
      <c r="I84" s="307" t="s">
        <v>473</v>
      </c>
      <c r="J84" s="307">
        <v>15</v>
      </c>
      <c r="K84" s="297"/>
    </row>
    <row r="85" spans="2:11" ht="15" customHeight="1">
      <c r="B85" s="306"/>
      <c r="C85" s="307" t="s">
        <v>486</v>
      </c>
      <c r="D85" s="307"/>
      <c r="E85" s="307"/>
      <c r="F85" s="308" t="s">
        <v>477</v>
      </c>
      <c r="G85" s="307"/>
      <c r="H85" s="307" t="s">
        <v>487</v>
      </c>
      <c r="I85" s="307" t="s">
        <v>473</v>
      </c>
      <c r="J85" s="307">
        <v>20</v>
      </c>
      <c r="K85" s="297"/>
    </row>
    <row r="86" spans="2:11" ht="15" customHeight="1">
      <c r="B86" s="306"/>
      <c r="C86" s="307" t="s">
        <v>488</v>
      </c>
      <c r="D86" s="307"/>
      <c r="E86" s="307"/>
      <c r="F86" s="308" t="s">
        <v>477</v>
      </c>
      <c r="G86" s="307"/>
      <c r="H86" s="307" t="s">
        <v>489</v>
      </c>
      <c r="I86" s="307" t="s">
        <v>473</v>
      </c>
      <c r="J86" s="307">
        <v>20</v>
      </c>
      <c r="K86" s="297"/>
    </row>
    <row r="87" spans="2:11" ht="15" customHeight="1">
      <c r="B87" s="306"/>
      <c r="C87" s="283" t="s">
        <v>490</v>
      </c>
      <c r="D87" s="283"/>
      <c r="E87" s="283"/>
      <c r="F87" s="305" t="s">
        <v>477</v>
      </c>
      <c r="G87" s="304"/>
      <c r="H87" s="283" t="s">
        <v>491</v>
      </c>
      <c r="I87" s="283" t="s">
        <v>473</v>
      </c>
      <c r="J87" s="283">
        <v>50</v>
      </c>
      <c r="K87" s="297"/>
    </row>
    <row r="88" spans="2:11" ht="15" customHeight="1">
      <c r="B88" s="306"/>
      <c r="C88" s="283" t="s">
        <v>492</v>
      </c>
      <c r="D88" s="283"/>
      <c r="E88" s="283"/>
      <c r="F88" s="305" t="s">
        <v>477</v>
      </c>
      <c r="G88" s="304"/>
      <c r="H88" s="283" t="s">
        <v>493</v>
      </c>
      <c r="I88" s="283" t="s">
        <v>473</v>
      </c>
      <c r="J88" s="283">
        <v>20</v>
      </c>
      <c r="K88" s="297"/>
    </row>
    <row r="89" spans="2:11" ht="15" customHeight="1">
      <c r="B89" s="306"/>
      <c r="C89" s="283" t="s">
        <v>494</v>
      </c>
      <c r="D89" s="283"/>
      <c r="E89" s="283"/>
      <c r="F89" s="305" t="s">
        <v>477</v>
      </c>
      <c r="G89" s="304"/>
      <c r="H89" s="283" t="s">
        <v>495</v>
      </c>
      <c r="I89" s="283" t="s">
        <v>473</v>
      </c>
      <c r="J89" s="283">
        <v>20</v>
      </c>
      <c r="K89" s="297"/>
    </row>
    <row r="90" spans="2:11" ht="15" customHeight="1">
      <c r="B90" s="306"/>
      <c r="C90" s="283" t="s">
        <v>496</v>
      </c>
      <c r="D90" s="283"/>
      <c r="E90" s="283"/>
      <c r="F90" s="305" t="s">
        <v>477</v>
      </c>
      <c r="G90" s="304"/>
      <c r="H90" s="283" t="s">
        <v>497</v>
      </c>
      <c r="I90" s="283" t="s">
        <v>473</v>
      </c>
      <c r="J90" s="283">
        <v>50</v>
      </c>
      <c r="K90" s="297"/>
    </row>
    <row r="91" spans="2:11" ht="15" customHeight="1">
      <c r="B91" s="306"/>
      <c r="C91" s="283" t="s">
        <v>498</v>
      </c>
      <c r="D91" s="283"/>
      <c r="E91" s="283"/>
      <c r="F91" s="305" t="s">
        <v>477</v>
      </c>
      <c r="G91" s="304"/>
      <c r="H91" s="283" t="s">
        <v>498</v>
      </c>
      <c r="I91" s="283" t="s">
        <v>473</v>
      </c>
      <c r="J91" s="283">
        <v>50</v>
      </c>
      <c r="K91" s="297"/>
    </row>
    <row r="92" spans="2:11" ht="15" customHeight="1">
      <c r="B92" s="306"/>
      <c r="C92" s="283" t="s">
        <v>499</v>
      </c>
      <c r="D92" s="283"/>
      <c r="E92" s="283"/>
      <c r="F92" s="305" t="s">
        <v>477</v>
      </c>
      <c r="G92" s="304"/>
      <c r="H92" s="283" t="s">
        <v>500</v>
      </c>
      <c r="I92" s="283" t="s">
        <v>473</v>
      </c>
      <c r="J92" s="283">
        <v>255</v>
      </c>
      <c r="K92" s="297"/>
    </row>
    <row r="93" spans="2:11" ht="15" customHeight="1">
      <c r="B93" s="306"/>
      <c r="C93" s="283" t="s">
        <v>501</v>
      </c>
      <c r="D93" s="283"/>
      <c r="E93" s="283"/>
      <c r="F93" s="305" t="s">
        <v>471</v>
      </c>
      <c r="G93" s="304"/>
      <c r="H93" s="283" t="s">
        <v>502</v>
      </c>
      <c r="I93" s="283" t="s">
        <v>503</v>
      </c>
      <c r="J93" s="283"/>
      <c r="K93" s="297"/>
    </row>
    <row r="94" spans="2:11" ht="15" customHeight="1">
      <c r="B94" s="306"/>
      <c r="C94" s="283" t="s">
        <v>504</v>
      </c>
      <c r="D94" s="283"/>
      <c r="E94" s="283"/>
      <c r="F94" s="305" t="s">
        <v>471</v>
      </c>
      <c r="G94" s="304"/>
      <c r="H94" s="283" t="s">
        <v>505</v>
      </c>
      <c r="I94" s="283" t="s">
        <v>506</v>
      </c>
      <c r="J94" s="283"/>
      <c r="K94" s="297"/>
    </row>
    <row r="95" spans="2:11" ht="15" customHeight="1">
      <c r="B95" s="306"/>
      <c r="C95" s="283" t="s">
        <v>507</v>
      </c>
      <c r="D95" s="283"/>
      <c r="E95" s="283"/>
      <c r="F95" s="305" t="s">
        <v>471</v>
      </c>
      <c r="G95" s="304"/>
      <c r="H95" s="283" t="s">
        <v>507</v>
      </c>
      <c r="I95" s="283" t="s">
        <v>506</v>
      </c>
      <c r="J95" s="283"/>
      <c r="K95" s="297"/>
    </row>
    <row r="96" spans="2:11" ht="15" customHeight="1">
      <c r="B96" s="306"/>
      <c r="C96" s="283" t="s">
        <v>44</v>
      </c>
      <c r="D96" s="283"/>
      <c r="E96" s="283"/>
      <c r="F96" s="305" t="s">
        <v>471</v>
      </c>
      <c r="G96" s="304"/>
      <c r="H96" s="283" t="s">
        <v>508</v>
      </c>
      <c r="I96" s="283" t="s">
        <v>506</v>
      </c>
      <c r="J96" s="283"/>
      <c r="K96" s="297"/>
    </row>
    <row r="97" spans="2:11" ht="15" customHeight="1">
      <c r="B97" s="306"/>
      <c r="C97" s="283" t="s">
        <v>54</v>
      </c>
      <c r="D97" s="283"/>
      <c r="E97" s="283"/>
      <c r="F97" s="305" t="s">
        <v>471</v>
      </c>
      <c r="G97" s="304"/>
      <c r="H97" s="283" t="s">
        <v>509</v>
      </c>
      <c r="I97" s="283" t="s">
        <v>506</v>
      </c>
      <c r="J97" s="283"/>
      <c r="K97" s="297"/>
    </row>
    <row r="98" spans="2:1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pans="2:1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pans="2:11" ht="45" customHeight="1">
      <c r="B102" s="295"/>
      <c r="C102" s="296" t="s">
        <v>510</v>
      </c>
      <c r="D102" s="296"/>
      <c r="E102" s="296"/>
      <c r="F102" s="296"/>
      <c r="G102" s="296"/>
      <c r="H102" s="296"/>
      <c r="I102" s="296"/>
      <c r="J102" s="296"/>
      <c r="K102" s="297"/>
    </row>
    <row r="103" spans="2:11" ht="17.25" customHeight="1">
      <c r="B103" s="295"/>
      <c r="C103" s="298" t="s">
        <v>465</v>
      </c>
      <c r="D103" s="298"/>
      <c r="E103" s="298"/>
      <c r="F103" s="298" t="s">
        <v>466</v>
      </c>
      <c r="G103" s="299"/>
      <c r="H103" s="298" t="s">
        <v>60</v>
      </c>
      <c r="I103" s="298" t="s">
        <v>63</v>
      </c>
      <c r="J103" s="298" t="s">
        <v>467</v>
      </c>
      <c r="K103" s="297"/>
    </row>
    <row r="104" spans="2:11" ht="17.25" customHeight="1">
      <c r="B104" s="295"/>
      <c r="C104" s="300" t="s">
        <v>468</v>
      </c>
      <c r="D104" s="300"/>
      <c r="E104" s="300"/>
      <c r="F104" s="301" t="s">
        <v>469</v>
      </c>
      <c r="G104" s="302"/>
      <c r="H104" s="300"/>
      <c r="I104" s="300"/>
      <c r="J104" s="300" t="s">
        <v>470</v>
      </c>
      <c r="K104" s="297"/>
    </row>
    <row r="105" spans="2:11" ht="5.25" customHeight="1">
      <c r="B105" s="295"/>
      <c r="C105" s="298"/>
      <c r="D105" s="298"/>
      <c r="E105" s="298"/>
      <c r="F105" s="298"/>
      <c r="G105" s="314"/>
      <c r="H105" s="298"/>
      <c r="I105" s="298"/>
      <c r="J105" s="298"/>
      <c r="K105" s="297"/>
    </row>
    <row r="106" spans="2:11" ht="15" customHeight="1">
      <c r="B106" s="295"/>
      <c r="C106" s="283" t="s">
        <v>59</v>
      </c>
      <c r="D106" s="303"/>
      <c r="E106" s="303"/>
      <c r="F106" s="305" t="s">
        <v>471</v>
      </c>
      <c r="G106" s="314"/>
      <c r="H106" s="283" t="s">
        <v>511</v>
      </c>
      <c r="I106" s="283" t="s">
        <v>473</v>
      </c>
      <c r="J106" s="283">
        <v>20</v>
      </c>
      <c r="K106" s="297"/>
    </row>
    <row r="107" spans="2:11" ht="15" customHeight="1">
      <c r="B107" s="295"/>
      <c r="C107" s="283" t="s">
        <v>474</v>
      </c>
      <c r="D107" s="283"/>
      <c r="E107" s="283"/>
      <c r="F107" s="305" t="s">
        <v>471</v>
      </c>
      <c r="G107" s="283"/>
      <c r="H107" s="283" t="s">
        <v>511</v>
      </c>
      <c r="I107" s="283" t="s">
        <v>473</v>
      </c>
      <c r="J107" s="283">
        <v>120</v>
      </c>
      <c r="K107" s="297"/>
    </row>
    <row r="108" spans="2:11" ht="15" customHeight="1">
      <c r="B108" s="306"/>
      <c r="C108" s="283" t="s">
        <v>476</v>
      </c>
      <c r="D108" s="283"/>
      <c r="E108" s="283"/>
      <c r="F108" s="305" t="s">
        <v>477</v>
      </c>
      <c r="G108" s="283"/>
      <c r="H108" s="283" t="s">
        <v>511</v>
      </c>
      <c r="I108" s="283" t="s">
        <v>473</v>
      </c>
      <c r="J108" s="283">
        <v>50</v>
      </c>
      <c r="K108" s="297"/>
    </row>
    <row r="109" spans="2:11" ht="15" customHeight="1">
      <c r="B109" s="306"/>
      <c r="C109" s="283" t="s">
        <v>479</v>
      </c>
      <c r="D109" s="283"/>
      <c r="E109" s="283"/>
      <c r="F109" s="305" t="s">
        <v>471</v>
      </c>
      <c r="G109" s="283"/>
      <c r="H109" s="283" t="s">
        <v>511</v>
      </c>
      <c r="I109" s="283" t="s">
        <v>481</v>
      </c>
      <c r="J109" s="283"/>
      <c r="K109" s="297"/>
    </row>
    <row r="110" spans="2:11" ht="15" customHeight="1">
      <c r="B110" s="306"/>
      <c r="C110" s="283" t="s">
        <v>490</v>
      </c>
      <c r="D110" s="283"/>
      <c r="E110" s="283"/>
      <c r="F110" s="305" t="s">
        <v>477</v>
      </c>
      <c r="G110" s="283"/>
      <c r="H110" s="283" t="s">
        <v>511</v>
      </c>
      <c r="I110" s="283" t="s">
        <v>473</v>
      </c>
      <c r="J110" s="283">
        <v>50</v>
      </c>
      <c r="K110" s="297"/>
    </row>
    <row r="111" spans="2:11" ht="15" customHeight="1">
      <c r="B111" s="306"/>
      <c r="C111" s="283" t="s">
        <v>498</v>
      </c>
      <c r="D111" s="283"/>
      <c r="E111" s="283"/>
      <c r="F111" s="305" t="s">
        <v>477</v>
      </c>
      <c r="G111" s="283"/>
      <c r="H111" s="283" t="s">
        <v>511</v>
      </c>
      <c r="I111" s="283" t="s">
        <v>473</v>
      </c>
      <c r="J111" s="283">
        <v>50</v>
      </c>
      <c r="K111" s="297"/>
    </row>
    <row r="112" spans="2:11" ht="15" customHeight="1">
      <c r="B112" s="306"/>
      <c r="C112" s="283" t="s">
        <v>496</v>
      </c>
      <c r="D112" s="283"/>
      <c r="E112" s="283"/>
      <c r="F112" s="305" t="s">
        <v>477</v>
      </c>
      <c r="G112" s="283"/>
      <c r="H112" s="283" t="s">
        <v>511</v>
      </c>
      <c r="I112" s="283" t="s">
        <v>473</v>
      </c>
      <c r="J112" s="283">
        <v>50</v>
      </c>
      <c r="K112" s="297"/>
    </row>
    <row r="113" spans="2:11" ht="15" customHeight="1">
      <c r="B113" s="306"/>
      <c r="C113" s="283" t="s">
        <v>59</v>
      </c>
      <c r="D113" s="283"/>
      <c r="E113" s="283"/>
      <c r="F113" s="305" t="s">
        <v>471</v>
      </c>
      <c r="G113" s="283"/>
      <c r="H113" s="283" t="s">
        <v>512</v>
      </c>
      <c r="I113" s="283" t="s">
        <v>473</v>
      </c>
      <c r="J113" s="283">
        <v>20</v>
      </c>
      <c r="K113" s="297"/>
    </row>
    <row r="114" spans="2:11" ht="15" customHeight="1">
      <c r="B114" s="306"/>
      <c r="C114" s="283" t="s">
        <v>513</v>
      </c>
      <c r="D114" s="283"/>
      <c r="E114" s="283"/>
      <c r="F114" s="305" t="s">
        <v>471</v>
      </c>
      <c r="G114" s="283"/>
      <c r="H114" s="283" t="s">
        <v>514</v>
      </c>
      <c r="I114" s="283" t="s">
        <v>473</v>
      </c>
      <c r="J114" s="283">
        <v>120</v>
      </c>
      <c r="K114" s="297"/>
    </row>
    <row r="115" spans="2:11" ht="15" customHeight="1">
      <c r="B115" s="306"/>
      <c r="C115" s="283" t="s">
        <v>44</v>
      </c>
      <c r="D115" s="283"/>
      <c r="E115" s="283"/>
      <c r="F115" s="305" t="s">
        <v>471</v>
      </c>
      <c r="G115" s="283"/>
      <c r="H115" s="283" t="s">
        <v>515</v>
      </c>
      <c r="I115" s="283" t="s">
        <v>506</v>
      </c>
      <c r="J115" s="283"/>
      <c r="K115" s="297"/>
    </row>
    <row r="116" spans="2:11" ht="15" customHeight="1">
      <c r="B116" s="306"/>
      <c r="C116" s="283" t="s">
        <v>54</v>
      </c>
      <c r="D116" s="283"/>
      <c r="E116" s="283"/>
      <c r="F116" s="305" t="s">
        <v>471</v>
      </c>
      <c r="G116" s="283"/>
      <c r="H116" s="283" t="s">
        <v>516</v>
      </c>
      <c r="I116" s="283" t="s">
        <v>506</v>
      </c>
      <c r="J116" s="283"/>
      <c r="K116" s="297"/>
    </row>
    <row r="117" spans="2:11" ht="15" customHeight="1">
      <c r="B117" s="306"/>
      <c r="C117" s="283" t="s">
        <v>63</v>
      </c>
      <c r="D117" s="283"/>
      <c r="E117" s="283"/>
      <c r="F117" s="305" t="s">
        <v>471</v>
      </c>
      <c r="G117" s="283"/>
      <c r="H117" s="283" t="s">
        <v>517</v>
      </c>
      <c r="I117" s="283" t="s">
        <v>518</v>
      </c>
      <c r="J117" s="283"/>
      <c r="K117" s="297"/>
    </row>
    <row r="118" spans="2:1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ht="18.75" customHeight="1">
      <c r="B119" s="316"/>
      <c r="C119" s="280"/>
      <c r="D119" s="280"/>
      <c r="E119" s="280"/>
      <c r="F119" s="317"/>
      <c r="G119" s="280"/>
      <c r="H119" s="280"/>
      <c r="I119" s="280"/>
      <c r="J119" s="280"/>
      <c r="K119" s="316"/>
    </row>
    <row r="120" spans="2:1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2:1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ht="45" customHeight="1">
      <c r="B122" s="321"/>
      <c r="C122" s="274" t="s">
        <v>519</v>
      </c>
      <c r="D122" s="274"/>
      <c r="E122" s="274"/>
      <c r="F122" s="274"/>
      <c r="G122" s="274"/>
      <c r="H122" s="274"/>
      <c r="I122" s="274"/>
      <c r="J122" s="274"/>
      <c r="K122" s="322"/>
    </row>
    <row r="123" spans="2:11" ht="17.25" customHeight="1">
      <c r="B123" s="323"/>
      <c r="C123" s="298" t="s">
        <v>465</v>
      </c>
      <c r="D123" s="298"/>
      <c r="E123" s="298"/>
      <c r="F123" s="298" t="s">
        <v>466</v>
      </c>
      <c r="G123" s="299"/>
      <c r="H123" s="298" t="s">
        <v>60</v>
      </c>
      <c r="I123" s="298" t="s">
        <v>63</v>
      </c>
      <c r="J123" s="298" t="s">
        <v>467</v>
      </c>
      <c r="K123" s="324"/>
    </row>
    <row r="124" spans="2:11" ht="17.25" customHeight="1">
      <c r="B124" s="323"/>
      <c r="C124" s="300" t="s">
        <v>468</v>
      </c>
      <c r="D124" s="300"/>
      <c r="E124" s="300"/>
      <c r="F124" s="301" t="s">
        <v>469</v>
      </c>
      <c r="G124" s="302"/>
      <c r="H124" s="300"/>
      <c r="I124" s="300"/>
      <c r="J124" s="300" t="s">
        <v>470</v>
      </c>
      <c r="K124" s="324"/>
    </row>
    <row r="125" spans="2:11" ht="5.25" customHeight="1">
      <c r="B125" s="325"/>
      <c r="C125" s="303"/>
      <c r="D125" s="303"/>
      <c r="E125" s="303"/>
      <c r="F125" s="303"/>
      <c r="G125" s="283"/>
      <c r="H125" s="303"/>
      <c r="I125" s="303"/>
      <c r="J125" s="303"/>
      <c r="K125" s="326"/>
    </row>
    <row r="126" spans="2:11" ht="15" customHeight="1">
      <c r="B126" s="325"/>
      <c r="C126" s="283" t="s">
        <v>474</v>
      </c>
      <c r="D126" s="303"/>
      <c r="E126" s="303"/>
      <c r="F126" s="305" t="s">
        <v>471</v>
      </c>
      <c r="G126" s="283"/>
      <c r="H126" s="283" t="s">
        <v>511</v>
      </c>
      <c r="I126" s="283" t="s">
        <v>473</v>
      </c>
      <c r="J126" s="283">
        <v>120</v>
      </c>
      <c r="K126" s="327"/>
    </row>
    <row r="127" spans="2:11" ht="15" customHeight="1">
      <c r="B127" s="325"/>
      <c r="C127" s="283" t="s">
        <v>520</v>
      </c>
      <c r="D127" s="283"/>
      <c r="E127" s="283"/>
      <c r="F127" s="305" t="s">
        <v>471</v>
      </c>
      <c r="G127" s="283"/>
      <c r="H127" s="283" t="s">
        <v>521</v>
      </c>
      <c r="I127" s="283" t="s">
        <v>473</v>
      </c>
      <c r="J127" s="283" t="s">
        <v>522</v>
      </c>
      <c r="K127" s="327"/>
    </row>
    <row r="128" spans="2:11" ht="15" customHeight="1">
      <c r="B128" s="325"/>
      <c r="C128" s="283" t="s">
        <v>419</v>
      </c>
      <c r="D128" s="283"/>
      <c r="E128" s="283"/>
      <c r="F128" s="305" t="s">
        <v>471</v>
      </c>
      <c r="G128" s="283"/>
      <c r="H128" s="283" t="s">
        <v>523</v>
      </c>
      <c r="I128" s="283" t="s">
        <v>473</v>
      </c>
      <c r="J128" s="283" t="s">
        <v>522</v>
      </c>
      <c r="K128" s="327"/>
    </row>
    <row r="129" spans="2:11" ht="15" customHeight="1">
      <c r="B129" s="325"/>
      <c r="C129" s="283" t="s">
        <v>482</v>
      </c>
      <c r="D129" s="283"/>
      <c r="E129" s="283"/>
      <c r="F129" s="305" t="s">
        <v>477</v>
      </c>
      <c r="G129" s="283"/>
      <c r="H129" s="283" t="s">
        <v>483</v>
      </c>
      <c r="I129" s="283" t="s">
        <v>473</v>
      </c>
      <c r="J129" s="283">
        <v>15</v>
      </c>
      <c r="K129" s="327"/>
    </row>
    <row r="130" spans="2:11" ht="15" customHeight="1">
      <c r="B130" s="325"/>
      <c r="C130" s="307" t="s">
        <v>484</v>
      </c>
      <c r="D130" s="307"/>
      <c r="E130" s="307"/>
      <c r="F130" s="308" t="s">
        <v>477</v>
      </c>
      <c r="G130" s="307"/>
      <c r="H130" s="307" t="s">
        <v>485</v>
      </c>
      <c r="I130" s="307" t="s">
        <v>473</v>
      </c>
      <c r="J130" s="307">
        <v>15</v>
      </c>
      <c r="K130" s="327"/>
    </row>
    <row r="131" spans="2:11" ht="15" customHeight="1">
      <c r="B131" s="325"/>
      <c r="C131" s="307" t="s">
        <v>486</v>
      </c>
      <c r="D131" s="307"/>
      <c r="E131" s="307"/>
      <c r="F131" s="308" t="s">
        <v>477</v>
      </c>
      <c r="G131" s="307"/>
      <c r="H131" s="307" t="s">
        <v>487</v>
      </c>
      <c r="I131" s="307" t="s">
        <v>473</v>
      </c>
      <c r="J131" s="307">
        <v>20</v>
      </c>
      <c r="K131" s="327"/>
    </row>
    <row r="132" spans="2:11" ht="15" customHeight="1">
      <c r="B132" s="325"/>
      <c r="C132" s="307" t="s">
        <v>488</v>
      </c>
      <c r="D132" s="307"/>
      <c r="E132" s="307"/>
      <c r="F132" s="308" t="s">
        <v>477</v>
      </c>
      <c r="G132" s="307"/>
      <c r="H132" s="307" t="s">
        <v>489</v>
      </c>
      <c r="I132" s="307" t="s">
        <v>473</v>
      </c>
      <c r="J132" s="307">
        <v>20</v>
      </c>
      <c r="K132" s="327"/>
    </row>
    <row r="133" spans="2:11" ht="15" customHeight="1">
      <c r="B133" s="325"/>
      <c r="C133" s="283" t="s">
        <v>476</v>
      </c>
      <c r="D133" s="283"/>
      <c r="E133" s="283"/>
      <c r="F133" s="305" t="s">
        <v>477</v>
      </c>
      <c r="G133" s="283"/>
      <c r="H133" s="283" t="s">
        <v>511</v>
      </c>
      <c r="I133" s="283" t="s">
        <v>473</v>
      </c>
      <c r="J133" s="283">
        <v>50</v>
      </c>
      <c r="K133" s="327"/>
    </row>
    <row r="134" spans="2:11" ht="15" customHeight="1">
      <c r="B134" s="325"/>
      <c r="C134" s="283" t="s">
        <v>490</v>
      </c>
      <c r="D134" s="283"/>
      <c r="E134" s="283"/>
      <c r="F134" s="305" t="s">
        <v>477</v>
      </c>
      <c r="G134" s="283"/>
      <c r="H134" s="283" t="s">
        <v>511</v>
      </c>
      <c r="I134" s="283" t="s">
        <v>473</v>
      </c>
      <c r="J134" s="283">
        <v>50</v>
      </c>
      <c r="K134" s="327"/>
    </row>
    <row r="135" spans="2:11" ht="15" customHeight="1">
      <c r="B135" s="325"/>
      <c r="C135" s="283" t="s">
        <v>496</v>
      </c>
      <c r="D135" s="283"/>
      <c r="E135" s="283"/>
      <c r="F135" s="305" t="s">
        <v>477</v>
      </c>
      <c r="G135" s="283"/>
      <c r="H135" s="283" t="s">
        <v>511</v>
      </c>
      <c r="I135" s="283" t="s">
        <v>473</v>
      </c>
      <c r="J135" s="283">
        <v>50</v>
      </c>
      <c r="K135" s="327"/>
    </row>
    <row r="136" spans="2:11" ht="15" customHeight="1">
      <c r="B136" s="325"/>
      <c r="C136" s="283" t="s">
        <v>498</v>
      </c>
      <c r="D136" s="283"/>
      <c r="E136" s="283"/>
      <c r="F136" s="305" t="s">
        <v>477</v>
      </c>
      <c r="G136" s="283"/>
      <c r="H136" s="283" t="s">
        <v>511</v>
      </c>
      <c r="I136" s="283" t="s">
        <v>473</v>
      </c>
      <c r="J136" s="283">
        <v>50</v>
      </c>
      <c r="K136" s="327"/>
    </row>
    <row r="137" spans="2:11" ht="15" customHeight="1">
      <c r="B137" s="325"/>
      <c r="C137" s="283" t="s">
        <v>499</v>
      </c>
      <c r="D137" s="283"/>
      <c r="E137" s="283"/>
      <c r="F137" s="305" t="s">
        <v>477</v>
      </c>
      <c r="G137" s="283"/>
      <c r="H137" s="283" t="s">
        <v>524</v>
      </c>
      <c r="I137" s="283" t="s">
        <v>473</v>
      </c>
      <c r="J137" s="283">
        <v>255</v>
      </c>
      <c r="K137" s="327"/>
    </row>
    <row r="138" spans="2:11" ht="15" customHeight="1">
      <c r="B138" s="325"/>
      <c r="C138" s="283" t="s">
        <v>501</v>
      </c>
      <c r="D138" s="283"/>
      <c r="E138" s="283"/>
      <c r="F138" s="305" t="s">
        <v>471</v>
      </c>
      <c r="G138" s="283"/>
      <c r="H138" s="283" t="s">
        <v>525</v>
      </c>
      <c r="I138" s="283" t="s">
        <v>503</v>
      </c>
      <c r="J138" s="283"/>
      <c r="K138" s="327"/>
    </row>
    <row r="139" spans="2:11" ht="15" customHeight="1">
      <c r="B139" s="325"/>
      <c r="C139" s="283" t="s">
        <v>504</v>
      </c>
      <c r="D139" s="283"/>
      <c r="E139" s="283"/>
      <c r="F139" s="305" t="s">
        <v>471</v>
      </c>
      <c r="G139" s="283"/>
      <c r="H139" s="283" t="s">
        <v>526</v>
      </c>
      <c r="I139" s="283" t="s">
        <v>506</v>
      </c>
      <c r="J139" s="283"/>
      <c r="K139" s="327"/>
    </row>
    <row r="140" spans="2:11" ht="15" customHeight="1">
      <c r="B140" s="325"/>
      <c r="C140" s="283" t="s">
        <v>507</v>
      </c>
      <c r="D140" s="283"/>
      <c r="E140" s="283"/>
      <c r="F140" s="305" t="s">
        <v>471</v>
      </c>
      <c r="G140" s="283"/>
      <c r="H140" s="283" t="s">
        <v>507</v>
      </c>
      <c r="I140" s="283" t="s">
        <v>506</v>
      </c>
      <c r="J140" s="283"/>
      <c r="K140" s="327"/>
    </row>
    <row r="141" spans="2:11" ht="15" customHeight="1">
      <c r="B141" s="325"/>
      <c r="C141" s="283" t="s">
        <v>44</v>
      </c>
      <c r="D141" s="283"/>
      <c r="E141" s="283"/>
      <c r="F141" s="305" t="s">
        <v>471</v>
      </c>
      <c r="G141" s="283"/>
      <c r="H141" s="283" t="s">
        <v>527</v>
      </c>
      <c r="I141" s="283" t="s">
        <v>506</v>
      </c>
      <c r="J141" s="283"/>
      <c r="K141" s="327"/>
    </row>
    <row r="142" spans="2:11" ht="15" customHeight="1">
      <c r="B142" s="325"/>
      <c r="C142" s="283" t="s">
        <v>528</v>
      </c>
      <c r="D142" s="283"/>
      <c r="E142" s="283"/>
      <c r="F142" s="305" t="s">
        <v>471</v>
      </c>
      <c r="G142" s="283"/>
      <c r="H142" s="283" t="s">
        <v>529</v>
      </c>
      <c r="I142" s="283" t="s">
        <v>506</v>
      </c>
      <c r="J142" s="283"/>
      <c r="K142" s="327"/>
    </row>
    <row r="143" spans="2:1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ht="18.75" customHeight="1">
      <c r="B144" s="280"/>
      <c r="C144" s="280"/>
      <c r="D144" s="280"/>
      <c r="E144" s="280"/>
      <c r="F144" s="317"/>
      <c r="G144" s="280"/>
      <c r="H144" s="280"/>
      <c r="I144" s="280"/>
      <c r="J144" s="280"/>
      <c r="K144" s="280"/>
    </row>
    <row r="145" spans="2:1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pans="2:1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pans="2:11" ht="45" customHeight="1">
      <c r="B147" s="295"/>
      <c r="C147" s="296" t="s">
        <v>530</v>
      </c>
      <c r="D147" s="296"/>
      <c r="E147" s="296"/>
      <c r="F147" s="296"/>
      <c r="G147" s="296"/>
      <c r="H147" s="296"/>
      <c r="I147" s="296"/>
      <c r="J147" s="296"/>
      <c r="K147" s="297"/>
    </row>
    <row r="148" spans="2:11" ht="17.25" customHeight="1">
      <c r="B148" s="295"/>
      <c r="C148" s="298" t="s">
        <v>465</v>
      </c>
      <c r="D148" s="298"/>
      <c r="E148" s="298"/>
      <c r="F148" s="298" t="s">
        <v>466</v>
      </c>
      <c r="G148" s="299"/>
      <c r="H148" s="298" t="s">
        <v>60</v>
      </c>
      <c r="I148" s="298" t="s">
        <v>63</v>
      </c>
      <c r="J148" s="298" t="s">
        <v>467</v>
      </c>
      <c r="K148" s="297"/>
    </row>
    <row r="149" spans="2:11" ht="17.25" customHeight="1">
      <c r="B149" s="295"/>
      <c r="C149" s="300" t="s">
        <v>468</v>
      </c>
      <c r="D149" s="300"/>
      <c r="E149" s="300"/>
      <c r="F149" s="301" t="s">
        <v>469</v>
      </c>
      <c r="G149" s="302"/>
      <c r="H149" s="300"/>
      <c r="I149" s="300"/>
      <c r="J149" s="300" t="s">
        <v>470</v>
      </c>
      <c r="K149" s="297"/>
    </row>
    <row r="150" spans="2:11" ht="5.25" customHeight="1">
      <c r="B150" s="306"/>
      <c r="C150" s="303"/>
      <c r="D150" s="303"/>
      <c r="E150" s="303"/>
      <c r="F150" s="303"/>
      <c r="G150" s="304"/>
      <c r="H150" s="303"/>
      <c r="I150" s="303"/>
      <c r="J150" s="303"/>
      <c r="K150" s="327"/>
    </row>
    <row r="151" spans="2:11" ht="15" customHeight="1">
      <c r="B151" s="306"/>
      <c r="C151" s="331" t="s">
        <v>474</v>
      </c>
      <c r="D151" s="283"/>
      <c r="E151" s="283"/>
      <c r="F151" s="332" t="s">
        <v>471</v>
      </c>
      <c r="G151" s="283"/>
      <c r="H151" s="331" t="s">
        <v>511</v>
      </c>
      <c r="I151" s="331" t="s">
        <v>473</v>
      </c>
      <c r="J151" s="331">
        <v>120</v>
      </c>
      <c r="K151" s="327"/>
    </row>
    <row r="152" spans="2:11" ht="15" customHeight="1">
      <c r="B152" s="306"/>
      <c r="C152" s="331" t="s">
        <v>520</v>
      </c>
      <c r="D152" s="283"/>
      <c r="E152" s="283"/>
      <c r="F152" s="332" t="s">
        <v>471</v>
      </c>
      <c r="G152" s="283"/>
      <c r="H152" s="331" t="s">
        <v>531</v>
      </c>
      <c r="I152" s="331" t="s">
        <v>473</v>
      </c>
      <c r="J152" s="331" t="s">
        <v>522</v>
      </c>
      <c r="K152" s="327"/>
    </row>
    <row r="153" spans="2:11" ht="15" customHeight="1">
      <c r="B153" s="306"/>
      <c r="C153" s="331" t="s">
        <v>419</v>
      </c>
      <c r="D153" s="283"/>
      <c r="E153" s="283"/>
      <c r="F153" s="332" t="s">
        <v>471</v>
      </c>
      <c r="G153" s="283"/>
      <c r="H153" s="331" t="s">
        <v>532</v>
      </c>
      <c r="I153" s="331" t="s">
        <v>473</v>
      </c>
      <c r="J153" s="331" t="s">
        <v>522</v>
      </c>
      <c r="K153" s="327"/>
    </row>
    <row r="154" spans="2:11" ht="15" customHeight="1">
      <c r="B154" s="306"/>
      <c r="C154" s="331" t="s">
        <v>476</v>
      </c>
      <c r="D154" s="283"/>
      <c r="E154" s="283"/>
      <c r="F154" s="332" t="s">
        <v>477</v>
      </c>
      <c r="G154" s="283"/>
      <c r="H154" s="331" t="s">
        <v>511</v>
      </c>
      <c r="I154" s="331" t="s">
        <v>473</v>
      </c>
      <c r="J154" s="331">
        <v>50</v>
      </c>
      <c r="K154" s="327"/>
    </row>
    <row r="155" spans="2:11" ht="15" customHeight="1">
      <c r="B155" s="306"/>
      <c r="C155" s="331" t="s">
        <v>479</v>
      </c>
      <c r="D155" s="283"/>
      <c r="E155" s="283"/>
      <c r="F155" s="332" t="s">
        <v>471</v>
      </c>
      <c r="G155" s="283"/>
      <c r="H155" s="331" t="s">
        <v>511</v>
      </c>
      <c r="I155" s="331" t="s">
        <v>481</v>
      </c>
      <c r="J155" s="331"/>
      <c r="K155" s="327"/>
    </row>
    <row r="156" spans="2:11" ht="15" customHeight="1">
      <c r="B156" s="306"/>
      <c r="C156" s="331" t="s">
        <v>490</v>
      </c>
      <c r="D156" s="283"/>
      <c r="E156" s="283"/>
      <c r="F156" s="332" t="s">
        <v>477</v>
      </c>
      <c r="G156" s="283"/>
      <c r="H156" s="331" t="s">
        <v>511</v>
      </c>
      <c r="I156" s="331" t="s">
        <v>473</v>
      </c>
      <c r="J156" s="331">
        <v>50</v>
      </c>
      <c r="K156" s="327"/>
    </row>
    <row r="157" spans="2:11" ht="15" customHeight="1">
      <c r="B157" s="306"/>
      <c r="C157" s="331" t="s">
        <v>498</v>
      </c>
      <c r="D157" s="283"/>
      <c r="E157" s="283"/>
      <c r="F157" s="332" t="s">
        <v>477</v>
      </c>
      <c r="G157" s="283"/>
      <c r="H157" s="331" t="s">
        <v>511</v>
      </c>
      <c r="I157" s="331" t="s">
        <v>473</v>
      </c>
      <c r="J157" s="331">
        <v>50</v>
      </c>
      <c r="K157" s="327"/>
    </row>
    <row r="158" spans="2:11" ht="15" customHeight="1">
      <c r="B158" s="306"/>
      <c r="C158" s="331" t="s">
        <v>496</v>
      </c>
      <c r="D158" s="283"/>
      <c r="E158" s="283"/>
      <c r="F158" s="332" t="s">
        <v>477</v>
      </c>
      <c r="G158" s="283"/>
      <c r="H158" s="331" t="s">
        <v>511</v>
      </c>
      <c r="I158" s="331" t="s">
        <v>473</v>
      </c>
      <c r="J158" s="331">
        <v>50</v>
      </c>
      <c r="K158" s="327"/>
    </row>
    <row r="159" spans="2:11" ht="15" customHeight="1">
      <c r="B159" s="306"/>
      <c r="C159" s="331" t="s">
        <v>99</v>
      </c>
      <c r="D159" s="283"/>
      <c r="E159" s="283"/>
      <c r="F159" s="332" t="s">
        <v>471</v>
      </c>
      <c r="G159" s="283"/>
      <c r="H159" s="331" t="s">
        <v>533</v>
      </c>
      <c r="I159" s="331" t="s">
        <v>473</v>
      </c>
      <c r="J159" s="331" t="s">
        <v>534</v>
      </c>
      <c r="K159" s="327"/>
    </row>
    <row r="160" spans="2:11" ht="15" customHeight="1">
      <c r="B160" s="306"/>
      <c r="C160" s="331" t="s">
        <v>535</v>
      </c>
      <c r="D160" s="283"/>
      <c r="E160" s="283"/>
      <c r="F160" s="332" t="s">
        <v>471</v>
      </c>
      <c r="G160" s="283"/>
      <c r="H160" s="331" t="s">
        <v>536</v>
      </c>
      <c r="I160" s="331" t="s">
        <v>506</v>
      </c>
      <c r="J160" s="331"/>
      <c r="K160" s="327"/>
    </row>
    <row r="161" spans="2:11" ht="15" customHeight="1">
      <c r="B161" s="333"/>
      <c r="C161" s="315"/>
      <c r="D161" s="315"/>
      <c r="E161" s="315"/>
      <c r="F161" s="315"/>
      <c r="G161" s="315"/>
      <c r="H161" s="315"/>
      <c r="I161" s="315"/>
      <c r="J161" s="315"/>
      <c r="K161" s="334"/>
    </row>
    <row r="162" spans="2:11" ht="18.75" customHeight="1">
      <c r="B162" s="280"/>
      <c r="C162" s="283"/>
      <c r="D162" s="283"/>
      <c r="E162" s="283"/>
      <c r="F162" s="305"/>
      <c r="G162" s="283"/>
      <c r="H162" s="283"/>
      <c r="I162" s="283"/>
      <c r="J162" s="283"/>
      <c r="K162" s="280"/>
    </row>
    <row r="163" spans="2:1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pans="2:1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pans="2:11" ht="45" customHeight="1">
      <c r="B165" s="273"/>
      <c r="C165" s="274" t="s">
        <v>537</v>
      </c>
      <c r="D165" s="274"/>
      <c r="E165" s="274"/>
      <c r="F165" s="274"/>
      <c r="G165" s="274"/>
      <c r="H165" s="274"/>
      <c r="I165" s="274"/>
      <c r="J165" s="274"/>
      <c r="K165" s="275"/>
    </row>
    <row r="166" spans="2:11" ht="17.25" customHeight="1">
      <c r="B166" s="273"/>
      <c r="C166" s="298" t="s">
        <v>465</v>
      </c>
      <c r="D166" s="298"/>
      <c r="E166" s="298"/>
      <c r="F166" s="298" t="s">
        <v>466</v>
      </c>
      <c r="G166" s="335"/>
      <c r="H166" s="336" t="s">
        <v>60</v>
      </c>
      <c r="I166" s="336" t="s">
        <v>63</v>
      </c>
      <c r="J166" s="298" t="s">
        <v>467</v>
      </c>
      <c r="K166" s="275"/>
    </row>
    <row r="167" spans="2:11" ht="17.25" customHeight="1">
      <c r="B167" s="276"/>
      <c r="C167" s="300" t="s">
        <v>468</v>
      </c>
      <c r="D167" s="300"/>
      <c r="E167" s="300"/>
      <c r="F167" s="301" t="s">
        <v>469</v>
      </c>
      <c r="G167" s="337"/>
      <c r="H167" s="338"/>
      <c r="I167" s="338"/>
      <c r="J167" s="300" t="s">
        <v>470</v>
      </c>
      <c r="K167" s="278"/>
    </row>
    <row r="168" spans="2:11" ht="5.25" customHeight="1">
      <c r="B168" s="306"/>
      <c r="C168" s="303"/>
      <c r="D168" s="303"/>
      <c r="E168" s="303"/>
      <c r="F168" s="303"/>
      <c r="G168" s="304"/>
      <c r="H168" s="303"/>
      <c r="I168" s="303"/>
      <c r="J168" s="303"/>
      <c r="K168" s="327"/>
    </row>
    <row r="169" spans="2:11" ht="15" customHeight="1">
      <c r="B169" s="306"/>
      <c r="C169" s="283" t="s">
        <v>474</v>
      </c>
      <c r="D169" s="283"/>
      <c r="E169" s="283"/>
      <c r="F169" s="305" t="s">
        <v>471</v>
      </c>
      <c r="G169" s="283"/>
      <c r="H169" s="283" t="s">
        <v>511</v>
      </c>
      <c r="I169" s="283" t="s">
        <v>473</v>
      </c>
      <c r="J169" s="283">
        <v>120</v>
      </c>
      <c r="K169" s="327"/>
    </row>
    <row r="170" spans="2:11" ht="15" customHeight="1">
      <c r="B170" s="306"/>
      <c r="C170" s="283" t="s">
        <v>520</v>
      </c>
      <c r="D170" s="283"/>
      <c r="E170" s="283"/>
      <c r="F170" s="305" t="s">
        <v>471</v>
      </c>
      <c r="G170" s="283"/>
      <c r="H170" s="283" t="s">
        <v>521</v>
      </c>
      <c r="I170" s="283" t="s">
        <v>473</v>
      </c>
      <c r="J170" s="283" t="s">
        <v>522</v>
      </c>
      <c r="K170" s="327"/>
    </row>
    <row r="171" spans="2:11" ht="15" customHeight="1">
      <c r="B171" s="306"/>
      <c r="C171" s="283" t="s">
        <v>419</v>
      </c>
      <c r="D171" s="283"/>
      <c r="E171" s="283"/>
      <c r="F171" s="305" t="s">
        <v>471</v>
      </c>
      <c r="G171" s="283"/>
      <c r="H171" s="283" t="s">
        <v>538</v>
      </c>
      <c r="I171" s="283" t="s">
        <v>473</v>
      </c>
      <c r="J171" s="283" t="s">
        <v>522</v>
      </c>
      <c r="K171" s="327"/>
    </row>
    <row r="172" spans="2:11" ht="15" customHeight="1">
      <c r="B172" s="306"/>
      <c r="C172" s="283" t="s">
        <v>476</v>
      </c>
      <c r="D172" s="283"/>
      <c r="E172" s="283"/>
      <c r="F172" s="305" t="s">
        <v>477</v>
      </c>
      <c r="G172" s="283"/>
      <c r="H172" s="283" t="s">
        <v>538</v>
      </c>
      <c r="I172" s="283" t="s">
        <v>473</v>
      </c>
      <c r="J172" s="283">
        <v>50</v>
      </c>
      <c r="K172" s="327"/>
    </row>
    <row r="173" spans="2:11" ht="15" customHeight="1">
      <c r="B173" s="306"/>
      <c r="C173" s="283" t="s">
        <v>479</v>
      </c>
      <c r="D173" s="283"/>
      <c r="E173" s="283"/>
      <c r="F173" s="305" t="s">
        <v>471</v>
      </c>
      <c r="G173" s="283"/>
      <c r="H173" s="283" t="s">
        <v>538</v>
      </c>
      <c r="I173" s="283" t="s">
        <v>481</v>
      </c>
      <c r="J173" s="283"/>
      <c r="K173" s="327"/>
    </row>
    <row r="174" spans="2:11" ht="15" customHeight="1">
      <c r="B174" s="306"/>
      <c r="C174" s="283" t="s">
        <v>490</v>
      </c>
      <c r="D174" s="283"/>
      <c r="E174" s="283"/>
      <c r="F174" s="305" t="s">
        <v>477</v>
      </c>
      <c r="G174" s="283"/>
      <c r="H174" s="283" t="s">
        <v>538</v>
      </c>
      <c r="I174" s="283" t="s">
        <v>473</v>
      </c>
      <c r="J174" s="283">
        <v>50</v>
      </c>
      <c r="K174" s="327"/>
    </row>
    <row r="175" spans="2:11" ht="15" customHeight="1">
      <c r="B175" s="306"/>
      <c r="C175" s="283" t="s">
        <v>498</v>
      </c>
      <c r="D175" s="283"/>
      <c r="E175" s="283"/>
      <c r="F175" s="305" t="s">
        <v>477</v>
      </c>
      <c r="G175" s="283"/>
      <c r="H175" s="283" t="s">
        <v>538</v>
      </c>
      <c r="I175" s="283" t="s">
        <v>473</v>
      </c>
      <c r="J175" s="283">
        <v>50</v>
      </c>
      <c r="K175" s="327"/>
    </row>
    <row r="176" spans="2:11" ht="15" customHeight="1">
      <c r="B176" s="306"/>
      <c r="C176" s="283" t="s">
        <v>496</v>
      </c>
      <c r="D176" s="283"/>
      <c r="E176" s="283"/>
      <c r="F176" s="305" t="s">
        <v>477</v>
      </c>
      <c r="G176" s="283"/>
      <c r="H176" s="283" t="s">
        <v>538</v>
      </c>
      <c r="I176" s="283" t="s">
        <v>473</v>
      </c>
      <c r="J176" s="283">
        <v>50</v>
      </c>
      <c r="K176" s="327"/>
    </row>
    <row r="177" spans="2:11" ht="15" customHeight="1">
      <c r="B177" s="306"/>
      <c r="C177" s="283" t="s">
        <v>107</v>
      </c>
      <c r="D177" s="283"/>
      <c r="E177" s="283"/>
      <c r="F177" s="305" t="s">
        <v>471</v>
      </c>
      <c r="G177" s="283"/>
      <c r="H177" s="283" t="s">
        <v>539</v>
      </c>
      <c r="I177" s="283" t="s">
        <v>540</v>
      </c>
      <c r="J177" s="283"/>
      <c r="K177" s="327"/>
    </row>
    <row r="178" spans="2:11" ht="15" customHeight="1">
      <c r="B178" s="306"/>
      <c r="C178" s="283" t="s">
        <v>63</v>
      </c>
      <c r="D178" s="283"/>
      <c r="E178" s="283"/>
      <c r="F178" s="305" t="s">
        <v>471</v>
      </c>
      <c r="G178" s="283"/>
      <c r="H178" s="283" t="s">
        <v>541</v>
      </c>
      <c r="I178" s="283" t="s">
        <v>542</v>
      </c>
      <c r="J178" s="283">
        <v>1</v>
      </c>
      <c r="K178" s="327"/>
    </row>
    <row r="179" spans="2:11" ht="15" customHeight="1">
      <c r="B179" s="306"/>
      <c r="C179" s="283" t="s">
        <v>59</v>
      </c>
      <c r="D179" s="283"/>
      <c r="E179" s="283"/>
      <c r="F179" s="305" t="s">
        <v>471</v>
      </c>
      <c r="G179" s="283"/>
      <c r="H179" s="283" t="s">
        <v>543</v>
      </c>
      <c r="I179" s="283" t="s">
        <v>473</v>
      </c>
      <c r="J179" s="283">
        <v>20</v>
      </c>
      <c r="K179" s="327"/>
    </row>
    <row r="180" spans="2:11" ht="15" customHeight="1">
      <c r="B180" s="306"/>
      <c r="C180" s="283" t="s">
        <v>60</v>
      </c>
      <c r="D180" s="283"/>
      <c r="E180" s="283"/>
      <c r="F180" s="305" t="s">
        <v>471</v>
      </c>
      <c r="G180" s="283"/>
      <c r="H180" s="283" t="s">
        <v>544</v>
      </c>
      <c r="I180" s="283" t="s">
        <v>473</v>
      </c>
      <c r="J180" s="283">
        <v>255</v>
      </c>
      <c r="K180" s="327"/>
    </row>
    <row r="181" spans="2:11" ht="15" customHeight="1">
      <c r="B181" s="306"/>
      <c r="C181" s="283" t="s">
        <v>108</v>
      </c>
      <c r="D181" s="283"/>
      <c r="E181" s="283"/>
      <c r="F181" s="305" t="s">
        <v>471</v>
      </c>
      <c r="G181" s="283"/>
      <c r="H181" s="283" t="s">
        <v>435</v>
      </c>
      <c r="I181" s="283" t="s">
        <v>473</v>
      </c>
      <c r="J181" s="283">
        <v>10</v>
      </c>
      <c r="K181" s="327"/>
    </row>
    <row r="182" spans="2:11" ht="15" customHeight="1">
      <c r="B182" s="306"/>
      <c r="C182" s="283" t="s">
        <v>109</v>
      </c>
      <c r="D182" s="283"/>
      <c r="E182" s="283"/>
      <c r="F182" s="305" t="s">
        <v>471</v>
      </c>
      <c r="G182" s="283"/>
      <c r="H182" s="283" t="s">
        <v>545</v>
      </c>
      <c r="I182" s="283" t="s">
        <v>506</v>
      </c>
      <c r="J182" s="283"/>
      <c r="K182" s="327"/>
    </row>
    <row r="183" spans="2:11" ht="15" customHeight="1">
      <c r="B183" s="306"/>
      <c r="C183" s="283" t="s">
        <v>546</v>
      </c>
      <c r="D183" s="283"/>
      <c r="E183" s="283"/>
      <c r="F183" s="305" t="s">
        <v>471</v>
      </c>
      <c r="G183" s="283"/>
      <c r="H183" s="283" t="s">
        <v>547</v>
      </c>
      <c r="I183" s="283" t="s">
        <v>506</v>
      </c>
      <c r="J183" s="283"/>
      <c r="K183" s="327"/>
    </row>
    <row r="184" spans="2:11" ht="15" customHeight="1">
      <c r="B184" s="306"/>
      <c r="C184" s="283" t="s">
        <v>535</v>
      </c>
      <c r="D184" s="283"/>
      <c r="E184" s="283"/>
      <c r="F184" s="305" t="s">
        <v>471</v>
      </c>
      <c r="G184" s="283"/>
      <c r="H184" s="283" t="s">
        <v>548</v>
      </c>
      <c r="I184" s="283" t="s">
        <v>506</v>
      </c>
      <c r="J184" s="283"/>
      <c r="K184" s="327"/>
    </row>
    <row r="185" spans="2:11" ht="15" customHeight="1">
      <c r="B185" s="306"/>
      <c r="C185" s="283" t="s">
        <v>111</v>
      </c>
      <c r="D185" s="283"/>
      <c r="E185" s="283"/>
      <c r="F185" s="305" t="s">
        <v>477</v>
      </c>
      <c r="G185" s="283"/>
      <c r="H185" s="283" t="s">
        <v>549</v>
      </c>
      <c r="I185" s="283" t="s">
        <v>473</v>
      </c>
      <c r="J185" s="283">
        <v>50</v>
      </c>
      <c r="K185" s="327"/>
    </row>
    <row r="186" spans="2:11" ht="15" customHeight="1">
      <c r="B186" s="306"/>
      <c r="C186" s="283" t="s">
        <v>550</v>
      </c>
      <c r="D186" s="283"/>
      <c r="E186" s="283"/>
      <c r="F186" s="305" t="s">
        <v>477</v>
      </c>
      <c r="G186" s="283"/>
      <c r="H186" s="283" t="s">
        <v>551</v>
      </c>
      <c r="I186" s="283" t="s">
        <v>552</v>
      </c>
      <c r="J186" s="283"/>
      <c r="K186" s="327"/>
    </row>
    <row r="187" spans="2:11" ht="15" customHeight="1">
      <c r="B187" s="306"/>
      <c r="C187" s="283" t="s">
        <v>553</v>
      </c>
      <c r="D187" s="283"/>
      <c r="E187" s="283"/>
      <c r="F187" s="305" t="s">
        <v>477</v>
      </c>
      <c r="G187" s="283"/>
      <c r="H187" s="283" t="s">
        <v>554</v>
      </c>
      <c r="I187" s="283" t="s">
        <v>552</v>
      </c>
      <c r="J187" s="283"/>
      <c r="K187" s="327"/>
    </row>
    <row r="188" spans="2:11" ht="15" customHeight="1">
      <c r="B188" s="306"/>
      <c r="C188" s="283" t="s">
        <v>555</v>
      </c>
      <c r="D188" s="283"/>
      <c r="E188" s="283"/>
      <c r="F188" s="305" t="s">
        <v>477</v>
      </c>
      <c r="G188" s="283"/>
      <c r="H188" s="283" t="s">
        <v>556</v>
      </c>
      <c r="I188" s="283" t="s">
        <v>552</v>
      </c>
      <c r="J188" s="283"/>
      <c r="K188" s="327"/>
    </row>
    <row r="189" spans="2:11" ht="15" customHeight="1">
      <c r="B189" s="306"/>
      <c r="C189" s="339" t="s">
        <v>557</v>
      </c>
      <c r="D189" s="283"/>
      <c r="E189" s="283"/>
      <c r="F189" s="305" t="s">
        <v>477</v>
      </c>
      <c r="G189" s="283"/>
      <c r="H189" s="283" t="s">
        <v>558</v>
      </c>
      <c r="I189" s="283" t="s">
        <v>559</v>
      </c>
      <c r="J189" s="340" t="s">
        <v>560</v>
      </c>
      <c r="K189" s="327"/>
    </row>
    <row r="190" spans="2:11" ht="15" customHeight="1">
      <c r="B190" s="306"/>
      <c r="C190" s="290" t="s">
        <v>48</v>
      </c>
      <c r="D190" s="283"/>
      <c r="E190" s="283"/>
      <c r="F190" s="305" t="s">
        <v>471</v>
      </c>
      <c r="G190" s="283"/>
      <c r="H190" s="280" t="s">
        <v>561</v>
      </c>
      <c r="I190" s="283" t="s">
        <v>562</v>
      </c>
      <c r="J190" s="283"/>
      <c r="K190" s="327"/>
    </row>
    <row r="191" spans="2:11" ht="15" customHeight="1">
      <c r="B191" s="306"/>
      <c r="C191" s="290" t="s">
        <v>563</v>
      </c>
      <c r="D191" s="283"/>
      <c r="E191" s="283"/>
      <c r="F191" s="305" t="s">
        <v>471</v>
      </c>
      <c r="G191" s="283"/>
      <c r="H191" s="283" t="s">
        <v>564</v>
      </c>
      <c r="I191" s="283" t="s">
        <v>506</v>
      </c>
      <c r="J191" s="283"/>
      <c r="K191" s="327"/>
    </row>
    <row r="192" spans="2:11" ht="15" customHeight="1">
      <c r="B192" s="306"/>
      <c r="C192" s="290" t="s">
        <v>565</v>
      </c>
      <c r="D192" s="283"/>
      <c r="E192" s="283"/>
      <c r="F192" s="305" t="s">
        <v>471</v>
      </c>
      <c r="G192" s="283"/>
      <c r="H192" s="283" t="s">
        <v>566</v>
      </c>
      <c r="I192" s="283" t="s">
        <v>506</v>
      </c>
      <c r="J192" s="283"/>
      <c r="K192" s="327"/>
    </row>
    <row r="193" spans="2:11" ht="15" customHeight="1">
      <c r="B193" s="306"/>
      <c r="C193" s="290" t="s">
        <v>567</v>
      </c>
      <c r="D193" s="283"/>
      <c r="E193" s="283"/>
      <c r="F193" s="305" t="s">
        <v>477</v>
      </c>
      <c r="G193" s="283"/>
      <c r="H193" s="283" t="s">
        <v>568</v>
      </c>
      <c r="I193" s="283" t="s">
        <v>506</v>
      </c>
      <c r="J193" s="283"/>
      <c r="K193" s="327"/>
    </row>
    <row r="194" spans="2:11" ht="15" customHeight="1">
      <c r="B194" s="333"/>
      <c r="C194" s="341"/>
      <c r="D194" s="315"/>
      <c r="E194" s="315"/>
      <c r="F194" s="315"/>
      <c r="G194" s="315"/>
      <c r="H194" s="315"/>
      <c r="I194" s="315"/>
      <c r="J194" s="315"/>
      <c r="K194" s="334"/>
    </row>
    <row r="195" spans="2:11" ht="18.75" customHeight="1">
      <c r="B195" s="280"/>
      <c r="C195" s="283"/>
      <c r="D195" s="283"/>
      <c r="E195" s="283"/>
      <c r="F195" s="305"/>
      <c r="G195" s="283"/>
      <c r="H195" s="283"/>
      <c r="I195" s="283"/>
      <c r="J195" s="283"/>
      <c r="K195" s="280"/>
    </row>
    <row r="196" spans="2:11" ht="18.75" customHeight="1">
      <c r="B196" s="280"/>
      <c r="C196" s="283"/>
      <c r="D196" s="283"/>
      <c r="E196" s="283"/>
      <c r="F196" s="305"/>
      <c r="G196" s="283"/>
      <c r="H196" s="283"/>
      <c r="I196" s="283"/>
      <c r="J196" s="283"/>
      <c r="K196" s="280"/>
    </row>
    <row r="197" spans="2:1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pans="2:1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pans="2:11" ht="21">
      <c r="B199" s="273"/>
      <c r="C199" s="274" t="s">
        <v>569</v>
      </c>
      <c r="D199" s="274"/>
      <c r="E199" s="274"/>
      <c r="F199" s="274"/>
      <c r="G199" s="274"/>
      <c r="H199" s="274"/>
      <c r="I199" s="274"/>
      <c r="J199" s="274"/>
      <c r="K199" s="275"/>
    </row>
    <row r="200" spans="2:11" ht="25.5" customHeight="1">
      <c r="B200" s="273"/>
      <c r="C200" s="342" t="s">
        <v>570</v>
      </c>
      <c r="D200" s="342"/>
      <c r="E200" s="342"/>
      <c r="F200" s="342" t="s">
        <v>571</v>
      </c>
      <c r="G200" s="343"/>
      <c r="H200" s="342" t="s">
        <v>572</v>
      </c>
      <c r="I200" s="342"/>
      <c r="J200" s="342"/>
      <c r="K200" s="275"/>
    </row>
    <row r="201" spans="2:11" ht="5.25" customHeight="1">
      <c r="B201" s="306"/>
      <c r="C201" s="303"/>
      <c r="D201" s="303"/>
      <c r="E201" s="303"/>
      <c r="F201" s="303"/>
      <c r="G201" s="283"/>
      <c r="H201" s="303"/>
      <c r="I201" s="303"/>
      <c r="J201" s="303"/>
      <c r="K201" s="327"/>
    </row>
    <row r="202" spans="2:11" ht="15" customHeight="1">
      <c r="B202" s="306"/>
      <c r="C202" s="283" t="s">
        <v>562</v>
      </c>
      <c r="D202" s="283"/>
      <c r="E202" s="283"/>
      <c r="F202" s="305" t="s">
        <v>49</v>
      </c>
      <c r="G202" s="283"/>
      <c r="H202" s="283" t="s">
        <v>573</v>
      </c>
      <c r="I202" s="283"/>
      <c r="J202" s="283"/>
      <c r="K202" s="327"/>
    </row>
    <row r="203" spans="2:11" ht="15" customHeight="1">
      <c r="B203" s="306"/>
      <c r="C203" s="312"/>
      <c r="D203" s="283"/>
      <c r="E203" s="283"/>
      <c r="F203" s="305" t="s">
        <v>50</v>
      </c>
      <c r="G203" s="283"/>
      <c r="H203" s="283" t="s">
        <v>574</v>
      </c>
      <c r="I203" s="283"/>
      <c r="J203" s="283"/>
      <c r="K203" s="327"/>
    </row>
    <row r="204" spans="2:11" ht="15" customHeight="1">
      <c r="B204" s="306"/>
      <c r="C204" s="312"/>
      <c r="D204" s="283"/>
      <c r="E204" s="283"/>
      <c r="F204" s="305" t="s">
        <v>53</v>
      </c>
      <c r="G204" s="283"/>
      <c r="H204" s="283" t="s">
        <v>575</v>
      </c>
      <c r="I204" s="283"/>
      <c r="J204" s="283"/>
      <c r="K204" s="327"/>
    </row>
    <row r="205" spans="2:11" ht="15" customHeight="1">
      <c r="B205" s="306"/>
      <c r="C205" s="283"/>
      <c r="D205" s="283"/>
      <c r="E205" s="283"/>
      <c r="F205" s="305" t="s">
        <v>51</v>
      </c>
      <c r="G205" s="283"/>
      <c r="H205" s="283" t="s">
        <v>576</v>
      </c>
      <c r="I205" s="283"/>
      <c r="J205" s="283"/>
      <c r="K205" s="327"/>
    </row>
    <row r="206" spans="2:11" ht="15" customHeight="1">
      <c r="B206" s="306"/>
      <c r="C206" s="283"/>
      <c r="D206" s="283"/>
      <c r="E206" s="283"/>
      <c r="F206" s="305" t="s">
        <v>52</v>
      </c>
      <c r="G206" s="283"/>
      <c r="H206" s="283" t="s">
        <v>577</v>
      </c>
      <c r="I206" s="283"/>
      <c r="J206" s="283"/>
      <c r="K206" s="327"/>
    </row>
    <row r="207" spans="2:11" ht="15" customHeight="1">
      <c r="B207" s="306"/>
      <c r="C207" s="283"/>
      <c r="D207" s="283"/>
      <c r="E207" s="283"/>
      <c r="F207" s="305"/>
      <c r="G207" s="283"/>
      <c r="H207" s="283"/>
      <c r="I207" s="283"/>
      <c r="J207" s="283"/>
      <c r="K207" s="327"/>
    </row>
    <row r="208" spans="2:11" ht="15" customHeight="1">
      <c r="B208" s="306"/>
      <c r="C208" s="283" t="s">
        <v>518</v>
      </c>
      <c r="D208" s="283"/>
      <c r="E208" s="283"/>
      <c r="F208" s="305" t="s">
        <v>85</v>
      </c>
      <c r="G208" s="283"/>
      <c r="H208" s="283" t="s">
        <v>578</v>
      </c>
      <c r="I208" s="283"/>
      <c r="J208" s="283"/>
      <c r="K208" s="327"/>
    </row>
    <row r="209" spans="2:11" ht="15" customHeight="1">
      <c r="B209" s="306"/>
      <c r="C209" s="312"/>
      <c r="D209" s="283"/>
      <c r="E209" s="283"/>
      <c r="F209" s="305" t="s">
        <v>414</v>
      </c>
      <c r="G209" s="283"/>
      <c r="H209" s="283" t="s">
        <v>415</v>
      </c>
      <c r="I209" s="283"/>
      <c r="J209" s="283"/>
      <c r="K209" s="327"/>
    </row>
    <row r="210" spans="2:11" ht="15" customHeight="1">
      <c r="B210" s="306"/>
      <c r="C210" s="283"/>
      <c r="D210" s="283"/>
      <c r="E210" s="283"/>
      <c r="F210" s="305" t="s">
        <v>412</v>
      </c>
      <c r="G210" s="283"/>
      <c r="H210" s="283" t="s">
        <v>579</v>
      </c>
      <c r="I210" s="283"/>
      <c r="J210" s="283"/>
      <c r="K210" s="327"/>
    </row>
    <row r="211" spans="2:11" ht="15" customHeight="1">
      <c r="B211" s="344"/>
      <c r="C211" s="312"/>
      <c r="D211" s="312"/>
      <c r="E211" s="312"/>
      <c r="F211" s="305" t="s">
        <v>92</v>
      </c>
      <c r="G211" s="290"/>
      <c r="H211" s="331" t="s">
        <v>416</v>
      </c>
      <c r="I211" s="331"/>
      <c r="J211" s="331"/>
      <c r="K211" s="345"/>
    </row>
    <row r="212" spans="2:11" ht="15" customHeight="1">
      <c r="B212" s="344"/>
      <c r="C212" s="312"/>
      <c r="D212" s="312"/>
      <c r="E212" s="312"/>
      <c r="F212" s="305" t="s">
        <v>417</v>
      </c>
      <c r="G212" s="290"/>
      <c r="H212" s="331" t="s">
        <v>580</v>
      </c>
      <c r="I212" s="331"/>
      <c r="J212" s="331"/>
      <c r="K212" s="345"/>
    </row>
    <row r="213" spans="2:11" ht="15" customHeight="1">
      <c r="B213" s="344"/>
      <c r="C213" s="312"/>
      <c r="D213" s="312"/>
      <c r="E213" s="312"/>
      <c r="F213" s="346"/>
      <c r="G213" s="290"/>
      <c r="H213" s="347"/>
      <c r="I213" s="347"/>
      <c r="J213" s="347"/>
      <c r="K213" s="345"/>
    </row>
    <row r="214" spans="2:11" ht="15" customHeight="1">
      <c r="B214" s="344"/>
      <c r="C214" s="283" t="s">
        <v>542</v>
      </c>
      <c r="D214" s="312"/>
      <c r="E214" s="312"/>
      <c r="F214" s="305">
        <v>1</v>
      </c>
      <c r="G214" s="290"/>
      <c r="H214" s="331" t="s">
        <v>581</v>
      </c>
      <c r="I214" s="331"/>
      <c r="J214" s="331"/>
      <c r="K214" s="345"/>
    </row>
    <row r="215" spans="2:11" ht="15" customHeight="1">
      <c r="B215" s="344"/>
      <c r="C215" s="312"/>
      <c r="D215" s="312"/>
      <c r="E215" s="312"/>
      <c r="F215" s="305">
        <v>2</v>
      </c>
      <c r="G215" s="290"/>
      <c r="H215" s="331" t="s">
        <v>582</v>
      </c>
      <c r="I215" s="331"/>
      <c r="J215" s="331"/>
      <c r="K215" s="345"/>
    </row>
    <row r="216" spans="2:11" ht="15" customHeight="1">
      <c r="B216" s="344"/>
      <c r="C216" s="312"/>
      <c r="D216" s="312"/>
      <c r="E216" s="312"/>
      <c r="F216" s="305">
        <v>3</v>
      </c>
      <c r="G216" s="290"/>
      <c r="H216" s="331" t="s">
        <v>583</v>
      </c>
      <c r="I216" s="331"/>
      <c r="J216" s="331"/>
      <c r="K216" s="345"/>
    </row>
    <row r="217" spans="2:11" ht="15" customHeight="1">
      <c r="B217" s="344"/>
      <c r="C217" s="312"/>
      <c r="D217" s="312"/>
      <c r="E217" s="312"/>
      <c r="F217" s="305">
        <v>4</v>
      </c>
      <c r="G217" s="290"/>
      <c r="H217" s="331" t="s">
        <v>584</v>
      </c>
      <c r="I217" s="331"/>
      <c r="J217" s="331"/>
      <c r="K217" s="345"/>
    </row>
    <row r="218" spans="2:1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DESKTOP-HPQ6973\Owner</dc:creator>
  <cp:keywords/>
  <dc:description/>
  <cp:lastModifiedBy>DESKTOP-HPQ6973\Owner</cp:lastModifiedBy>
  <dcterms:created xsi:type="dcterms:W3CDTF">2019-05-13T17:02:30Z</dcterms:created>
  <dcterms:modified xsi:type="dcterms:W3CDTF">2019-05-13T17:02:33Z</dcterms:modified>
  <cp:category/>
  <cp:version/>
  <cp:contentType/>
  <cp:contentStatus/>
</cp:coreProperties>
</file>