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Rekapitulace stavby" sheetId="1" r:id="rId1"/>
    <sheet name="2708_01 - Oprava nátrží a..." sheetId="2" r:id="rId2"/>
    <sheet name="2708_02 - Ostatní náklady" sheetId="3" r:id="rId3"/>
    <sheet name="Pokyny pro vyplnění" sheetId="4" r:id="rId4"/>
  </sheets>
  <definedNames>
    <definedName name="_xlnm._FilterDatabase" localSheetId="1" hidden="1">'2708_01 - Oprava nátrží a...'!$C$82:$K$200</definedName>
    <definedName name="_xlnm._FilterDatabase" localSheetId="2" hidden="1">'2708_02 - Ostatní náklady'!$C$78:$K$96</definedName>
    <definedName name="_xlnm.Print_Titles" localSheetId="1">'2708_01 - Oprava nátrží a...'!$82:$82</definedName>
    <definedName name="_xlnm.Print_Titles" localSheetId="2">'2708_02 - Ostatní náklady'!$78:$78</definedName>
    <definedName name="_xlnm.Print_Titles" localSheetId="0">'Rekapitulace stavby'!$49:$49</definedName>
    <definedName name="_xlnm.Print_Area" localSheetId="1">'2708_01 - Oprava nátrží a...'!$C$4:$J$36,'2708_01 - Oprava nátrží a...'!$C$42:$J$64,'2708_01 - Oprava nátrží a...'!$C$70:$K$200</definedName>
    <definedName name="_xlnm.Print_Area" localSheetId="2">'2708_02 - Ostatní náklady'!$C$4:$J$36,'2708_02 - Ostatní náklady'!$C$42:$J$60,'2708_02 - Ostatní náklady'!$C$66:$K$96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45621"/>
</workbook>
</file>

<file path=xl/calcChain.xml><?xml version="1.0" encoding="utf-8"?>
<calcChain xmlns="http://schemas.openxmlformats.org/spreadsheetml/2006/main">
  <c r="AY53" i="1" l="1"/>
  <c r="AX53" i="1"/>
  <c r="BI96" i="3"/>
  <c r="BH96" i="3"/>
  <c r="BG96" i="3"/>
  <c r="BF96" i="3"/>
  <c r="T96" i="3"/>
  <c r="R96" i="3"/>
  <c r="P96" i="3"/>
  <c r="BK96" i="3"/>
  <c r="J96" i="3"/>
  <c r="BE96" i="3"/>
  <c r="BI95" i="3"/>
  <c r="BH95" i="3"/>
  <c r="BG95" i="3"/>
  <c r="BF95" i="3"/>
  <c r="T95" i="3"/>
  <c r="R95" i="3"/>
  <c r="P95" i="3"/>
  <c r="BK95" i="3"/>
  <c r="J95" i="3"/>
  <c r="BE95" i="3"/>
  <c r="BI94" i="3"/>
  <c r="BH94" i="3"/>
  <c r="BG94" i="3"/>
  <c r="BF94" i="3"/>
  <c r="T94" i="3"/>
  <c r="T93" i="3"/>
  <c r="R94" i="3"/>
  <c r="R93" i="3"/>
  <c r="P94" i="3"/>
  <c r="P93" i="3"/>
  <c r="BK94" i="3"/>
  <c r="BK93" i="3"/>
  <c r="J93" i="3" s="1"/>
  <c r="J59" i="3" s="1"/>
  <c r="J94" i="3"/>
  <c r="BE94" i="3" s="1"/>
  <c r="BI91" i="3"/>
  <c r="BH91" i="3"/>
  <c r="BG91" i="3"/>
  <c r="BF91" i="3"/>
  <c r="T91" i="3"/>
  <c r="R91" i="3"/>
  <c r="P91" i="3"/>
  <c r="BK91" i="3"/>
  <c r="J91" i="3"/>
  <c r="BE91" i="3" s="1"/>
  <c r="BI89" i="3"/>
  <c r="BH89" i="3"/>
  <c r="BG89" i="3"/>
  <c r="BF89" i="3"/>
  <c r="T89" i="3"/>
  <c r="R89" i="3"/>
  <c r="P89" i="3"/>
  <c r="BK89" i="3"/>
  <c r="J89" i="3"/>
  <c r="BE89" i="3"/>
  <c r="BI87" i="3"/>
  <c r="BH87" i="3"/>
  <c r="BG87" i="3"/>
  <c r="BF87" i="3"/>
  <c r="T87" i="3"/>
  <c r="R87" i="3"/>
  <c r="P87" i="3"/>
  <c r="BK87" i="3"/>
  <c r="J87" i="3"/>
  <c r="BE87" i="3"/>
  <c r="BI86" i="3"/>
  <c r="BH86" i="3"/>
  <c r="BG86" i="3"/>
  <c r="BF86" i="3"/>
  <c r="T86" i="3"/>
  <c r="R86" i="3"/>
  <c r="P86" i="3"/>
  <c r="BK86" i="3"/>
  <c r="J86" i="3"/>
  <c r="BE86" i="3"/>
  <c r="BI84" i="3"/>
  <c r="BH84" i="3"/>
  <c r="BG84" i="3"/>
  <c r="BF84" i="3"/>
  <c r="T84" i="3"/>
  <c r="R84" i="3"/>
  <c r="P84" i="3"/>
  <c r="BK84" i="3"/>
  <c r="J84" i="3"/>
  <c r="BE84" i="3"/>
  <c r="BI82" i="3"/>
  <c r="F34" i="3"/>
  <c r="BD53" i="1" s="1"/>
  <c r="BH82" i="3"/>
  <c r="F33" i="3" s="1"/>
  <c r="BC53" i="1" s="1"/>
  <c r="BG82" i="3"/>
  <c r="F32" i="3"/>
  <c r="BB53" i="1" s="1"/>
  <c r="BF82" i="3"/>
  <c r="F31" i="3" s="1"/>
  <c r="BA53" i="1" s="1"/>
  <c r="T82" i="3"/>
  <c r="T81" i="3"/>
  <c r="T80" i="3" s="1"/>
  <c r="T79" i="3" s="1"/>
  <c r="R82" i="3"/>
  <c r="R81" i="3"/>
  <c r="R80" i="3" s="1"/>
  <c r="R79" i="3" s="1"/>
  <c r="P82" i="3"/>
  <c r="P81" i="3"/>
  <c r="P80" i="3" s="1"/>
  <c r="P79" i="3" s="1"/>
  <c r="AU53" i="1" s="1"/>
  <c r="BK82" i="3"/>
  <c r="BK81" i="3" s="1"/>
  <c r="J82" i="3"/>
  <c r="BE82" i="3" s="1"/>
  <c r="J75" i="3"/>
  <c r="F75" i="3"/>
  <c r="F73" i="3"/>
  <c r="E71" i="3"/>
  <c r="J51" i="3"/>
  <c r="F51" i="3"/>
  <c r="F49" i="3"/>
  <c r="E47" i="3"/>
  <c r="J18" i="3"/>
  <c r="E18" i="3"/>
  <c r="F76" i="3" s="1"/>
  <c r="J17" i="3"/>
  <c r="J12" i="3"/>
  <c r="J73" i="3" s="1"/>
  <c r="E7" i="3"/>
  <c r="E45" i="3" s="1"/>
  <c r="AY52" i="1"/>
  <c r="AX52" i="1"/>
  <c r="BI199" i="2"/>
  <c r="BH199" i="2"/>
  <c r="BG199" i="2"/>
  <c r="BF199" i="2"/>
  <c r="T199" i="2"/>
  <c r="T198" i="2" s="1"/>
  <c r="R199" i="2"/>
  <c r="R198" i="2"/>
  <c r="P199" i="2"/>
  <c r="P198" i="2" s="1"/>
  <c r="BK199" i="2"/>
  <c r="BK198" i="2"/>
  <c r="J198" i="2" s="1"/>
  <c r="J63" i="2" s="1"/>
  <c r="J199" i="2"/>
  <c r="BE199" i="2"/>
  <c r="BI195" i="2"/>
  <c r="BH195" i="2"/>
  <c r="BG195" i="2"/>
  <c r="BF195" i="2"/>
  <c r="T195" i="2"/>
  <c r="R195" i="2"/>
  <c r="P195" i="2"/>
  <c r="BK195" i="2"/>
  <c r="J195" i="2"/>
  <c r="BE195" i="2" s="1"/>
  <c r="BI193" i="2"/>
  <c r="BH193" i="2"/>
  <c r="BG193" i="2"/>
  <c r="BF193" i="2"/>
  <c r="T193" i="2"/>
  <c r="R193" i="2"/>
  <c r="P193" i="2"/>
  <c r="BK193" i="2"/>
  <c r="J193" i="2"/>
  <c r="BE193" i="2"/>
  <c r="BI191" i="2"/>
  <c r="BH191" i="2"/>
  <c r="BG191" i="2"/>
  <c r="BF191" i="2"/>
  <c r="T191" i="2"/>
  <c r="T190" i="2" s="1"/>
  <c r="R191" i="2"/>
  <c r="R190" i="2"/>
  <c r="P191" i="2"/>
  <c r="P190" i="2" s="1"/>
  <c r="BK191" i="2"/>
  <c r="BK190" i="2"/>
  <c r="J190" i="2" s="1"/>
  <c r="J62" i="2" s="1"/>
  <c r="J191" i="2"/>
  <c r="BE191" i="2"/>
  <c r="BI187" i="2"/>
  <c r="BH187" i="2"/>
  <c r="BG187" i="2"/>
  <c r="BF187" i="2"/>
  <c r="T187" i="2"/>
  <c r="R187" i="2"/>
  <c r="P187" i="2"/>
  <c r="BK187" i="2"/>
  <c r="J187" i="2"/>
  <c r="BE187" i="2" s="1"/>
  <c r="BI184" i="2"/>
  <c r="BH184" i="2"/>
  <c r="BG184" i="2"/>
  <c r="BF184" i="2"/>
  <c r="T184" i="2"/>
  <c r="R184" i="2"/>
  <c r="P184" i="2"/>
  <c r="BK184" i="2"/>
  <c r="J184" i="2"/>
  <c r="BE184" i="2"/>
  <c r="BI181" i="2"/>
  <c r="BH181" i="2"/>
  <c r="BG181" i="2"/>
  <c r="BF181" i="2"/>
  <c r="T181" i="2"/>
  <c r="R181" i="2"/>
  <c r="P181" i="2"/>
  <c r="BK181" i="2"/>
  <c r="J181" i="2"/>
  <c r="BE181" i="2" s="1"/>
  <c r="BI179" i="2"/>
  <c r="BH179" i="2"/>
  <c r="BG179" i="2"/>
  <c r="BF179" i="2"/>
  <c r="T179" i="2"/>
  <c r="R179" i="2"/>
  <c r="P179" i="2"/>
  <c r="BK179" i="2"/>
  <c r="J179" i="2"/>
  <c r="BE179" i="2"/>
  <c r="BI177" i="2"/>
  <c r="BH177" i="2"/>
  <c r="BG177" i="2"/>
  <c r="BF177" i="2"/>
  <c r="T177" i="2"/>
  <c r="R177" i="2"/>
  <c r="P177" i="2"/>
  <c r="BK177" i="2"/>
  <c r="J177" i="2"/>
  <c r="BE177" i="2"/>
  <c r="BI175" i="2"/>
  <c r="BH175" i="2"/>
  <c r="BG175" i="2"/>
  <c r="BF175" i="2"/>
  <c r="T175" i="2"/>
  <c r="T174" i="2"/>
  <c r="R175" i="2"/>
  <c r="R174" i="2"/>
  <c r="P175" i="2"/>
  <c r="P174" i="2"/>
  <c r="BK175" i="2"/>
  <c r="BK174" i="2"/>
  <c r="J174" i="2" s="1"/>
  <c r="J61" i="2" s="1"/>
  <c r="J175" i="2"/>
  <c r="BE175" i="2" s="1"/>
  <c r="BI172" i="2"/>
  <c r="BH172" i="2"/>
  <c r="BG172" i="2"/>
  <c r="BF172" i="2"/>
  <c r="T172" i="2"/>
  <c r="R172" i="2"/>
  <c r="P172" i="2"/>
  <c r="BK172" i="2"/>
  <c r="J172" i="2"/>
  <c r="BE172" i="2"/>
  <c r="BI170" i="2"/>
  <c r="BH170" i="2"/>
  <c r="BG170" i="2"/>
  <c r="BF170" i="2"/>
  <c r="T170" i="2"/>
  <c r="T169" i="2"/>
  <c r="R170" i="2"/>
  <c r="R169" i="2"/>
  <c r="P170" i="2"/>
  <c r="P169" i="2"/>
  <c r="BK170" i="2"/>
  <c r="BK169" i="2"/>
  <c r="J169" i="2" s="1"/>
  <c r="J60" i="2" s="1"/>
  <c r="J170" i="2"/>
  <c r="BE170" i="2" s="1"/>
  <c r="BI167" i="2"/>
  <c r="BH167" i="2"/>
  <c r="BG167" i="2"/>
  <c r="BF167" i="2"/>
  <c r="T167" i="2"/>
  <c r="R167" i="2"/>
  <c r="P167" i="2"/>
  <c r="BK167" i="2"/>
  <c r="J167" i="2"/>
  <c r="BE167" i="2"/>
  <c r="BI165" i="2"/>
  <c r="BH165" i="2"/>
  <c r="BG165" i="2"/>
  <c r="BF165" i="2"/>
  <c r="T165" i="2"/>
  <c r="R165" i="2"/>
  <c r="P165" i="2"/>
  <c r="BK165" i="2"/>
  <c r="J165" i="2"/>
  <c r="BE165" i="2"/>
  <c r="BI163" i="2"/>
  <c r="BH163" i="2"/>
  <c r="BG163" i="2"/>
  <c r="BF163" i="2"/>
  <c r="T163" i="2"/>
  <c r="R163" i="2"/>
  <c r="P163" i="2"/>
  <c r="BK163" i="2"/>
  <c r="J163" i="2"/>
  <c r="BE163" i="2"/>
  <c r="BI161" i="2"/>
  <c r="BH161" i="2"/>
  <c r="BG161" i="2"/>
  <c r="BF161" i="2"/>
  <c r="T161" i="2"/>
  <c r="T160" i="2"/>
  <c r="R161" i="2"/>
  <c r="R160" i="2"/>
  <c r="P161" i="2"/>
  <c r="P160" i="2"/>
  <c r="BK161" i="2"/>
  <c r="BK160" i="2"/>
  <c r="J160" i="2" s="1"/>
  <c r="J59" i="2" s="1"/>
  <c r="J161" i="2"/>
  <c r="BE161" i="2" s="1"/>
  <c r="BI158" i="2"/>
  <c r="BH158" i="2"/>
  <c r="BG158" i="2"/>
  <c r="BF158" i="2"/>
  <c r="T158" i="2"/>
  <c r="R158" i="2"/>
  <c r="P158" i="2"/>
  <c r="BK158" i="2"/>
  <c r="J158" i="2"/>
  <c r="BE158" i="2"/>
  <c r="BI156" i="2"/>
  <c r="BH156" i="2"/>
  <c r="BG156" i="2"/>
  <c r="BF156" i="2"/>
  <c r="T156" i="2"/>
  <c r="R156" i="2"/>
  <c r="P156" i="2"/>
  <c r="BK156" i="2"/>
  <c r="J156" i="2"/>
  <c r="BE156" i="2"/>
  <c r="BI154" i="2"/>
  <c r="BH154" i="2"/>
  <c r="BG154" i="2"/>
  <c r="BF154" i="2"/>
  <c r="T154" i="2"/>
  <c r="R154" i="2"/>
  <c r="P154" i="2"/>
  <c r="BK154" i="2"/>
  <c r="J154" i="2"/>
  <c r="BE154" i="2"/>
  <c r="BI152" i="2"/>
  <c r="BH152" i="2"/>
  <c r="BG152" i="2"/>
  <c r="BF152" i="2"/>
  <c r="T152" i="2"/>
  <c r="R152" i="2"/>
  <c r="P152" i="2"/>
  <c r="BK152" i="2"/>
  <c r="J152" i="2"/>
  <c r="BE152" i="2"/>
  <c r="BI148" i="2"/>
  <c r="BH148" i="2"/>
  <c r="BG148" i="2"/>
  <c r="BF148" i="2"/>
  <c r="T148" i="2"/>
  <c r="R148" i="2"/>
  <c r="P148" i="2"/>
  <c r="BK148" i="2"/>
  <c r="J148" i="2"/>
  <c r="BE148" i="2"/>
  <c r="BI145" i="2"/>
  <c r="BH145" i="2"/>
  <c r="BG145" i="2"/>
  <c r="BF145" i="2"/>
  <c r="T145" i="2"/>
  <c r="R145" i="2"/>
  <c r="P145" i="2"/>
  <c r="BK145" i="2"/>
  <c r="J145" i="2"/>
  <c r="BE145" i="2"/>
  <c r="BI143" i="2"/>
  <c r="BH143" i="2"/>
  <c r="BG143" i="2"/>
  <c r="BF143" i="2"/>
  <c r="T143" i="2"/>
  <c r="R143" i="2"/>
  <c r="P143" i="2"/>
  <c r="BK143" i="2"/>
  <c r="J143" i="2"/>
  <c r="BE143" i="2"/>
  <c r="BI141" i="2"/>
  <c r="BH141" i="2"/>
  <c r="BG141" i="2"/>
  <c r="BF141" i="2"/>
  <c r="T141" i="2"/>
  <c r="R141" i="2"/>
  <c r="P141" i="2"/>
  <c r="BK141" i="2"/>
  <c r="J141" i="2"/>
  <c r="BE141" i="2"/>
  <c r="BI138" i="2"/>
  <c r="BH138" i="2"/>
  <c r="BG138" i="2"/>
  <c r="BF138" i="2"/>
  <c r="T138" i="2"/>
  <c r="R138" i="2"/>
  <c r="P138" i="2"/>
  <c r="BK138" i="2"/>
  <c r="J138" i="2"/>
  <c r="BE138" i="2"/>
  <c r="BI136" i="2"/>
  <c r="BH136" i="2"/>
  <c r="BG136" i="2"/>
  <c r="BF136" i="2"/>
  <c r="T136" i="2"/>
  <c r="R136" i="2"/>
  <c r="P136" i="2"/>
  <c r="BK136" i="2"/>
  <c r="J136" i="2"/>
  <c r="BE136" i="2"/>
  <c r="BI134" i="2"/>
  <c r="BH134" i="2"/>
  <c r="BG134" i="2"/>
  <c r="BF134" i="2"/>
  <c r="T134" i="2"/>
  <c r="R134" i="2"/>
  <c r="P134" i="2"/>
  <c r="BK134" i="2"/>
  <c r="J134" i="2"/>
  <c r="BE134" i="2"/>
  <c r="BI132" i="2"/>
  <c r="BH132" i="2"/>
  <c r="BG132" i="2"/>
  <c r="BF132" i="2"/>
  <c r="T132" i="2"/>
  <c r="R132" i="2"/>
  <c r="P132" i="2"/>
  <c r="BK132" i="2"/>
  <c r="J132" i="2"/>
  <c r="BE132" i="2"/>
  <c r="BI130" i="2"/>
  <c r="BH130" i="2"/>
  <c r="BG130" i="2"/>
  <c r="BF130" i="2"/>
  <c r="T130" i="2"/>
  <c r="R130" i="2"/>
  <c r="P130" i="2"/>
  <c r="BK130" i="2"/>
  <c r="J130" i="2"/>
  <c r="BE130" i="2"/>
  <c r="BI128" i="2"/>
  <c r="BH128" i="2"/>
  <c r="BG128" i="2"/>
  <c r="BF128" i="2"/>
  <c r="T128" i="2"/>
  <c r="R128" i="2"/>
  <c r="P128" i="2"/>
  <c r="BK128" i="2"/>
  <c r="J128" i="2"/>
  <c r="BE128" i="2"/>
  <c r="BI126" i="2"/>
  <c r="BH126" i="2"/>
  <c r="BG126" i="2"/>
  <c r="BF126" i="2"/>
  <c r="T126" i="2"/>
  <c r="R126" i="2"/>
  <c r="P126" i="2"/>
  <c r="BK126" i="2"/>
  <c r="J126" i="2"/>
  <c r="BE126" i="2"/>
  <c r="BI124" i="2"/>
  <c r="BH124" i="2"/>
  <c r="BG124" i="2"/>
  <c r="BF124" i="2"/>
  <c r="T124" i="2"/>
  <c r="R124" i="2"/>
  <c r="P124" i="2"/>
  <c r="BK124" i="2"/>
  <c r="J124" i="2"/>
  <c r="BE124" i="2"/>
  <c r="BI122" i="2"/>
  <c r="BH122" i="2"/>
  <c r="BG122" i="2"/>
  <c r="BF122" i="2"/>
  <c r="T122" i="2"/>
  <c r="R122" i="2"/>
  <c r="P122" i="2"/>
  <c r="BK122" i="2"/>
  <c r="J122" i="2"/>
  <c r="BE122" i="2"/>
  <c r="BI120" i="2"/>
  <c r="BH120" i="2"/>
  <c r="BG120" i="2"/>
  <c r="BF120" i="2"/>
  <c r="T120" i="2"/>
  <c r="R120" i="2"/>
  <c r="P120" i="2"/>
  <c r="BK120" i="2"/>
  <c r="J120" i="2"/>
  <c r="BE120" i="2"/>
  <c r="BI116" i="2"/>
  <c r="BH116" i="2"/>
  <c r="BG116" i="2"/>
  <c r="BF116" i="2"/>
  <c r="T116" i="2"/>
  <c r="R116" i="2"/>
  <c r="P116" i="2"/>
  <c r="BK116" i="2"/>
  <c r="J116" i="2"/>
  <c r="BE116" i="2"/>
  <c r="BI114" i="2"/>
  <c r="BH114" i="2"/>
  <c r="BG114" i="2"/>
  <c r="BF114" i="2"/>
  <c r="T114" i="2"/>
  <c r="R114" i="2"/>
  <c r="P114" i="2"/>
  <c r="BK114" i="2"/>
  <c r="J114" i="2"/>
  <c r="BE114" i="2"/>
  <c r="BI112" i="2"/>
  <c r="BH112" i="2"/>
  <c r="BG112" i="2"/>
  <c r="BF112" i="2"/>
  <c r="T112" i="2"/>
  <c r="R112" i="2"/>
  <c r="P112" i="2"/>
  <c r="BK112" i="2"/>
  <c r="J112" i="2"/>
  <c r="BE112" i="2"/>
  <c r="BI110" i="2"/>
  <c r="BH110" i="2"/>
  <c r="BG110" i="2"/>
  <c r="BF110" i="2"/>
  <c r="T110" i="2"/>
  <c r="R110" i="2"/>
  <c r="P110" i="2"/>
  <c r="BK110" i="2"/>
  <c r="J110" i="2"/>
  <c r="BE110" i="2"/>
  <c r="BI108" i="2"/>
  <c r="BH108" i="2"/>
  <c r="BG108" i="2"/>
  <c r="BF108" i="2"/>
  <c r="T108" i="2"/>
  <c r="R108" i="2"/>
  <c r="P108" i="2"/>
  <c r="BK108" i="2"/>
  <c r="J108" i="2"/>
  <c r="BE108" i="2"/>
  <c r="BI106" i="2"/>
  <c r="BH106" i="2"/>
  <c r="BG106" i="2"/>
  <c r="BF106" i="2"/>
  <c r="T106" i="2"/>
  <c r="R106" i="2"/>
  <c r="P106" i="2"/>
  <c r="BK106" i="2"/>
  <c r="J106" i="2"/>
  <c r="BE106" i="2"/>
  <c r="BI104" i="2"/>
  <c r="BH104" i="2"/>
  <c r="BG104" i="2"/>
  <c r="BF104" i="2"/>
  <c r="T104" i="2"/>
  <c r="R104" i="2"/>
  <c r="P104" i="2"/>
  <c r="BK104" i="2"/>
  <c r="J104" i="2"/>
  <c r="BE104" i="2"/>
  <c r="BI102" i="2"/>
  <c r="BH102" i="2"/>
  <c r="BG102" i="2"/>
  <c r="BF102" i="2"/>
  <c r="T102" i="2"/>
  <c r="R102" i="2"/>
  <c r="P102" i="2"/>
  <c r="BK102" i="2"/>
  <c r="J102" i="2"/>
  <c r="BE102" i="2"/>
  <c r="BI100" i="2"/>
  <c r="BH100" i="2"/>
  <c r="BG100" i="2"/>
  <c r="BF100" i="2"/>
  <c r="T100" i="2"/>
  <c r="R100" i="2"/>
  <c r="P100" i="2"/>
  <c r="BK100" i="2"/>
  <c r="J100" i="2"/>
  <c r="BE100" i="2"/>
  <c r="BI98" i="2"/>
  <c r="BH98" i="2"/>
  <c r="BG98" i="2"/>
  <c r="BF98" i="2"/>
  <c r="T98" i="2"/>
  <c r="R98" i="2"/>
  <c r="P98" i="2"/>
  <c r="BK98" i="2"/>
  <c r="J98" i="2"/>
  <c r="BE98" i="2"/>
  <c r="BI96" i="2"/>
  <c r="BH96" i="2"/>
  <c r="BG96" i="2"/>
  <c r="BF96" i="2"/>
  <c r="T96" i="2"/>
  <c r="R96" i="2"/>
  <c r="P96" i="2"/>
  <c r="BK96" i="2"/>
  <c r="J96" i="2"/>
  <c r="BE96" i="2"/>
  <c r="BI94" i="2"/>
  <c r="BH94" i="2"/>
  <c r="BG94" i="2"/>
  <c r="BF94" i="2"/>
  <c r="T94" i="2"/>
  <c r="R94" i="2"/>
  <c r="P94" i="2"/>
  <c r="BK94" i="2"/>
  <c r="J94" i="2"/>
  <c r="BE94" i="2"/>
  <c r="BI92" i="2"/>
  <c r="BH92" i="2"/>
  <c r="BG92" i="2"/>
  <c r="BF92" i="2"/>
  <c r="T92" i="2"/>
  <c r="R92" i="2"/>
  <c r="P92" i="2"/>
  <c r="BK92" i="2"/>
  <c r="J92" i="2"/>
  <c r="BE92" i="2"/>
  <c r="BI90" i="2"/>
  <c r="BH90" i="2"/>
  <c r="BG90" i="2"/>
  <c r="BF90" i="2"/>
  <c r="T90" i="2"/>
  <c r="R90" i="2"/>
  <c r="P90" i="2"/>
  <c r="BK90" i="2"/>
  <c r="J90" i="2"/>
  <c r="BE90" i="2"/>
  <c r="BI88" i="2"/>
  <c r="BH88" i="2"/>
  <c r="BG88" i="2"/>
  <c r="BF88" i="2"/>
  <c r="T88" i="2"/>
  <c r="R88" i="2"/>
  <c r="P88" i="2"/>
  <c r="BK88" i="2"/>
  <c r="J88" i="2"/>
  <c r="BE88" i="2"/>
  <c r="BI86" i="2"/>
  <c r="F34" i="2"/>
  <c r="BD52" i="1" s="1"/>
  <c r="BD51" i="1" s="1"/>
  <c r="W30" i="1" s="1"/>
  <c r="BH86" i="2"/>
  <c r="F33" i="2" s="1"/>
  <c r="BC52" i="1" s="1"/>
  <c r="BG86" i="2"/>
  <c r="F32" i="2"/>
  <c r="BB52" i="1" s="1"/>
  <c r="BF86" i="2"/>
  <c r="J31" i="2" s="1"/>
  <c r="AW52" i="1" s="1"/>
  <c r="T86" i="2"/>
  <c r="T85" i="2"/>
  <c r="T84" i="2" s="1"/>
  <c r="T83" i="2" s="1"/>
  <c r="R86" i="2"/>
  <c r="R85" i="2"/>
  <c r="R84" i="2" s="1"/>
  <c r="R83" i="2" s="1"/>
  <c r="P86" i="2"/>
  <c r="P85" i="2"/>
  <c r="P84" i="2" s="1"/>
  <c r="P83" i="2" s="1"/>
  <c r="AU52" i="1" s="1"/>
  <c r="AU51" i="1" s="1"/>
  <c r="BK86" i="2"/>
  <c r="BK85" i="2" s="1"/>
  <c r="J86" i="2"/>
  <c r="BE86" i="2" s="1"/>
  <c r="J79" i="2"/>
  <c r="F79" i="2"/>
  <c r="F77" i="2"/>
  <c r="E75" i="2"/>
  <c r="J51" i="2"/>
  <c r="F51" i="2"/>
  <c r="F49" i="2"/>
  <c r="E47" i="2"/>
  <c r="J18" i="2"/>
  <c r="E18" i="2"/>
  <c r="F52" i="2" s="1"/>
  <c r="J17" i="2"/>
  <c r="J12" i="2"/>
  <c r="J77" i="2" s="1"/>
  <c r="E7" i="2"/>
  <c r="E45" i="2" s="1"/>
  <c r="E73" i="2"/>
  <c r="AS51" i="1"/>
  <c r="L47" i="1"/>
  <c r="AM46" i="1"/>
  <c r="L46" i="1"/>
  <c r="AM44" i="1"/>
  <c r="L44" i="1"/>
  <c r="L42" i="1"/>
  <c r="L41" i="1"/>
  <c r="BC51" i="1" l="1"/>
  <c r="F30" i="2"/>
  <c r="AZ52" i="1" s="1"/>
  <c r="J30" i="2"/>
  <c r="AV52" i="1" s="1"/>
  <c r="AT52" i="1" s="1"/>
  <c r="J85" i="2"/>
  <c r="J58" i="2" s="1"/>
  <c r="BK84" i="2"/>
  <c r="BB51" i="1"/>
  <c r="F30" i="3"/>
  <c r="AZ53" i="1" s="1"/>
  <c r="J30" i="3"/>
  <c r="AV53" i="1" s="1"/>
  <c r="J81" i="3"/>
  <c r="J58" i="3" s="1"/>
  <c r="BK80" i="3"/>
  <c r="J49" i="2"/>
  <c r="F80" i="2"/>
  <c r="F31" i="2"/>
  <c r="BA52" i="1" s="1"/>
  <c r="BA51" i="1" s="1"/>
  <c r="E69" i="3"/>
  <c r="J31" i="3"/>
  <c r="AW53" i="1" s="1"/>
  <c r="J49" i="3"/>
  <c r="F52" i="3"/>
  <c r="AT53" i="1" l="1"/>
  <c r="BK79" i="3"/>
  <c r="J79" i="3" s="1"/>
  <c r="J80" i="3"/>
  <c r="J57" i="3" s="1"/>
  <c r="W28" i="1"/>
  <c r="AX51" i="1"/>
  <c r="AZ51" i="1"/>
  <c r="W27" i="1"/>
  <c r="AW51" i="1"/>
  <c r="AK27" i="1" s="1"/>
  <c r="J84" i="2"/>
  <c r="J57" i="2" s="1"/>
  <c r="BK83" i="2"/>
  <c r="J83" i="2" s="1"/>
  <c r="W29" i="1"/>
  <c r="AY51" i="1"/>
  <c r="J56" i="2" l="1"/>
  <c r="J27" i="2"/>
  <c r="W26" i="1"/>
  <c r="AV51" i="1"/>
  <c r="J56" i="3"/>
  <c r="J27" i="3"/>
  <c r="AT51" i="1" l="1"/>
  <c r="AK26" i="1"/>
  <c r="AG53" i="1"/>
  <c r="AN53" i="1" s="1"/>
  <c r="J36" i="3"/>
  <c r="J36" i="2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<sst xmlns="http://schemas.openxmlformats.org/spreadsheetml/2006/main" count="2297" uniqueCount="605">
  <si>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</si>
  <si>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</si>
  <si>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</si>
  <si>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</si>
  <si>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</si>
  <si>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</si>
  <si>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</si>
  <si>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{722f953e-8213-4f48-a6fc-3eafecc5572b}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</si>
  <si>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</si>
  <si>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</si>
  <si>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</si>
  <si>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</si>
  <si>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</si>
  <si>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</si>
  <si>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</si>
  <si>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</si>
  <si>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2708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</si>
  <si>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</si>
  <si>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</si>
  <si>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Rostěnický potok, km 0,000-1,400, oprava nátrží a opevnění, odstranění nánosů</t>
  </si>
  <si>
    <t>KSO:</t>
  </si>
  <si>
    <t>833 21</t>
  </si>
  <si>
    <t>CC-CZ:</t>
  </si>
  <si>
    <t/>
  </si>
  <si>
    <t>Místo:</t>
  </si>
  <si>
    <t>Rostěnický potok, k.ú. Vyškov</t>
  </si>
  <si>
    <t>Datum:</t>
  </si>
  <si>
    <t>20. 8. 2018</t>
  </si>
  <si>
    <t>Zadavatel:</t>
  </si>
  <si>
    <t>IČ:</t>
  </si>
  <si>
    <t>70890013</t>
  </si>
  <si>
    <t>Povodí Moravy, a.s.</t>
  </si>
  <si>
    <t>DIČ:</t>
  </si>
  <si>
    <t>Uchazeč:</t>
  </si>
  <si>
    <t>Vyplň údaj</t>
  </si>
  <si>
    <t>Projektant:</t>
  </si>
  <si>
    <t>49241648</t>
  </si>
  <si>
    <t>VODNÍ DÍLA - TBD a.s.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</si>
  <si>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</si>
  <si>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</si>
  <si>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</si>
  <si>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</si>
  <si>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</si>
  <si>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</si>
  <si>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</si>
  <si>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</si>
  <si>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</si>
  <si>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</si>
  <si>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</si>
  <si>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</si>
  <si>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</si>
  <si>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</si>
  <si>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</si>
  <si>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</si>
  <si>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</si>
  <si>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</si>
  <si>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</si>
  <si>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</si>
  <si>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</si>
  <si>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</si>
  <si>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</si>
  <si>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</si>
  <si>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</si>
  <si>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</si>
  <si>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</si>
  <si>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</si>
  <si>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</si>
  <si>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</si>
  <si>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</si>
  <si>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</si>
  <si>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</si>
  <si>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</si>
  <si>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</si>
  <si>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</si>
  <si>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</si>
  <si>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</si>
  <si>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</si>
  <si>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</si>
  <si>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</si>
  <si>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2708_01</t>
  </si>
  <si>
    <t>Oprava nátrží a opevnění, odstranění nánosů</t>
  </si>
  <si>
    <t>STA</t>
  </si>
  <si>
    <t>1</t>
  </si>
  <si>
    <t>{480c00f5-461b-47b9-9385-5ac1df1ce980}</t>
  </si>
  <si>
    <t>2</t>
  </si>
  <si>
    <t>2708_02</t>
  </si>
  <si>
    <t>Ostatní náklady</t>
  </si>
  <si>
    <t>{7aa6a9b2-4bc0-4f11-8769-f50fd9eea982}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</si>
  <si>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</si>
  <si>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</si>
  <si>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</si>
  <si>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</si>
  <si>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</si>
  <si>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</si>
  <si>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</si>
  <si>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2708_01 - Oprava nátrží a opevnění, odstranění nánosů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</si>
  <si>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</si>
  <si>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</si>
  <si>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</si>
  <si>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</si>
  <si>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</si>
  <si>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</si>
  <si>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</si>
  <si>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</si>
  <si>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</si>
  <si>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</si>
  <si>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</si>
  <si>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</si>
  <si>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</si>
  <si>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</si>
  <si>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</si>
  <si>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</si>
  <si>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</si>
  <si>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</si>
  <si>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</si>
  <si>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</si>
  <si>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</si>
  <si>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</si>
  <si>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</si>
  <si>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</si>
  <si>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</si>
  <si>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</si>
  <si>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</si>
  <si>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</si>
  <si>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</si>
  <si>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</si>
  <si>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</si>
  <si>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100R1</t>
  </si>
  <si>
    <t>Převedení vody během stavebních prací - dle zvolené technologie zhotovitele - kompletní dodávka + montáž</t>
  </si>
  <si>
    <t>kompl</t>
  </si>
  <si>
    <t>4</t>
  </si>
  <si>
    <t>1594682165</t>
  </si>
  <si>
    <t>P</t>
  </si>
  <si>
    <t xml:space="preserve">Poznámka k položce:
- čerpání do výšky až 10 m s průměrným přítokem do 1000 l/min
- pohotovostní čerpací soustavy dimenzovanou na požadovanou čerpací výšku a průtok
- včetně zbudování zemních hrázek ze zemin vhodných do hrázek a dostatečně těsnících, jímkovaní, soustředění převáděné vody, rozebrání hrázek
- včetně dodávky, montáže a demontáže odvodňovacího potrubí o průměru dle zvolené technologie zhotovitele                                
</t>
  </si>
  <si>
    <t>111201102</t>
  </si>
  <si>
    <t>Odstranění křovin a stromů s odstraněním kořenů  průměru kmene do 100 mm do sklonu terénu 1 : 5, při celkové ploše přes 1 000 do 10 000 m2</t>
  </si>
  <si>
    <t>m2</t>
  </si>
  <si>
    <t>CS ÚRS 2018 02</t>
  </si>
  <si>
    <t>548255783</t>
  </si>
  <si>
    <t>VV</t>
  </si>
  <si>
    <t>"B_Souhrnná technická zpráva" 2665</t>
  </si>
  <si>
    <t>3</t>
  </si>
  <si>
    <t>111201401</t>
  </si>
  <si>
    <t>Spálení odstraněných křovin a stromů na hromadách  průměru kmene do 100 mm pro jakoukoliv plochu</t>
  </si>
  <si>
    <t>-2010173505</t>
  </si>
  <si>
    <t>111211131</t>
  </si>
  <si>
    <t>Pálení větví stromů se snášením na hromady  listnatých v rovině nebo ve svahu do 1:3, průměru kmene do 30 cm</t>
  </si>
  <si>
    <t>kus</t>
  </si>
  <si>
    <t>1582839356</t>
  </si>
  <si>
    <t>"B_Souhrnná technická zpráva" 79</t>
  </si>
  <si>
    <t>5</t>
  </si>
  <si>
    <t>111211132</t>
  </si>
  <si>
    <t>Pálení větví stromů se snášením na hromady  listnatých v rovině nebo ve svahu do 1:3, průměru kmene přes 30 cm</t>
  </si>
  <si>
    <t>-1997733</t>
  </si>
  <si>
    <t>"B_Souhrnná technická zpráva" 49+28+2+2</t>
  </si>
  <si>
    <t>6</t>
  </si>
  <si>
    <t>112101101</t>
  </si>
  <si>
    <t>Odstranění stromů s odřezáním kmene a s odvětvením listnatých, průměru kmene přes 100 do 300 mm</t>
  </si>
  <si>
    <t>978926815</t>
  </si>
  <si>
    <t>7</t>
  </si>
  <si>
    <t>112101102</t>
  </si>
  <si>
    <t>Odstranění stromů s odřezáním kmene a s odvětvením listnatých, průměru kmene přes 300 do 500 mm</t>
  </si>
  <si>
    <t>872133869</t>
  </si>
  <si>
    <t>"B_Souhrnná technická zpráva" 49</t>
  </si>
  <si>
    <t>8</t>
  </si>
  <si>
    <t>112101103</t>
  </si>
  <si>
    <t>Odstranění stromů s odřezáním kmene a s odvětvením listnatých, průměru kmene přes 500 do 700 mm</t>
  </si>
  <si>
    <t>-262127438</t>
  </si>
  <si>
    <t>"B_Souhrnná technická zpráva" 28</t>
  </si>
  <si>
    <t>9</t>
  </si>
  <si>
    <t>112101104</t>
  </si>
  <si>
    <t>Odstranění stromů s odřezáním kmene a s odvětvením listnatých, průměru kmene přes 700 do 900 mm</t>
  </si>
  <si>
    <t>1686707617</t>
  </si>
  <si>
    <t>"B_Souhrnná technická zpráva" 2</t>
  </si>
  <si>
    <t>10</t>
  </si>
  <si>
    <t>112101105</t>
  </si>
  <si>
    <t>Odstranění stromů s odřezáním kmene a s odvětvením listnatých, průměru kmene přes 900 do 1100 mm</t>
  </si>
  <si>
    <t>735791929</t>
  </si>
  <si>
    <t>11</t>
  </si>
  <si>
    <t>112201101</t>
  </si>
  <si>
    <t>Odstranění pařezů  s jejich vykopáním, vytrháním nebo odstřelením, s přesekáním kořenů průměru přes 100 do 300 mm</t>
  </si>
  <si>
    <t>646148704</t>
  </si>
  <si>
    <t>12</t>
  </si>
  <si>
    <t>112201102</t>
  </si>
  <si>
    <t>Odstranění pařezů  s jejich vykopáním, vytrháním nebo odstřelením, s přesekáním kořenů průměru přes 300 do 500 mm</t>
  </si>
  <si>
    <t>-908374429</t>
  </si>
  <si>
    <t>13</t>
  </si>
  <si>
    <t>112201103</t>
  </si>
  <si>
    <t>Odstranění pařezů  s jejich vykopáním, vytrháním nebo odstřelením, s přesekáním kořenů průměru přes 500 do 700 mm</t>
  </si>
  <si>
    <t>1354030753</t>
  </si>
  <si>
    <t>14</t>
  </si>
  <si>
    <t>112201104</t>
  </si>
  <si>
    <t>Odstranění pařezů  s jejich vykopáním, vytrháním nebo odstřelením, s přesekáním kořenů průměru přes 700 do 900 mm</t>
  </si>
  <si>
    <t>-278452725</t>
  </si>
  <si>
    <t>112201105</t>
  </si>
  <si>
    <t>Odstranění pařezů  s jejich vykopáním, vytrháním nebo odstřelením, s přesekáním kořenů průměru přes 900 mm</t>
  </si>
  <si>
    <t>-1700056753</t>
  </si>
  <si>
    <t>16</t>
  </si>
  <si>
    <t>124303102</t>
  </si>
  <si>
    <t>Vykopávky pro koryta vodotečí  s přehozením výkopku na vzdálenost do 3 m nebo s naložením na dopravní prostředek v hornině tř. 4 přes 1 000 do 5 000 m3</t>
  </si>
  <si>
    <t>m3</t>
  </si>
  <si>
    <t>-1752795641</t>
  </si>
  <si>
    <t>"B_Souhrnná technická zpráva, úsek km 0,228 až 0,510" 158</t>
  </si>
  <si>
    <t>"B_Souhrnná technická zpráva, úsek km 0,703 až 1,368" 901</t>
  </si>
  <si>
    <t>"B_Souhrnná technická zpráva, odstranění objektu v km 0,703 - výkop" 14,16</t>
  </si>
  <si>
    <t>17</t>
  </si>
  <si>
    <t>124303109</t>
  </si>
  <si>
    <t>Vykopávky pro koryta vodotečí  s přehozením výkopku na vzdálenost do 3 m nebo s naložením na dopravní prostředek v hornině tř. 4 Příplatek k cenám za lepivost horniny tř. 4</t>
  </si>
  <si>
    <t>502225577</t>
  </si>
  <si>
    <t>"uvažováno 30%" 0,3*1073</t>
  </si>
  <si>
    <t>18</t>
  </si>
  <si>
    <t>162301421</t>
  </si>
  <si>
    <t>Vodorovné přemístění větví, kmenů nebo pařezů  s naložením, složením a dopravou do 5000 m pařezů kmenů, průměru přes 100 do 300 mm</t>
  </si>
  <si>
    <t>-1212213478</t>
  </si>
  <si>
    <t>"odvoz na skládku, cca 25km" 79</t>
  </si>
  <si>
    <t>19</t>
  </si>
  <si>
    <t>162301422</t>
  </si>
  <si>
    <t>Vodorovné přemístění větví, kmenů nebo pařezů  s naložením, složením a dopravou do 5000 m pařezů kmenů, průměru přes 300 do 500 mm</t>
  </si>
  <si>
    <t>-1183852098</t>
  </si>
  <si>
    <t>"odvoz na skládku, cca 25km" 49</t>
  </si>
  <si>
    <t>20</t>
  </si>
  <si>
    <t>162301423</t>
  </si>
  <si>
    <t>Vodorovné přemístění větví, kmenů nebo pařezů  s naložením, složením a dopravou do 5000 m pařezů kmenů, průměru přes 500 do 700 mm</t>
  </si>
  <si>
    <t>-1273239331</t>
  </si>
  <si>
    <t>"odvoz na skládku, cca 25km" 28</t>
  </si>
  <si>
    <t>162301424</t>
  </si>
  <si>
    <t>Vodorovné přemístění větví, kmenů nebo pařezů  s naložením, složením a dopravou do 5000 m pařezů kmenů, průměru přes 700 do 900 mm</t>
  </si>
  <si>
    <t>-1440567483</t>
  </si>
  <si>
    <t>"odvoz na skládku, cca 25km" 4</t>
  </si>
  <si>
    <t>22</t>
  </si>
  <si>
    <t>162301921</t>
  </si>
  <si>
    <t>Vodorovné přemístění větví, kmenů nebo pařezů  s naložením, složením a dopravou Příplatek k cenám za každých dalších i započatých 5000 m přes 5000 m pařezů kmenů, průměru přes 100 do 300 mm</t>
  </si>
  <si>
    <t>407845424</t>
  </si>
  <si>
    <t>23</t>
  </si>
  <si>
    <t>162301922</t>
  </si>
  <si>
    <t>Vodorovné přemístění větví, kmenů nebo pařezů  s naložením, složením a dopravou Příplatek k cenám za každých dalších i započatých 5000 m přes 5000 m pařezů kmenů, průměru přes 300 do 500 mm</t>
  </si>
  <si>
    <t>-1761637224</t>
  </si>
  <si>
    <t>24</t>
  </si>
  <si>
    <t>162301923</t>
  </si>
  <si>
    <t>Vodorovné přemístění větví, kmenů nebo pařezů  s naložením, složením a dopravou Příplatek k cenám za každých dalších i započatých 5000 m přes 5000 m pařezů kmenů, průměru přes 500 do 700 mm</t>
  </si>
  <si>
    <t>219126474</t>
  </si>
  <si>
    <t>25</t>
  </si>
  <si>
    <t>162301924</t>
  </si>
  <si>
    <t>Vodorovné přemístění větví, kmenů nebo pařezů  s naložením, složením a dopravou Příplatek k cenám za každých dalších i započatých 5000 m přes 5000 m pařezů kmenů, průměru přes 700 do 900 mm</t>
  </si>
  <si>
    <t>1253291127</t>
  </si>
  <si>
    <t>26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</si>
  <si>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</si>
  <si>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</si>
  <si>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-1857006242</t>
  </si>
  <si>
    <t>"odvoz přebytečného materiálu na skládku, vzdálenost cca 25km" 1073</t>
  </si>
  <si>
    <t>"předpoklad použití zeminy pro zpětný zásyp" -244</t>
  </si>
  <si>
    <t>27</t>
  </si>
  <si>
    <t>162701109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</si>
  <si>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</si>
  <si>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252820031</t>
  </si>
  <si>
    <t>"odvoz přebytečného materiálu na skládku, vzdálenost cca 25km" 829 *15</t>
  </si>
  <si>
    <t>28</t>
  </si>
  <si>
    <t>171201201</t>
  </si>
  <si>
    <t>Uložení sypaniny  na skládky</t>
  </si>
  <si>
    <t>2037663037</t>
  </si>
  <si>
    <t>"odvoz přebytečného materiálu na skládku, vzdálenost cca 25km" 829</t>
  </si>
  <si>
    <t>29</t>
  </si>
  <si>
    <t>171201211R</t>
  </si>
  <si>
    <t>Poplatek za uložení stavebního odpadu na skládce (skládkovné) zeminy a kameniva zatříděného do Katalogu odpadů pod kódem 170 504</t>
  </si>
  <si>
    <t>t</t>
  </si>
  <si>
    <t>-2058574047</t>
  </si>
  <si>
    <t>Poznámka k položce:
upravena cena VPR dle skutečného poplatku na skládce</t>
  </si>
  <si>
    <t>"odvoz přebytečného materiálu na skládku, vzdálenost cca 25km" 829 * 1,6</t>
  </si>
  <si>
    <t>30</t>
  </si>
  <si>
    <t>174201101</t>
  </si>
  <si>
    <t>Zásyp sypaninou z jakékoliv horniny  s uložením výkopku ve vrstvách bez zhutnění jam, šachet, rýh nebo kolem objektů v těchto vykopávkách</t>
  </si>
  <si>
    <t>-1272424453</t>
  </si>
  <si>
    <t>"D.1" 11,3</t>
  </si>
  <si>
    <t>"B_Souhrnná technická zpráva, úsek km 0,703 až 1,368" 233</t>
  </si>
  <si>
    <t>"B_Souhrnná technická zpráva, podsyp pod rovnaninu při opravě nátrží" 1,55</t>
  </si>
  <si>
    <t>31</t>
  </si>
  <si>
    <t>174201201</t>
  </si>
  <si>
    <t>Zásyp jam po pařezech  výkopkem z horniny získané při dobývání pařezů s hrubým urovnáním povrchu zasypávky průměru pařezu přes 100 do 300 mm</t>
  </si>
  <si>
    <t>1293451883</t>
  </si>
  <si>
    <t>32</t>
  </si>
  <si>
    <t>174201202</t>
  </si>
  <si>
    <t>Zásyp jam po pařezech  výkopkem z horniny získané při dobývání pařezů s hrubým urovnáním povrchu zasypávky průměru pařezu přes 300 do 500 mm</t>
  </si>
  <si>
    <t>-2041638104</t>
  </si>
  <si>
    <t>33</t>
  </si>
  <si>
    <t>174201203</t>
  </si>
  <si>
    <t>Zásyp jam po pařezech  výkopkem z horniny získané při dobývání pařezů s hrubým urovnáním povrchu zasypávky průměru pařezu přes 500 do 700 mm</t>
  </si>
  <si>
    <t>-1465177061</t>
  </si>
  <si>
    <t>34</t>
  </si>
  <si>
    <t>174201204</t>
  </si>
  <si>
    <t>Zásyp jam po pařezech  výkopkem z horniny získané při dobývání pařezů s hrubým urovnáním povrchu zasypávky průměru pařezu přes 700 do 900 mm</t>
  </si>
  <si>
    <t>-1771989483</t>
  </si>
  <si>
    <t>"B_Souhrnná technická zpráva" 4</t>
  </si>
  <si>
    <t>Vodorovné konstrukce</t>
  </si>
  <si>
    <t>35</t>
  </si>
  <si>
    <t>400R1</t>
  </si>
  <si>
    <t>Oprava stabilizace paty svahů koryta</t>
  </si>
  <si>
    <t>1863382823</t>
  </si>
  <si>
    <t>Poznámka k položce:
bude provedena doplněním chybějícího materiálu stávající stabilizace či jeho přeosazením. Jedná se o dva typy stabilizace – záhozová patka a betonové obdélníkové prefabrikáty, v úsecích bude vždy dodržen daný typ stabilizace</t>
  </si>
  <si>
    <t>36</t>
  </si>
  <si>
    <t>462513161</t>
  </si>
  <si>
    <t>Zához z lomového kamene neupraveného provedený ze břehu nebo z lešení, do sucha nebo do vody záhozového, hmotnost jednotlivých kamenů přes 200 do 500 kg bez výplně mezer</t>
  </si>
  <si>
    <t>533774496</t>
  </si>
  <si>
    <t>"D.1, dstranění objektu v km 0,703" 10,8</t>
  </si>
  <si>
    <t>37</t>
  </si>
  <si>
    <t>463211151</t>
  </si>
  <si>
    <t>Rovnanina z lomového kamene neupraveného pro podélné i příčné objekty objemu přes 3 m3 z kamene tříděného, s urovnáním líce a vyklínováním spár úlomky kamene hmotnost jednotlivých kamenů do 80 kg</t>
  </si>
  <si>
    <t>-759320330</t>
  </si>
  <si>
    <t>"D.1, odstranění objektu v km 0,703" 17,04</t>
  </si>
  <si>
    <t>38</t>
  </si>
  <si>
    <t>463211153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</si>
  <si>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</si>
  <si>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-970711418</t>
  </si>
  <si>
    <t>"B_Souhrnná technická zpráva, oprava nátrží" 16,7</t>
  </si>
  <si>
    <t>Trubní vedení</t>
  </si>
  <si>
    <t>39</t>
  </si>
  <si>
    <t>831372121</t>
  </si>
  <si>
    <t>Montáž potrubí z trub kameninových  hrdlových s integrovaným těsněním v otevřeném výkopu ve sklonu do 20 % DN 300</t>
  </si>
  <si>
    <t>m</t>
  </si>
  <si>
    <t>-1639436136</t>
  </si>
  <si>
    <t>"Potrubí dešťovékanalizace (km 0,373)" 1</t>
  </si>
  <si>
    <t>40</t>
  </si>
  <si>
    <t>M</t>
  </si>
  <si>
    <t>59710707</t>
  </si>
  <si>
    <t>trouba kameninová glazovaná DN 300mm L2,50m spojovací systém C Třída 240</t>
  </si>
  <si>
    <t>-1074239375</t>
  </si>
  <si>
    <t>1*1,015 'Přepočtené koeficientem množství</t>
  </si>
  <si>
    <t>Ostatní konstrukce a práce, bourání</t>
  </si>
  <si>
    <t>41</t>
  </si>
  <si>
    <t>900R1</t>
  </si>
  <si>
    <t>Odstranění dřeveného hradítka (dluží) š 0,5m ze vzdouvacího objektu</t>
  </si>
  <si>
    <t>2124049568</t>
  </si>
  <si>
    <t>Poznámka k položce:
Dluže budou odebírány postupně tak, aby při vyprazdňováním zadrženého objemu nevznikla nadměrná průtoková vlna</t>
  </si>
  <si>
    <t>42</t>
  </si>
  <si>
    <t>961044111</t>
  </si>
  <si>
    <t>Bourání základů z betonu  prostého</t>
  </si>
  <si>
    <t>1945616037</t>
  </si>
  <si>
    <t>"D.1 - odhad, není známa hloubka založení" 9</t>
  </si>
  <si>
    <t>43</t>
  </si>
  <si>
    <t>961055111</t>
  </si>
  <si>
    <t>Bourání základů z betonu  železového</t>
  </si>
  <si>
    <t>815125315</t>
  </si>
  <si>
    <t>"D.1" 5.72*0.15</t>
  </si>
  <si>
    <t>44</t>
  </si>
  <si>
    <t>985142211</t>
  </si>
  <si>
    <t>Vysekání spojovací hmoty ze spár zdiva včetně vyčištění hloubky spáry přes 40 mm délky spáry na 1 m2 upravované plochy do 6 m</t>
  </si>
  <si>
    <t>-718323395</t>
  </si>
  <si>
    <t>"B_Souhrnná technická zpráva, Oprava spárování zdiva km 0,093 " 1</t>
  </si>
  <si>
    <t>"B_Souhrnná technická zpráva, Oprava opevnění pod betonovou lávkou v km 0,288 " 9,55</t>
  </si>
  <si>
    <t>45</t>
  </si>
  <si>
    <t>985232111</t>
  </si>
  <si>
    <t>Hloubkové spárování zdiva hloubky přes 40 do 80 mm aktivovanou maltou délky spáry na 1 m2 upravované plochy do 6 m</t>
  </si>
  <si>
    <t>313438914</t>
  </si>
  <si>
    <t>46</t>
  </si>
  <si>
    <t>985233121</t>
  </si>
  <si>
    <t>Úprava spár po spárování zdiva kamenného nebo cihelného délky spáry na 1 m2 upravované plochy přes 6 do 12 m uhlazením</t>
  </si>
  <si>
    <t>-987761169</t>
  </si>
  <si>
    <t>997</t>
  </si>
  <si>
    <t>Přesun sutě</t>
  </si>
  <si>
    <t>47</t>
  </si>
  <si>
    <t>997013501</t>
  </si>
  <si>
    <t>Odvoz suti a vybouraných hmot na skládku nebo meziskládku se složením, na vzdálenost do 1 km</t>
  </si>
  <si>
    <t>-117315579</t>
  </si>
  <si>
    <t>"vzdálenost skládky 25km, beton" 9,858*2,5</t>
  </si>
  <si>
    <t>48</t>
  </si>
  <si>
    <t>997013509</t>
  </si>
  <si>
    <t>Odvoz suti a vybouraných hmot na skládku nebo meziskládku se složením, na vzdálenost Příplatek k ceně za každý další i započatý 1 km přes 1 km</t>
  </si>
  <si>
    <t>513213381</t>
  </si>
  <si>
    <t>"vzdálenost skládky 25km" 24,645*24</t>
  </si>
  <si>
    <t>49</t>
  </si>
  <si>
    <t>997013801R</t>
  </si>
  <si>
    <t>Poplatek za uložení stavebního odpadu na skládce (skládkovné) betonového</t>
  </si>
  <si>
    <t>-1570027050</t>
  </si>
  <si>
    <t>24,645</t>
  </si>
  <si>
    <t>998</t>
  </si>
  <si>
    <t>Přesun hmot</t>
  </si>
  <si>
    <t>50</t>
  </si>
  <si>
    <t>998312011</t>
  </si>
  <si>
    <t>Přesun hmot pro sanace území, hrazení a úpravy bystřin  jakéhokoliv rozsahu pro dopravní vzdálenost 50 m</t>
  </si>
  <si>
    <t>-214494827</t>
  </si>
  <si>
    <t>PSC</t>
  </si>
  <si>
    <t xml:space="preserve">Poznámka k souboru cen:_x000D_
1. Ceny jsou určeny pro opevnění svahu nebo dna. 2. Ceny neplatí pro břehové a ochranné porosty, tento přesun se oceňuje cenou 998 31-5011 Břehové a ochranné porosty. </t>
  </si>
  <si>
    <t>2708_02 -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</si>
  <si>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</si>
  <si>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</si>
  <si>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</si>
  <si>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</si>
  <si>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</si>
  <si>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</si>
  <si>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</si>
  <si>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R01</t>
  </si>
  <si>
    <t xml:space="preserve">Projednání a zřízení příjezdů na staveniště, údržba dotčených komunikací, včetně uvedení všech povrchů do původního stavu a jejich protokolární předání   </t>
  </si>
  <si>
    <t>1024</t>
  </si>
  <si>
    <t>-710893726</t>
  </si>
  <si>
    <t xml:space="preserve">Poznámka k položce:
</t>
  </si>
  <si>
    <t>012103000</t>
  </si>
  <si>
    <t>Geodetické práce před výstavbou</t>
  </si>
  <si>
    <t>164703180</t>
  </si>
  <si>
    <t>Poznámka k položce:
Zajištění všech nezbytných opatření, jimiž bude předejito
porušení jakékoliv inženýrské sítě během výstavby, aktualizaci vyjádření k existenci sítí, jejich vytýčení, označení a ochrana stávajících inženýrských sítí a zařízení v obvodu staveniště</t>
  </si>
  <si>
    <t>012203000</t>
  </si>
  <si>
    <t>Geodetické práce při provádění stavby</t>
  </si>
  <si>
    <t>2020842092</t>
  </si>
  <si>
    <t>R02</t>
  </si>
  <si>
    <t>Zpracování a předání geodetického zaměření skutečného provedení stavby</t>
  </si>
  <si>
    <t>-934501659</t>
  </si>
  <si>
    <t>Poznámka k položce:
bude provedeno odborně způsobilou osobou, bude obsahovat polohopisné a výškopisné zaměření stavby a jednotlivých objektů s návazností na katastr nemovitostí a projektovou dokumentaci</t>
  </si>
  <si>
    <t>013254000</t>
  </si>
  <si>
    <t>Dokumentace skutečného provedení stavby</t>
  </si>
  <si>
    <t>-1389322903</t>
  </si>
  <si>
    <t xml:space="preserve">Poznámka k položce:
Zákresy veškerých změn oproti schválené projektové dokumentaci a to ve všech přílohách této projektové dokumentace, v tištěné i digitální verzi - CD nebo DVD ve formátu *.pdf a CD nebo DVD se zdrojovými daty) 
</t>
  </si>
  <si>
    <t>R03</t>
  </si>
  <si>
    <t>Fotodokumentace postupu prací při provádění díla</t>
  </si>
  <si>
    <t>-952703918</t>
  </si>
  <si>
    <t>Poznámka k položce:
včetně popisu prováděných prací, lokalizace, uvedení data a času. Fotodokumentace bude uložena ke každé fakturaci na CD(DVD) nosiči v rozlišení a kvalitě pro tisk</t>
  </si>
  <si>
    <t>VRN3</t>
  </si>
  <si>
    <t>Zařízení staveniště</t>
  </si>
  <si>
    <t>030001000</t>
  </si>
  <si>
    <t>1994175755</t>
  </si>
  <si>
    <t>034002000</t>
  </si>
  <si>
    <t>Zabezpečení staveniště</t>
  </si>
  <si>
    <t>-1146434960</t>
  </si>
  <si>
    <t>039002000</t>
  </si>
  <si>
    <t>Zrušení zařízení staveniště</t>
  </si>
  <si>
    <t>-1765939604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</si>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</sst>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18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3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3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4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2" borderId="0" xfId="1" applyFont="1" applyFill="1" applyAlignment="1">
      <alignment vertical="center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18" t="s">
        <v>16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26"/>
      <c r="AQ5" s="28"/>
      <c r="BE5" s="309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40" t="s">
        <v>19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26"/>
      <c r="AQ6" s="28"/>
      <c r="BE6" s="310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23</v>
      </c>
      <c r="AO7" s="26"/>
      <c r="AP7" s="26"/>
      <c r="AQ7" s="28"/>
      <c r="BE7" s="310"/>
      <c r="BS7" s="21" t="s">
        <v>8</v>
      </c>
    </row>
    <row r="8" spans="1:74" ht="14.45" customHeight="1">
      <c r="B8" s="25"/>
      <c r="C8" s="26"/>
      <c r="D8" s="34" t="s">
        <v>24</v>
      </c>
      <c r="E8" s="26"/>
      <c r="F8" s="26"/>
      <c r="G8" s="26"/>
      <c r="H8" s="26"/>
      <c r="I8" s="26"/>
      <c r="J8" s="26"/>
      <c r="K8" s="32" t="s">
        <v>25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26</v>
      </c>
      <c r="AL8" s="26"/>
      <c r="AM8" s="26"/>
      <c r="AN8" s="35" t="s">
        <v>27</v>
      </c>
      <c r="AO8" s="26"/>
      <c r="AP8" s="26"/>
      <c r="AQ8" s="28"/>
      <c r="BE8" s="310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10"/>
      <c r="BS9" s="21" t="s">
        <v>8</v>
      </c>
    </row>
    <row r="10" spans="1:74" ht="14.45" customHeight="1">
      <c r="B10" s="25"/>
      <c r="C10" s="26"/>
      <c r="D10" s="34" t="s">
        <v>28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29</v>
      </c>
      <c r="AL10" s="26"/>
      <c r="AM10" s="26"/>
      <c r="AN10" s="32" t="s">
        <v>30</v>
      </c>
      <c r="AO10" s="26"/>
      <c r="AP10" s="26"/>
      <c r="AQ10" s="28"/>
      <c r="BE10" s="310"/>
      <c r="BS10" s="21" t="s">
        <v>8</v>
      </c>
    </row>
    <row r="11" spans="1:74" ht="18.399999999999999" customHeight="1">
      <c r="B11" s="25"/>
      <c r="C11" s="26"/>
      <c r="D11" s="26"/>
      <c r="E11" s="32" t="s">
        <v>31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32</v>
      </c>
      <c r="AL11" s="26"/>
      <c r="AM11" s="26"/>
      <c r="AN11" s="32" t="s">
        <v>23</v>
      </c>
      <c r="AO11" s="26"/>
      <c r="AP11" s="26"/>
      <c r="AQ11" s="28"/>
      <c r="BE11" s="310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10"/>
      <c r="BS12" s="21" t="s">
        <v>8</v>
      </c>
    </row>
    <row r="13" spans="1:74" ht="14.45" customHeight="1">
      <c r="B13" s="25"/>
      <c r="C13" s="26"/>
      <c r="D13" s="34" t="s">
        <v>33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29</v>
      </c>
      <c r="AL13" s="26"/>
      <c r="AM13" s="26"/>
      <c r="AN13" s="36" t="s">
        <v>34</v>
      </c>
      <c r="AO13" s="26"/>
      <c r="AP13" s="26"/>
      <c r="AQ13" s="28"/>
      <c r="BE13" s="310"/>
      <c r="BS13" s="21" t="s">
        <v>8</v>
      </c>
    </row>
    <row r="14" spans="1:74">
      <c r="B14" s="25"/>
      <c r="C14" s="26"/>
      <c r="D14" s="26"/>
      <c r="E14" s="334" t="s">
        <v>34</v>
      </c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4" t="s">
        <v>32</v>
      </c>
      <c r="AL14" s="26"/>
      <c r="AM14" s="26"/>
      <c r="AN14" s="36" t="s">
        <v>34</v>
      </c>
      <c r="AO14" s="26"/>
      <c r="AP14" s="26"/>
      <c r="AQ14" s="28"/>
      <c r="BE14" s="310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10"/>
      <c r="BS15" s="21" t="s">
        <v>6</v>
      </c>
    </row>
    <row r="16" spans="1:74" ht="14.45" customHeight="1">
      <c r="B16" s="25"/>
      <c r="C16" s="26"/>
      <c r="D16" s="34" t="s">
        <v>35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29</v>
      </c>
      <c r="AL16" s="26"/>
      <c r="AM16" s="26"/>
      <c r="AN16" s="32" t="s">
        <v>36</v>
      </c>
      <c r="AO16" s="26"/>
      <c r="AP16" s="26"/>
      <c r="AQ16" s="28"/>
      <c r="BE16" s="310"/>
      <c r="BS16" s="21" t="s">
        <v>6</v>
      </c>
    </row>
    <row r="17" spans="2:71" ht="18.399999999999999" customHeight="1">
      <c r="B17" s="25"/>
      <c r="C17" s="26"/>
      <c r="D17" s="26"/>
      <c r="E17" s="32" t="s">
        <v>37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32</v>
      </c>
      <c r="AL17" s="26"/>
      <c r="AM17" s="26"/>
      <c r="AN17" s="32" t="s">
        <v>23</v>
      </c>
      <c r="AO17" s="26"/>
      <c r="AP17" s="26"/>
      <c r="AQ17" s="28"/>
      <c r="BE17" s="310"/>
      <c r="BS17" s="21" t="s">
        <v>38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10"/>
      <c r="BS18" s="21" t="s">
        <v>8</v>
      </c>
    </row>
    <row r="19" spans="2:71" ht="14.45" customHeight="1">
      <c r="B19" s="25"/>
      <c r="C19" s="26"/>
      <c r="D19" s="34" t="s">
        <v>39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10"/>
      <c r="BS19" s="21" t="s">
        <v>8</v>
      </c>
    </row>
    <row r="20" spans="2:71" ht="16.5" customHeight="1">
      <c r="B20" s="25"/>
      <c r="C20" s="26"/>
      <c r="D20" s="26"/>
      <c r="E20" s="336" t="s">
        <v>23</v>
      </c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26"/>
      <c r="AP20" s="26"/>
      <c r="AQ20" s="28"/>
      <c r="BE20" s="310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10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10"/>
    </row>
    <row r="23" spans="2:71" s="1" customFormat="1" ht="25.9" customHeight="1">
      <c r="B23" s="38"/>
      <c r="C23" s="39"/>
      <c r="D23" s="40" t="s">
        <v>40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37">
        <f>ROUND(AG51,2)</f>
        <v>0</v>
      </c>
      <c r="AL23" s="338"/>
      <c r="AM23" s="338"/>
      <c r="AN23" s="338"/>
      <c r="AO23" s="338"/>
      <c r="AP23" s="39"/>
      <c r="AQ23" s="42"/>
      <c r="BE23" s="310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10"/>
    </row>
    <row r="25" spans="2:71" s="1" customFormat="1" ht="13.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39" t="s">
        <v>41</v>
      </c>
      <c r="M25" s="339"/>
      <c r="N25" s="339"/>
      <c r="O25" s="339"/>
      <c r="P25" s="39"/>
      <c r="Q25" s="39"/>
      <c r="R25" s="39"/>
      <c r="S25" s="39"/>
      <c r="T25" s="39"/>
      <c r="U25" s="39"/>
      <c r="V25" s="39"/>
      <c r="W25" s="339" t="s">
        <v>42</v>
      </c>
      <c r="X25" s="339"/>
      <c r="Y25" s="339"/>
      <c r="Z25" s="339"/>
      <c r="AA25" s="339"/>
      <c r="AB25" s="339"/>
      <c r="AC25" s="339"/>
      <c r="AD25" s="339"/>
      <c r="AE25" s="339"/>
      <c r="AF25" s="39"/>
      <c r="AG25" s="39"/>
      <c r="AH25" s="39"/>
      <c r="AI25" s="39"/>
      <c r="AJ25" s="39"/>
      <c r="AK25" s="339" t="s">
        <v>43</v>
      </c>
      <c r="AL25" s="339"/>
      <c r="AM25" s="339"/>
      <c r="AN25" s="339"/>
      <c r="AO25" s="339"/>
      <c r="AP25" s="39"/>
      <c r="AQ25" s="42"/>
      <c r="BE25" s="310"/>
    </row>
    <row r="26" spans="2:71" s="2" customFormat="1" ht="14.45" customHeight="1">
      <c r="B26" s="44"/>
      <c r="C26" s="45"/>
      <c r="D26" s="46" t="s">
        <v>44</v>
      </c>
      <c r="E26" s="45"/>
      <c r="F26" s="46" t="s">
        <v>45</v>
      </c>
      <c r="G26" s="45"/>
      <c r="H26" s="45"/>
      <c r="I26" s="45"/>
      <c r="J26" s="45"/>
      <c r="K26" s="45"/>
      <c r="L26" s="333">
        <v>0.21</v>
      </c>
      <c r="M26" s="312"/>
      <c r="N26" s="312"/>
      <c r="O26" s="312"/>
      <c r="P26" s="45"/>
      <c r="Q26" s="45"/>
      <c r="R26" s="45"/>
      <c r="S26" s="45"/>
      <c r="T26" s="45"/>
      <c r="U26" s="45"/>
      <c r="V26" s="45"/>
      <c r="W26" s="311">
        <f>ROUND(AZ51,2)</f>
        <v>0</v>
      </c>
      <c r="X26" s="312"/>
      <c r="Y26" s="312"/>
      <c r="Z26" s="312"/>
      <c r="AA26" s="312"/>
      <c r="AB26" s="312"/>
      <c r="AC26" s="312"/>
      <c r="AD26" s="312"/>
      <c r="AE26" s="312"/>
      <c r="AF26" s="45"/>
      <c r="AG26" s="45"/>
      <c r="AH26" s="45"/>
      <c r="AI26" s="45"/>
      <c r="AJ26" s="45"/>
      <c r="AK26" s="311">
        <f>ROUND(AV51,2)</f>
        <v>0</v>
      </c>
      <c r="AL26" s="312"/>
      <c r="AM26" s="312"/>
      <c r="AN26" s="312"/>
      <c r="AO26" s="312"/>
      <c r="AP26" s="45"/>
      <c r="AQ26" s="47"/>
      <c r="BE26" s="310"/>
    </row>
    <row r="27" spans="2:71" s="2" customFormat="1" ht="14.45" customHeight="1">
      <c r="B27" s="44"/>
      <c r="C27" s="45"/>
      <c r="D27" s="45"/>
      <c r="E27" s="45"/>
      <c r="F27" s="46" t="s">
        <v>46</v>
      </c>
      <c r="G27" s="45"/>
      <c r="H27" s="45"/>
      <c r="I27" s="45"/>
      <c r="J27" s="45"/>
      <c r="K27" s="45"/>
      <c r="L27" s="333">
        <v>0.15</v>
      </c>
      <c r="M27" s="312"/>
      <c r="N27" s="312"/>
      <c r="O27" s="312"/>
      <c r="P27" s="45"/>
      <c r="Q27" s="45"/>
      <c r="R27" s="45"/>
      <c r="S27" s="45"/>
      <c r="T27" s="45"/>
      <c r="U27" s="45"/>
      <c r="V27" s="45"/>
      <c r="W27" s="311">
        <f>ROUND(BA51,2)</f>
        <v>0</v>
      </c>
      <c r="X27" s="312"/>
      <c r="Y27" s="312"/>
      <c r="Z27" s="312"/>
      <c r="AA27" s="312"/>
      <c r="AB27" s="312"/>
      <c r="AC27" s="312"/>
      <c r="AD27" s="312"/>
      <c r="AE27" s="312"/>
      <c r="AF27" s="45"/>
      <c r="AG27" s="45"/>
      <c r="AH27" s="45"/>
      <c r="AI27" s="45"/>
      <c r="AJ27" s="45"/>
      <c r="AK27" s="311">
        <f>ROUND(AW51,2)</f>
        <v>0</v>
      </c>
      <c r="AL27" s="312"/>
      <c r="AM27" s="312"/>
      <c r="AN27" s="312"/>
      <c r="AO27" s="312"/>
      <c r="AP27" s="45"/>
      <c r="AQ27" s="47"/>
      <c r="BE27" s="310"/>
    </row>
    <row r="28" spans="2:71" s="2" customFormat="1" ht="14.45" hidden="1" customHeight="1">
      <c r="B28" s="44"/>
      <c r="C28" s="45"/>
      <c r="D28" s="45"/>
      <c r="E28" s="45"/>
      <c r="F28" s="46" t="s">
        <v>47</v>
      </c>
      <c r="G28" s="45"/>
      <c r="H28" s="45"/>
      <c r="I28" s="45"/>
      <c r="J28" s="45"/>
      <c r="K28" s="45"/>
      <c r="L28" s="333">
        <v>0.21</v>
      </c>
      <c r="M28" s="312"/>
      <c r="N28" s="312"/>
      <c r="O28" s="312"/>
      <c r="P28" s="45"/>
      <c r="Q28" s="45"/>
      <c r="R28" s="45"/>
      <c r="S28" s="45"/>
      <c r="T28" s="45"/>
      <c r="U28" s="45"/>
      <c r="V28" s="45"/>
      <c r="W28" s="311">
        <f>ROUND(BB51,2)</f>
        <v>0</v>
      </c>
      <c r="X28" s="312"/>
      <c r="Y28" s="312"/>
      <c r="Z28" s="312"/>
      <c r="AA28" s="312"/>
      <c r="AB28" s="312"/>
      <c r="AC28" s="312"/>
      <c r="AD28" s="312"/>
      <c r="AE28" s="312"/>
      <c r="AF28" s="45"/>
      <c r="AG28" s="45"/>
      <c r="AH28" s="45"/>
      <c r="AI28" s="45"/>
      <c r="AJ28" s="45"/>
      <c r="AK28" s="311">
        <v>0</v>
      </c>
      <c r="AL28" s="312"/>
      <c r="AM28" s="312"/>
      <c r="AN28" s="312"/>
      <c r="AO28" s="312"/>
      <c r="AP28" s="45"/>
      <c r="AQ28" s="47"/>
      <c r="BE28" s="310"/>
    </row>
    <row r="29" spans="2:71" s="2" customFormat="1" ht="14.45" hidden="1" customHeight="1">
      <c r="B29" s="44"/>
      <c r="C29" s="45"/>
      <c r="D29" s="45"/>
      <c r="E29" s="45"/>
      <c r="F29" s="46" t="s">
        <v>48</v>
      </c>
      <c r="G29" s="45"/>
      <c r="H29" s="45"/>
      <c r="I29" s="45"/>
      <c r="J29" s="45"/>
      <c r="K29" s="45"/>
      <c r="L29" s="333">
        <v>0.15</v>
      </c>
      <c r="M29" s="312"/>
      <c r="N29" s="312"/>
      <c r="O29" s="312"/>
      <c r="P29" s="45"/>
      <c r="Q29" s="45"/>
      <c r="R29" s="45"/>
      <c r="S29" s="45"/>
      <c r="T29" s="45"/>
      <c r="U29" s="45"/>
      <c r="V29" s="45"/>
      <c r="W29" s="311">
        <f>ROUND(BC51,2)</f>
        <v>0</v>
      </c>
      <c r="X29" s="312"/>
      <c r="Y29" s="312"/>
      <c r="Z29" s="312"/>
      <c r="AA29" s="312"/>
      <c r="AB29" s="312"/>
      <c r="AC29" s="312"/>
      <c r="AD29" s="312"/>
      <c r="AE29" s="312"/>
      <c r="AF29" s="45"/>
      <c r="AG29" s="45"/>
      <c r="AH29" s="45"/>
      <c r="AI29" s="45"/>
      <c r="AJ29" s="45"/>
      <c r="AK29" s="311">
        <v>0</v>
      </c>
      <c r="AL29" s="312"/>
      <c r="AM29" s="312"/>
      <c r="AN29" s="312"/>
      <c r="AO29" s="312"/>
      <c r="AP29" s="45"/>
      <c r="AQ29" s="47"/>
      <c r="BE29" s="310"/>
    </row>
    <row r="30" spans="2:71" s="2" customFormat="1" ht="14.45" hidden="1" customHeight="1">
      <c r="B30" s="44"/>
      <c r="C30" s="45"/>
      <c r="D30" s="45"/>
      <c r="E30" s="45"/>
      <c r="F30" s="46" t="s">
        <v>49</v>
      </c>
      <c r="G30" s="45"/>
      <c r="H30" s="45"/>
      <c r="I30" s="45"/>
      <c r="J30" s="45"/>
      <c r="K30" s="45"/>
      <c r="L30" s="333">
        <v>0</v>
      </c>
      <c r="M30" s="312"/>
      <c r="N30" s="312"/>
      <c r="O30" s="312"/>
      <c r="P30" s="45"/>
      <c r="Q30" s="45"/>
      <c r="R30" s="45"/>
      <c r="S30" s="45"/>
      <c r="T30" s="45"/>
      <c r="U30" s="45"/>
      <c r="V30" s="45"/>
      <c r="W30" s="311">
        <f>ROUND(BD51,2)</f>
        <v>0</v>
      </c>
      <c r="X30" s="312"/>
      <c r="Y30" s="312"/>
      <c r="Z30" s="312"/>
      <c r="AA30" s="312"/>
      <c r="AB30" s="312"/>
      <c r="AC30" s="312"/>
      <c r="AD30" s="312"/>
      <c r="AE30" s="312"/>
      <c r="AF30" s="45"/>
      <c r="AG30" s="45"/>
      <c r="AH30" s="45"/>
      <c r="AI30" s="45"/>
      <c r="AJ30" s="45"/>
      <c r="AK30" s="311">
        <v>0</v>
      </c>
      <c r="AL30" s="312"/>
      <c r="AM30" s="312"/>
      <c r="AN30" s="312"/>
      <c r="AO30" s="312"/>
      <c r="AP30" s="45"/>
      <c r="AQ30" s="47"/>
      <c r="BE30" s="310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10"/>
    </row>
    <row r="32" spans="2:71" s="1" customFormat="1" ht="25.9" customHeight="1">
      <c r="B32" s="38"/>
      <c r="C32" s="48"/>
      <c r="D32" s="49" t="s">
        <v>50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51</v>
      </c>
      <c r="U32" s="50"/>
      <c r="V32" s="50"/>
      <c r="W32" s="50"/>
      <c r="X32" s="313" t="s">
        <v>52</v>
      </c>
      <c r="Y32" s="314"/>
      <c r="Z32" s="314"/>
      <c r="AA32" s="314"/>
      <c r="AB32" s="314"/>
      <c r="AC32" s="50"/>
      <c r="AD32" s="50"/>
      <c r="AE32" s="50"/>
      <c r="AF32" s="50"/>
      <c r="AG32" s="50"/>
      <c r="AH32" s="50"/>
      <c r="AI32" s="50"/>
      <c r="AJ32" s="50"/>
      <c r="AK32" s="315">
        <f>SUM(AK23:AK30)</f>
        <v>0</v>
      </c>
      <c r="AL32" s="314"/>
      <c r="AM32" s="314"/>
      <c r="AN32" s="314"/>
      <c r="AO32" s="316"/>
      <c r="AP32" s="48"/>
      <c r="AQ32" s="52"/>
      <c r="BE32" s="310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53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2708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43" t="str">
        <f>K6</f>
        <v>Rostěnický potok, km 0,000-1,400, oprava nátrží a opevnění, odstranění nánosů</v>
      </c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>
      <c r="B44" s="38"/>
      <c r="C44" s="62" t="s">
        <v>24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Rostěnický potok, k.ú. Vyškov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26</v>
      </c>
      <c r="AJ44" s="60"/>
      <c r="AK44" s="60"/>
      <c r="AL44" s="60"/>
      <c r="AM44" s="345" t="str">
        <f>IF(AN8= "","",AN8)</f>
        <v>20. 8. 2018</v>
      </c>
      <c r="AN44" s="345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>
      <c r="B46" s="38"/>
      <c r="C46" s="62" t="s">
        <v>28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>Povodí Moravy, a.s.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35</v>
      </c>
      <c r="AJ46" s="60"/>
      <c r="AK46" s="60"/>
      <c r="AL46" s="60"/>
      <c r="AM46" s="328" t="str">
        <f>IF(E17="","",E17)</f>
        <v>VODNÍ DÍLA - TBD a.s.</v>
      </c>
      <c r="AN46" s="328"/>
      <c r="AO46" s="328"/>
      <c r="AP46" s="328"/>
      <c r="AQ46" s="60"/>
      <c r="AR46" s="58"/>
      <c r="AS46" s="320" t="s">
        <v>54</v>
      </c>
      <c r="AT46" s="321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>
      <c r="B47" s="38"/>
      <c r="C47" s="62" t="s">
        <v>33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22"/>
      <c r="AT47" s="323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24"/>
      <c r="AT48" s="325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>
      <c r="B49" s="38"/>
      <c r="C49" s="342" t="s">
        <v>55</v>
      </c>
      <c r="D49" s="330"/>
      <c r="E49" s="330"/>
      <c r="F49" s="330"/>
      <c r="G49" s="330"/>
      <c r="H49" s="76"/>
      <c r="I49" s="329" t="s">
        <v>56</v>
      </c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46" t="s">
        <v>57</v>
      </c>
      <c r="AH49" s="330"/>
      <c r="AI49" s="330"/>
      <c r="AJ49" s="330"/>
      <c r="AK49" s="330"/>
      <c r="AL49" s="330"/>
      <c r="AM49" s="330"/>
      <c r="AN49" s="329" t="s">
        <v>58</v>
      </c>
      <c r="AO49" s="330"/>
      <c r="AP49" s="330"/>
      <c r="AQ49" s="77" t="s">
        <v>59</v>
      </c>
      <c r="AR49" s="58"/>
      <c r="AS49" s="78" t="s">
        <v>60</v>
      </c>
      <c r="AT49" s="79" t="s">
        <v>61</v>
      </c>
      <c r="AU49" s="79" t="s">
        <v>62</v>
      </c>
      <c r="AV49" s="79" t="s">
        <v>63</v>
      </c>
      <c r="AW49" s="79" t="s">
        <v>64</v>
      </c>
      <c r="AX49" s="79" t="s">
        <v>65</v>
      </c>
      <c r="AY49" s="79" t="s">
        <v>66</v>
      </c>
      <c r="AZ49" s="79" t="s">
        <v>67</v>
      </c>
      <c r="BA49" s="79" t="s">
        <v>68</v>
      </c>
      <c r="BB49" s="79" t="s">
        <v>69</v>
      </c>
      <c r="BC49" s="79" t="s">
        <v>70</v>
      </c>
      <c r="BD49" s="80" t="s">
        <v>71</v>
      </c>
    </row>
    <row r="50" spans="1:91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50000000000003" customHeight="1">
      <c r="B51" s="65"/>
      <c r="C51" s="84" t="s">
        <v>72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31">
        <f>ROUND(SUM(AG52:AG53),2)</f>
        <v>0</v>
      </c>
      <c r="AH51" s="331"/>
      <c r="AI51" s="331"/>
      <c r="AJ51" s="331"/>
      <c r="AK51" s="331"/>
      <c r="AL51" s="331"/>
      <c r="AM51" s="331"/>
      <c r="AN51" s="332">
        <f>SUM(AG51,AT51)</f>
        <v>0</v>
      </c>
      <c r="AO51" s="332"/>
      <c r="AP51" s="332"/>
      <c r="AQ51" s="86" t="s">
        <v>23</v>
      </c>
      <c r="AR51" s="68"/>
      <c r="AS51" s="87">
        <f>ROUND(SUM(AS52:AS53),2)</f>
        <v>0</v>
      </c>
      <c r="AT51" s="88">
        <f>ROUND(SUM(AV51:AW51),2)</f>
        <v>0</v>
      </c>
      <c r="AU51" s="89">
        <f>ROUND(SUM(AU52:AU53),5)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ROUND(SUM(AZ52:AZ53),2)</f>
        <v>0</v>
      </c>
      <c r="BA51" s="88">
        <f>ROUND(SUM(BA52:BA53),2)</f>
        <v>0</v>
      </c>
      <c r="BB51" s="88">
        <f>ROUND(SUM(BB52:BB53),2)</f>
        <v>0</v>
      </c>
      <c r="BC51" s="88">
        <f>ROUND(SUM(BC52:BC53),2)</f>
        <v>0</v>
      </c>
      <c r="BD51" s="90">
        <f>ROUND(SUM(BD52:BD53),2)</f>
        <v>0</v>
      </c>
      <c r="BS51" s="91" t="s">
        <v>73</v>
      </c>
      <c r="BT51" s="91" t="s">
        <v>74</v>
      </c>
      <c r="BU51" s="92" t="s">
        <v>75</v>
      </c>
      <c r="BV51" s="91" t="s">
        <v>76</v>
      </c>
      <c r="BW51" s="91" t="s">
        <v>7</v>
      </c>
      <c r="BX51" s="91" t="s">
        <v>77</v>
      </c>
      <c r="CL51" s="91" t="s">
        <v>21</v>
      </c>
    </row>
    <row r="52" spans="1:91" s="5" customFormat="1" ht="31.5" customHeight="1">
      <c r="A52" s="93" t="s">
        <v>78</v>
      </c>
      <c r="B52" s="94"/>
      <c r="C52" s="95"/>
      <c r="D52" s="341" t="s">
        <v>79</v>
      </c>
      <c r="E52" s="341"/>
      <c r="F52" s="341"/>
      <c r="G52" s="341"/>
      <c r="H52" s="341"/>
      <c r="I52" s="96"/>
      <c r="J52" s="341" t="s">
        <v>80</v>
      </c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26">
        <f>'2708_01 - Oprava nátrží a...'!J27</f>
        <v>0</v>
      </c>
      <c r="AH52" s="327"/>
      <c r="AI52" s="327"/>
      <c r="AJ52" s="327"/>
      <c r="AK52" s="327"/>
      <c r="AL52" s="327"/>
      <c r="AM52" s="327"/>
      <c r="AN52" s="326">
        <f>SUM(AG52,AT52)</f>
        <v>0</v>
      </c>
      <c r="AO52" s="327"/>
      <c r="AP52" s="327"/>
      <c r="AQ52" s="97" t="s">
        <v>81</v>
      </c>
      <c r="AR52" s="98"/>
      <c r="AS52" s="99">
        <v>0</v>
      </c>
      <c r="AT52" s="100">
        <f>ROUND(SUM(AV52:AW52),2)</f>
        <v>0</v>
      </c>
      <c r="AU52" s="101">
        <f>'2708_01 - Oprava nátrží a...'!P83</f>
        <v>0</v>
      </c>
      <c r="AV52" s="100">
        <f>'2708_01 - Oprava nátrží a...'!J30</f>
        <v>0</v>
      </c>
      <c r="AW52" s="100">
        <f>'2708_01 - Oprava nátrží a...'!J31</f>
        <v>0</v>
      </c>
      <c r="AX52" s="100">
        <f>'2708_01 - Oprava nátrží a...'!J32</f>
        <v>0</v>
      </c>
      <c r="AY52" s="100">
        <f>'2708_01 - Oprava nátrží a...'!J33</f>
        <v>0</v>
      </c>
      <c r="AZ52" s="100">
        <f>'2708_01 - Oprava nátrží a...'!F30</f>
        <v>0</v>
      </c>
      <c r="BA52" s="100">
        <f>'2708_01 - Oprava nátrží a...'!F31</f>
        <v>0</v>
      </c>
      <c r="BB52" s="100">
        <f>'2708_01 - Oprava nátrží a...'!F32</f>
        <v>0</v>
      </c>
      <c r="BC52" s="100">
        <f>'2708_01 - Oprava nátrží a...'!F33</f>
        <v>0</v>
      </c>
      <c r="BD52" s="102">
        <f>'2708_01 - Oprava nátrží a...'!F34</f>
        <v>0</v>
      </c>
      <c r="BT52" s="103" t="s">
        <v>82</v>
      </c>
      <c r="BV52" s="103" t="s">
        <v>76</v>
      </c>
      <c r="BW52" s="103" t="s">
        <v>83</v>
      </c>
      <c r="BX52" s="103" t="s">
        <v>7</v>
      </c>
      <c r="CL52" s="103" t="s">
        <v>23</v>
      </c>
      <c r="CM52" s="103" t="s">
        <v>84</v>
      </c>
    </row>
    <row r="53" spans="1:91" s="5" customFormat="1" ht="16.5" customHeight="1">
      <c r="A53" s="93" t="s">
        <v>78</v>
      </c>
      <c r="B53" s="94"/>
      <c r="C53" s="95"/>
      <c r="D53" s="341" t="s">
        <v>85</v>
      </c>
      <c r="E53" s="341"/>
      <c r="F53" s="341"/>
      <c r="G53" s="341"/>
      <c r="H53" s="341"/>
      <c r="I53" s="96"/>
      <c r="J53" s="341" t="s">
        <v>86</v>
      </c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26">
        <f>'2708_02 - Ostatní náklady'!J27</f>
        <v>0</v>
      </c>
      <c r="AH53" s="327"/>
      <c r="AI53" s="327"/>
      <c r="AJ53" s="327"/>
      <c r="AK53" s="327"/>
      <c r="AL53" s="327"/>
      <c r="AM53" s="327"/>
      <c r="AN53" s="326">
        <f>SUM(AG53,AT53)</f>
        <v>0</v>
      </c>
      <c r="AO53" s="327"/>
      <c r="AP53" s="327"/>
      <c r="AQ53" s="97" t="s">
        <v>81</v>
      </c>
      <c r="AR53" s="98"/>
      <c r="AS53" s="104">
        <v>0</v>
      </c>
      <c r="AT53" s="105">
        <f>ROUND(SUM(AV53:AW53),2)</f>
        <v>0</v>
      </c>
      <c r="AU53" s="106">
        <f>'2708_02 - Ostatní náklady'!P79</f>
        <v>0</v>
      </c>
      <c r="AV53" s="105">
        <f>'2708_02 - Ostatní náklady'!J30</f>
        <v>0</v>
      </c>
      <c r="AW53" s="105">
        <f>'2708_02 - Ostatní náklady'!J31</f>
        <v>0</v>
      </c>
      <c r="AX53" s="105">
        <f>'2708_02 - Ostatní náklady'!J32</f>
        <v>0</v>
      </c>
      <c r="AY53" s="105">
        <f>'2708_02 - Ostatní náklady'!J33</f>
        <v>0</v>
      </c>
      <c r="AZ53" s="105">
        <f>'2708_02 - Ostatní náklady'!F30</f>
        <v>0</v>
      </c>
      <c r="BA53" s="105">
        <f>'2708_02 - Ostatní náklady'!F31</f>
        <v>0</v>
      </c>
      <c r="BB53" s="105">
        <f>'2708_02 - Ostatní náklady'!F32</f>
        <v>0</v>
      </c>
      <c r="BC53" s="105">
        <f>'2708_02 - Ostatní náklady'!F33</f>
        <v>0</v>
      </c>
      <c r="BD53" s="107">
        <f>'2708_02 - Ostatní náklady'!F34</f>
        <v>0</v>
      </c>
      <c r="BT53" s="103" t="s">
        <v>82</v>
      </c>
      <c r="BV53" s="103" t="s">
        <v>76</v>
      </c>
      <c r="BW53" s="103" t="s">
        <v>87</v>
      </c>
      <c r="BX53" s="103" t="s">
        <v>7</v>
      </c>
      <c r="CL53" s="103" t="s">
        <v>23</v>
      </c>
      <c r="CM53" s="103" t="s">
        <v>84</v>
      </c>
    </row>
    <row r="54" spans="1:91" s="1" customFormat="1" ht="30" customHeight="1">
      <c r="B54" s="38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58"/>
    </row>
    <row r="55" spans="1:91" s="1" customFormat="1" ht="6.95" customHeight="1"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8"/>
    </row>
  </sheetData>
  <sheetProtection algorithmName="SHA-512" hashValue="Yb22OhoPWOcwf+gcPBqLyDgIVQRJhWnnucP054lbcX0giwseVr7pe6lx2m3ldnaq8JQUIqridf6L6LFNEwwWrA==" saltValue="Ksq6WkcSOu2mthGdZMqM3E3uMPK4aJz/t3AmDUpzRSg7WdFpKQ7mPt4Kzk6FvcjekdPEVE01UDzga4TQBFXtiw==" spinCount="100000" sheet="1" objects="1" scenarios="1" formatColumns="0" formatRows="0"/>
  <mergeCells count="45">
    <mergeCell ref="D52:H52"/>
    <mergeCell ref="D53:H53"/>
    <mergeCell ref="J53:AF53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2708_01 - Oprava nátrží a...'!C2" display="/"/>
    <hyperlink ref="A53" location="'2708_02 - Ostatní náklady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88</v>
      </c>
      <c r="G1" s="355" t="s">
        <v>89</v>
      </c>
      <c r="H1" s="355"/>
      <c r="I1" s="112"/>
      <c r="J1" s="111" t="s">
        <v>90</v>
      </c>
      <c r="K1" s="110" t="s">
        <v>91</v>
      </c>
      <c r="L1" s="111" t="s">
        <v>92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1" t="s">
        <v>83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84</v>
      </c>
    </row>
    <row r="4" spans="1:70" ht="36.950000000000003" customHeight="1">
      <c r="B4" s="25"/>
      <c r="C4" s="26"/>
      <c r="D4" s="27" t="s">
        <v>93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47" t="str">
        <f>'Rekapitulace stavby'!K6</f>
        <v>Rostěnický potok, km 0,000-1,400, oprava nátrží a opevnění, odstranění nánosů</v>
      </c>
      <c r="F7" s="348"/>
      <c r="G7" s="348"/>
      <c r="H7" s="348"/>
      <c r="I7" s="114"/>
      <c r="J7" s="26"/>
      <c r="K7" s="28"/>
    </row>
    <row r="8" spans="1:70" s="1" customFormat="1">
      <c r="B8" s="38"/>
      <c r="C8" s="39"/>
      <c r="D8" s="34" t="s">
        <v>94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49" t="s">
        <v>95</v>
      </c>
      <c r="F9" s="350"/>
      <c r="G9" s="350"/>
      <c r="H9" s="350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23</v>
      </c>
      <c r="G11" s="39"/>
      <c r="H11" s="39"/>
      <c r="I11" s="116" t="s">
        <v>22</v>
      </c>
      <c r="J11" s="32" t="s">
        <v>23</v>
      </c>
      <c r="K11" s="42"/>
    </row>
    <row r="12" spans="1:70" s="1" customFormat="1" ht="14.45" customHeight="1">
      <c r="B12" s="38"/>
      <c r="C12" s="39"/>
      <c r="D12" s="34" t="s">
        <v>24</v>
      </c>
      <c r="E12" s="39"/>
      <c r="F12" s="32" t="s">
        <v>25</v>
      </c>
      <c r="G12" s="39"/>
      <c r="H12" s="39"/>
      <c r="I12" s="116" t="s">
        <v>26</v>
      </c>
      <c r="J12" s="117" t="str">
        <f>'Rekapitulace stavby'!AN8</f>
        <v>20. 8. 2018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28</v>
      </c>
      <c r="E14" s="39"/>
      <c r="F14" s="39"/>
      <c r="G14" s="39"/>
      <c r="H14" s="39"/>
      <c r="I14" s="116" t="s">
        <v>29</v>
      </c>
      <c r="J14" s="32" t="s">
        <v>30</v>
      </c>
      <c r="K14" s="42"/>
    </row>
    <row r="15" spans="1:70" s="1" customFormat="1" ht="18" customHeight="1">
      <c r="B15" s="38"/>
      <c r="C15" s="39"/>
      <c r="D15" s="39"/>
      <c r="E15" s="32" t="s">
        <v>31</v>
      </c>
      <c r="F15" s="39"/>
      <c r="G15" s="39"/>
      <c r="H15" s="39"/>
      <c r="I15" s="116" t="s">
        <v>32</v>
      </c>
      <c r="J15" s="32" t="s">
        <v>23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33</v>
      </c>
      <c r="E17" s="39"/>
      <c r="F17" s="39"/>
      <c r="G17" s="39"/>
      <c r="H17" s="39"/>
      <c r="I17" s="116" t="s">
        <v>29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32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35</v>
      </c>
      <c r="E20" s="39"/>
      <c r="F20" s="39"/>
      <c r="G20" s="39"/>
      <c r="H20" s="39"/>
      <c r="I20" s="116" t="s">
        <v>29</v>
      </c>
      <c r="J20" s="32" t="s">
        <v>36</v>
      </c>
      <c r="K20" s="42"/>
    </row>
    <row r="21" spans="2:11" s="1" customFormat="1" ht="18" customHeight="1">
      <c r="B21" s="38"/>
      <c r="C21" s="39"/>
      <c r="D21" s="39"/>
      <c r="E21" s="32" t="s">
        <v>37</v>
      </c>
      <c r="F21" s="39"/>
      <c r="G21" s="39"/>
      <c r="H21" s="39"/>
      <c r="I21" s="116" t="s">
        <v>32</v>
      </c>
      <c r="J21" s="32" t="s">
        <v>23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39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36" t="s">
        <v>23</v>
      </c>
      <c r="F24" s="336"/>
      <c r="G24" s="336"/>
      <c r="H24" s="336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40</v>
      </c>
      <c r="E27" s="39"/>
      <c r="F27" s="39"/>
      <c r="G27" s="39"/>
      <c r="H27" s="39"/>
      <c r="I27" s="115"/>
      <c r="J27" s="125">
        <f>ROUND(J83,2)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42</v>
      </c>
      <c r="G29" s="39"/>
      <c r="H29" s="39"/>
      <c r="I29" s="126" t="s">
        <v>41</v>
      </c>
      <c r="J29" s="43" t="s">
        <v>43</v>
      </c>
      <c r="K29" s="42"/>
    </row>
    <row r="30" spans="2:11" s="1" customFormat="1" ht="14.45" customHeight="1">
      <c r="B30" s="38"/>
      <c r="C30" s="39"/>
      <c r="D30" s="46" t="s">
        <v>44</v>
      </c>
      <c r="E30" s="46" t="s">
        <v>45</v>
      </c>
      <c r="F30" s="127">
        <f>ROUND(SUM(BE83:BE200), 2)</f>
        <v>0</v>
      </c>
      <c r="G30" s="39"/>
      <c r="H30" s="39"/>
      <c r="I30" s="128">
        <v>0.21</v>
      </c>
      <c r="J30" s="127">
        <f>ROUND(ROUND((SUM(BE83:BE200)),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46</v>
      </c>
      <c r="F31" s="127">
        <f>ROUND(SUM(BF83:BF200), 2)</f>
        <v>0</v>
      </c>
      <c r="G31" s="39"/>
      <c r="H31" s="39"/>
      <c r="I31" s="128">
        <v>0.15</v>
      </c>
      <c r="J31" s="127">
        <f>ROUND(ROUND((SUM(BF83:BF200)),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47</v>
      </c>
      <c r="F32" s="127">
        <f>ROUND(SUM(BG83:BG200),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48</v>
      </c>
      <c r="F33" s="127">
        <f>ROUND(SUM(BH83:BH200),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49</v>
      </c>
      <c r="F34" s="127">
        <f>ROUND(SUM(BI83:BI200),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50</v>
      </c>
      <c r="E36" s="76"/>
      <c r="F36" s="76"/>
      <c r="G36" s="131" t="s">
        <v>51</v>
      </c>
      <c r="H36" s="132" t="s">
        <v>52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96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47" t="str">
        <f>E7</f>
        <v>Rostěnický potok, km 0,000-1,400, oprava nátrží a opevnění, odstranění nánosů</v>
      </c>
      <c r="F45" s="348"/>
      <c r="G45" s="348"/>
      <c r="H45" s="348"/>
      <c r="I45" s="115"/>
      <c r="J45" s="39"/>
      <c r="K45" s="42"/>
    </row>
    <row r="46" spans="2:11" s="1" customFormat="1" ht="14.45" customHeight="1">
      <c r="B46" s="38"/>
      <c r="C46" s="34" t="s">
        <v>94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49" t="str">
        <f>E9</f>
        <v>2708_01 - Oprava nátrží a opevnění, odstranění nánosů</v>
      </c>
      <c r="F47" s="350"/>
      <c r="G47" s="350"/>
      <c r="H47" s="350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24</v>
      </c>
      <c r="D49" s="39"/>
      <c r="E49" s="39"/>
      <c r="F49" s="32" t="str">
        <f>F12</f>
        <v>Rostěnický potok, k.ú. Vyškov</v>
      </c>
      <c r="G49" s="39"/>
      <c r="H49" s="39"/>
      <c r="I49" s="116" t="s">
        <v>26</v>
      </c>
      <c r="J49" s="117" t="str">
        <f>IF(J12="","",J12)</f>
        <v>20. 8. 2018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28</v>
      </c>
      <c r="D51" s="39"/>
      <c r="E51" s="39"/>
      <c r="F51" s="32" t="str">
        <f>E15</f>
        <v>Povodí Moravy, a.s.</v>
      </c>
      <c r="G51" s="39"/>
      <c r="H51" s="39"/>
      <c r="I51" s="116" t="s">
        <v>35</v>
      </c>
      <c r="J51" s="336" t="str">
        <f>E21</f>
        <v>VODNÍ DÍLA - TBD a.s.</v>
      </c>
      <c r="K51" s="42"/>
    </row>
    <row r="52" spans="2:47" s="1" customFormat="1" ht="14.45" customHeight="1">
      <c r="B52" s="38"/>
      <c r="C52" s="34" t="s">
        <v>33</v>
      </c>
      <c r="D52" s="39"/>
      <c r="E52" s="39"/>
      <c r="F52" s="32" t="str">
        <f>IF(E18="","",E18)</f>
        <v/>
      </c>
      <c r="G52" s="39"/>
      <c r="H52" s="39"/>
      <c r="I52" s="115"/>
      <c r="J52" s="351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97</v>
      </c>
      <c r="D54" s="129"/>
      <c r="E54" s="129"/>
      <c r="F54" s="129"/>
      <c r="G54" s="129"/>
      <c r="H54" s="129"/>
      <c r="I54" s="142"/>
      <c r="J54" s="143" t="s">
        <v>98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99</v>
      </c>
      <c r="D56" s="39"/>
      <c r="E56" s="39"/>
      <c r="F56" s="39"/>
      <c r="G56" s="39"/>
      <c r="H56" s="39"/>
      <c r="I56" s="115"/>
      <c r="J56" s="125">
        <f>J83</f>
        <v>0</v>
      </c>
      <c r="K56" s="42"/>
      <c r="AU56" s="21" t="s">
        <v>100</v>
      </c>
    </row>
    <row r="57" spans="2:47" s="7" customFormat="1" ht="24.95" customHeight="1">
      <c r="B57" s="146"/>
      <c r="C57" s="147"/>
      <c r="D57" s="148" t="s">
        <v>101</v>
      </c>
      <c r="E57" s="149"/>
      <c r="F57" s="149"/>
      <c r="G57" s="149"/>
      <c r="H57" s="149"/>
      <c r="I57" s="150"/>
      <c r="J57" s="151">
        <f>J84</f>
        <v>0</v>
      </c>
      <c r="K57" s="152"/>
    </row>
    <row r="58" spans="2:47" s="8" customFormat="1" ht="19.899999999999999" customHeight="1">
      <c r="B58" s="153"/>
      <c r="C58" s="154"/>
      <c r="D58" s="155" t="s">
        <v>102</v>
      </c>
      <c r="E58" s="156"/>
      <c r="F58" s="156"/>
      <c r="G58" s="156"/>
      <c r="H58" s="156"/>
      <c r="I58" s="157"/>
      <c r="J58" s="158">
        <f>J85</f>
        <v>0</v>
      </c>
      <c r="K58" s="159"/>
    </row>
    <row r="59" spans="2:47" s="8" customFormat="1" ht="19.899999999999999" customHeight="1">
      <c r="B59" s="153"/>
      <c r="C59" s="154"/>
      <c r="D59" s="155" t="s">
        <v>103</v>
      </c>
      <c r="E59" s="156"/>
      <c r="F59" s="156"/>
      <c r="G59" s="156"/>
      <c r="H59" s="156"/>
      <c r="I59" s="157"/>
      <c r="J59" s="158">
        <f>J160</f>
        <v>0</v>
      </c>
      <c r="K59" s="159"/>
    </row>
    <row r="60" spans="2:47" s="8" customFormat="1" ht="19.899999999999999" customHeight="1">
      <c r="B60" s="153"/>
      <c r="C60" s="154"/>
      <c r="D60" s="155" t="s">
        <v>104</v>
      </c>
      <c r="E60" s="156"/>
      <c r="F60" s="156"/>
      <c r="G60" s="156"/>
      <c r="H60" s="156"/>
      <c r="I60" s="157"/>
      <c r="J60" s="158">
        <f>J169</f>
        <v>0</v>
      </c>
      <c r="K60" s="159"/>
    </row>
    <row r="61" spans="2:47" s="8" customFormat="1" ht="19.899999999999999" customHeight="1">
      <c r="B61" s="153"/>
      <c r="C61" s="154"/>
      <c r="D61" s="155" t="s">
        <v>105</v>
      </c>
      <c r="E61" s="156"/>
      <c r="F61" s="156"/>
      <c r="G61" s="156"/>
      <c r="H61" s="156"/>
      <c r="I61" s="157"/>
      <c r="J61" s="158">
        <f>J174</f>
        <v>0</v>
      </c>
      <c r="K61" s="159"/>
    </row>
    <row r="62" spans="2:47" s="8" customFormat="1" ht="19.899999999999999" customHeight="1">
      <c r="B62" s="153"/>
      <c r="C62" s="154"/>
      <c r="D62" s="155" t="s">
        <v>106</v>
      </c>
      <c r="E62" s="156"/>
      <c r="F62" s="156"/>
      <c r="G62" s="156"/>
      <c r="H62" s="156"/>
      <c r="I62" s="157"/>
      <c r="J62" s="158">
        <f>J190</f>
        <v>0</v>
      </c>
      <c r="K62" s="159"/>
    </row>
    <row r="63" spans="2:47" s="8" customFormat="1" ht="19.899999999999999" customHeight="1">
      <c r="B63" s="153"/>
      <c r="C63" s="154"/>
      <c r="D63" s="155" t="s">
        <v>107</v>
      </c>
      <c r="E63" s="156"/>
      <c r="F63" s="156"/>
      <c r="G63" s="156"/>
      <c r="H63" s="156"/>
      <c r="I63" s="157"/>
      <c r="J63" s="158">
        <f>J198</f>
        <v>0</v>
      </c>
      <c r="K63" s="159"/>
    </row>
    <row r="64" spans="2:47" s="1" customFormat="1" ht="21.75" customHeight="1">
      <c r="B64" s="38"/>
      <c r="C64" s="39"/>
      <c r="D64" s="39"/>
      <c r="E64" s="39"/>
      <c r="F64" s="39"/>
      <c r="G64" s="39"/>
      <c r="H64" s="39"/>
      <c r="I64" s="115"/>
      <c r="J64" s="39"/>
      <c r="K64" s="42"/>
    </row>
    <row r="65" spans="2:12" s="1" customFormat="1" ht="6.95" customHeight="1">
      <c r="B65" s="53"/>
      <c r="C65" s="54"/>
      <c r="D65" s="54"/>
      <c r="E65" s="54"/>
      <c r="F65" s="54"/>
      <c r="G65" s="54"/>
      <c r="H65" s="54"/>
      <c r="I65" s="136"/>
      <c r="J65" s="54"/>
      <c r="K65" s="55"/>
    </row>
    <row r="69" spans="2:12" s="1" customFormat="1" ht="6.95" customHeight="1">
      <c r="B69" s="56"/>
      <c r="C69" s="57"/>
      <c r="D69" s="57"/>
      <c r="E69" s="57"/>
      <c r="F69" s="57"/>
      <c r="G69" s="57"/>
      <c r="H69" s="57"/>
      <c r="I69" s="139"/>
      <c r="J69" s="57"/>
      <c r="K69" s="57"/>
      <c r="L69" s="58"/>
    </row>
    <row r="70" spans="2:12" s="1" customFormat="1" ht="36.950000000000003" customHeight="1">
      <c r="B70" s="38"/>
      <c r="C70" s="59" t="s">
        <v>108</v>
      </c>
      <c r="D70" s="60"/>
      <c r="E70" s="60"/>
      <c r="F70" s="60"/>
      <c r="G70" s="60"/>
      <c r="H70" s="60"/>
      <c r="I70" s="160"/>
      <c r="J70" s="60"/>
      <c r="K70" s="60"/>
      <c r="L70" s="58"/>
    </row>
    <row r="71" spans="2:12" s="1" customFormat="1" ht="6.95" customHeight="1">
      <c r="B71" s="38"/>
      <c r="C71" s="60"/>
      <c r="D71" s="60"/>
      <c r="E71" s="60"/>
      <c r="F71" s="60"/>
      <c r="G71" s="60"/>
      <c r="H71" s="60"/>
      <c r="I71" s="160"/>
      <c r="J71" s="60"/>
      <c r="K71" s="60"/>
      <c r="L71" s="58"/>
    </row>
    <row r="72" spans="2:12" s="1" customFormat="1" ht="14.45" customHeight="1">
      <c r="B72" s="38"/>
      <c r="C72" s="62" t="s">
        <v>18</v>
      </c>
      <c r="D72" s="60"/>
      <c r="E72" s="60"/>
      <c r="F72" s="60"/>
      <c r="G72" s="60"/>
      <c r="H72" s="60"/>
      <c r="I72" s="160"/>
      <c r="J72" s="60"/>
      <c r="K72" s="60"/>
      <c r="L72" s="58"/>
    </row>
    <row r="73" spans="2:12" s="1" customFormat="1" ht="16.5" customHeight="1">
      <c r="B73" s="38"/>
      <c r="C73" s="60"/>
      <c r="D73" s="60"/>
      <c r="E73" s="352" t="str">
        <f>E7</f>
        <v>Rostěnický potok, km 0,000-1,400, oprava nátrží a opevnění, odstranění nánosů</v>
      </c>
      <c r="F73" s="353"/>
      <c r="G73" s="353"/>
      <c r="H73" s="353"/>
      <c r="I73" s="160"/>
      <c r="J73" s="60"/>
      <c r="K73" s="60"/>
      <c r="L73" s="58"/>
    </row>
    <row r="74" spans="2:12" s="1" customFormat="1" ht="14.45" customHeight="1">
      <c r="B74" s="38"/>
      <c r="C74" s="62" t="s">
        <v>94</v>
      </c>
      <c r="D74" s="60"/>
      <c r="E74" s="60"/>
      <c r="F74" s="60"/>
      <c r="G74" s="60"/>
      <c r="H74" s="60"/>
      <c r="I74" s="160"/>
      <c r="J74" s="60"/>
      <c r="K74" s="60"/>
      <c r="L74" s="58"/>
    </row>
    <row r="75" spans="2:12" s="1" customFormat="1" ht="17.25" customHeight="1">
      <c r="B75" s="38"/>
      <c r="C75" s="60"/>
      <c r="D75" s="60"/>
      <c r="E75" s="343" t="str">
        <f>E9</f>
        <v>2708_01 - Oprava nátrží a opevnění, odstranění nánosů</v>
      </c>
      <c r="F75" s="354"/>
      <c r="G75" s="354"/>
      <c r="H75" s="354"/>
      <c r="I75" s="160"/>
      <c r="J75" s="60"/>
      <c r="K75" s="60"/>
      <c r="L75" s="58"/>
    </row>
    <row r="76" spans="2:12" s="1" customFormat="1" ht="6.95" customHeight="1">
      <c r="B76" s="38"/>
      <c r="C76" s="60"/>
      <c r="D76" s="60"/>
      <c r="E76" s="60"/>
      <c r="F76" s="60"/>
      <c r="G76" s="60"/>
      <c r="H76" s="60"/>
      <c r="I76" s="160"/>
      <c r="J76" s="60"/>
      <c r="K76" s="60"/>
      <c r="L76" s="58"/>
    </row>
    <row r="77" spans="2:12" s="1" customFormat="1" ht="18" customHeight="1">
      <c r="B77" s="38"/>
      <c r="C77" s="62" t="s">
        <v>24</v>
      </c>
      <c r="D77" s="60"/>
      <c r="E77" s="60"/>
      <c r="F77" s="161" t="str">
        <f>F12</f>
        <v>Rostěnický potok, k.ú. Vyškov</v>
      </c>
      <c r="G77" s="60"/>
      <c r="H77" s="60"/>
      <c r="I77" s="162" t="s">
        <v>26</v>
      </c>
      <c r="J77" s="70" t="str">
        <f>IF(J12="","",J12)</f>
        <v>20. 8. 2018</v>
      </c>
      <c r="K77" s="60"/>
      <c r="L77" s="58"/>
    </row>
    <row r="78" spans="2:12" s="1" customFormat="1" ht="6.95" customHeight="1">
      <c r="B78" s="38"/>
      <c r="C78" s="60"/>
      <c r="D78" s="60"/>
      <c r="E78" s="60"/>
      <c r="F78" s="60"/>
      <c r="G78" s="60"/>
      <c r="H78" s="60"/>
      <c r="I78" s="160"/>
      <c r="J78" s="60"/>
      <c r="K78" s="60"/>
      <c r="L78" s="58"/>
    </row>
    <row r="79" spans="2:12" s="1" customFormat="1">
      <c r="B79" s="38"/>
      <c r="C79" s="62" t="s">
        <v>28</v>
      </c>
      <c r="D79" s="60"/>
      <c r="E79" s="60"/>
      <c r="F79" s="161" t="str">
        <f>E15</f>
        <v>Povodí Moravy, a.s.</v>
      </c>
      <c r="G79" s="60"/>
      <c r="H79" s="60"/>
      <c r="I79" s="162" t="s">
        <v>35</v>
      </c>
      <c r="J79" s="161" t="str">
        <f>E21</f>
        <v>VODNÍ DÍLA - TBD a.s.</v>
      </c>
      <c r="K79" s="60"/>
      <c r="L79" s="58"/>
    </row>
    <row r="80" spans="2:12" s="1" customFormat="1" ht="14.45" customHeight="1">
      <c r="B80" s="38"/>
      <c r="C80" s="62" t="s">
        <v>33</v>
      </c>
      <c r="D80" s="60"/>
      <c r="E80" s="60"/>
      <c r="F80" s="161" t="str">
        <f>IF(E18="","",E18)</f>
        <v/>
      </c>
      <c r="G80" s="60"/>
      <c r="H80" s="60"/>
      <c r="I80" s="160"/>
      <c r="J80" s="60"/>
      <c r="K80" s="60"/>
      <c r="L80" s="58"/>
    </row>
    <row r="81" spans="2:65" s="1" customFormat="1" ht="10.35" customHeight="1">
      <c r="B81" s="38"/>
      <c r="C81" s="60"/>
      <c r="D81" s="60"/>
      <c r="E81" s="60"/>
      <c r="F81" s="60"/>
      <c r="G81" s="60"/>
      <c r="H81" s="60"/>
      <c r="I81" s="160"/>
      <c r="J81" s="60"/>
      <c r="K81" s="60"/>
      <c r="L81" s="58"/>
    </row>
    <row r="82" spans="2:65" s="9" customFormat="1" ht="29.25" customHeight="1">
      <c r="B82" s="163"/>
      <c r="C82" s="164" t="s">
        <v>109</v>
      </c>
      <c r="D82" s="165" t="s">
        <v>59</v>
      </c>
      <c r="E82" s="165" t="s">
        <v>55</v>
      </c>
      <c r="F82" s="165" t="s">
        <v>110</v>
      </c>
      <c r="G82" s="165" t="s">
        <v>111</v>
      </c>
      <c r="H82" s="165" t="s">
        <v>112</v>
      </c>
      <c r="I82" s="166" t="s">
        <v>113</v>
      </c>
      <c r="J82" s="165" t="s">
        <v>98</v>
      </c>
      <c r="K82" s="167" t="s">
        <v>114</v>
      </c>
      <c r="L82" s="168"/>
      <c r="M82" s="78" t="s">
        <v>115</v>
      </c>
      <c r="N82" s="79" t="s">
        <v>44</v>
      </c>
      <c r="O82" s="79" t="s">
        <v>116</v>
      </c>
      <c r="P82" s="79" t="s">
        <v>117</v>
      </c>
      <c r="Q82" s="79" t="s">
        <v>118</v>
      </c>
      <c r="R82" s="79" t="s">
        <v>119</v>
      </c>
      <c r="S82" s="79" t="s">
        <v>120</v>
      </c>
      <c r="T82" s="80" t="s">
        <v>121</v>
      </c>
    </row>
    <row r="83" spans="2:65" s="1" customFormat="1" ht="29.25" customHeight="1">
      <c r="B83" s="38"/>
      <c r="C83" s="84" t="s">
        <v>99</v>
      </c>
      <c r="D83" s="60"/>
      <c r="E83" s="60"/>
      <c r="F83" s="60"/>
      <c r="G83" s="60"/>
      <c r="H83" s="60"/>
      <c r="I83" s="160"/>
      <c r="J83" s="169">
        <f>BK83</f>
        <v>0</v>
      </c>
      <c r="K83" s="60"/>
      <c r="L83" s="58"/>
      <c r="M83" s="81"/>
      <c r="N83" s="82"/>
      <c r="O83" s="82"/>
      <c r="P83" s="170">
        <f>P84</f>
        <v>0</v>
      </c>
      <c r="Q83" s="82"/>
      <c r="R83" s="170">
        <f>R84</f>
        <v>85.004773999999998</v>
      </c>
      <c r="S83" s="82"/>
      <c r="T83" s="171">
        <f>T84</f>
        <v>20.475925</v>
      </c>
      <c r="AT83" s="21" t="s">
        <v>73</v>
      </c>
      <c r="AU83" s="21" t="s">
        <v>100</v>
      </c>
      <c r="BK83" s="172">
        <f>BK84</f>
        <v>0</v>
      </c>
    </row>
    <row r="84" spans="2:65" s="10" customFormat="1" ht="37.35" customHeight="1">
      <c r="B84" s="173"/>
      <c r="C84" s="174"/>
      <c r="D84" s="175" t="s">
        <v>73</v>
      </c>
      <c r="E84" s="176" t="s">
        <v>122</v>
      </c>
      <c r="F84" s="176" t="s">
        <v>123</v>
      </c>
      <c r="G84" s="174"/>
      <c r="H84" s="174"/>
      <c r="I84" s="177"/>
      <c r="J84" s="178">
        <f>BK84</f>
        <v>0</v>
      </c>
      <c r="K84" s="174"/>
      <c r="L84" s="179"/>
      <c r="M84" s="180"/>
      <c r="N84" s="181"/>
      <c r="O84" s="181"/>
      <c r="P84" s="182">
        <f>P85+P160+P169+P174+P190+P198</f>
        <v>0</v>
      </c>
      <c r="Q84" s="181"/>
      <c r="R84" s="182">
        <f>R85+R160+R169+R174+R190+R198</f>
        <v>85.004773999999998</v>
      </c>
      <c r="S84" s="181"/>
      <c r="T84" s="183">
        <f>T85+T160+T169+T174+T190+T198</f>
        <v>20.475925</v>
      </c>
      <c r="AR84" s="184" t="s">
        <v>82</v>
      </c>
      <c r="AT84" s="185" t="s">
        <v>73</v>
      </c>
      <c r="AU84" s="185" t="s">
        <v>74</v>
      </c>
      <c r="AY84" s="184" t="s">
        <v>124</v>
      </c>
      <c r="BK84" s="186">
        <f>BK85+BK160+BK169+BK174+BK190+BK198</f>
        <v>0</v>
      </c>
    </row>
    <row r="85" spans="2:65" s="10" customFormat="1" ht="19.899999999999999" customHeight="1">
      <c r="B85" s="173"/>
      <c r="C85" s="174"/>
      <c r="D85" s="175" t="s">
        <v>73</v>
      </c>
      <c r="E85" s="187" t="s">
        <v>82</v>
      </c>
      <c r="F85" s="187" t="s">
        <v>125</v>
      </c>
      <c r="G85" s="174"/>
      <c r="H85" s="174"/>
      <c r="I85" s="177"/>
      <c r="J85" s="188">
        <f>BK85</f>
        <v>0</v>
      </c>
      <c r="K85" s="174"/>
      <c r="L85" s="179"/>
      <c r="M85" s="180"/>
      <c r="N85" s="181"/>
      <c r="O85" s="181"/>
      <c r="P85" s="182">
        <f>SUM(P86:P159)</f>
        <v>0</v>
      </c>
      <c r="Q85" s="181"/>
      <c r="R85" s="182">
        <f>SUM(R86:R159)</f>
        <v>0.51777999999999991</v>
      </c>
      <c r="S85" s="181"/>
      <c r="T85" s="183">
        <f>SUM(T86:T159)</f>
        <v>0</v>
      </c>
      <c r="AR85" s="184" t="s">
        <v>82</v>
      </c>
      <c r="AT85" s="185" t="s">
        <v>73</v>
      </c>
      <c r="AU85" s="185" t="s">
        <v>82</v>
      </c>
      <c r="AY85" s="184" t="s">
        <v>124</v>
      </c>
      <c r="BK85" s="186">
        <f>SUM(BK86:BK159)</f>
        <v>0</v>
      </c>
    </row>
    <row r="86" spans="2:65" s="1" customFormat="1" ht="25.5" customHeight="1">
      <c r="B86" s="38"/>
      <c r="C86" s="189" t="s">
        <v>82</v>
      </c>
      <c r="D86" s="189" t="s">
        <v>126</v>
      </c>
      <c r="E86" s="190" t="s">
        <v>127</v>
      </c>
      <c r="F86" s="191" t="s">
        <v>128</v>
      </c>
      <c r="G86" s="192" t="s">
        <v>129</v>
      </c>
      <c r="H86" s="193">
        <v>1</v>
      </c>
      <c r="I86" s="194"/>
      <c r="J86" s="195">
        <f>ROUND(I86*H86,2)</f>
        <v>0</v>
      </c>
      <c r="K86" s="191" t="s">
        <v>23</v>
      </c>
      <c r="L86" s="58"/>
      <c r="M86" s="196" t="s">
        <v>23</v>
      </c>
      <c r="N86" s="197" t="s">
        <v>45</v>
      </c>
      <c r="O86" s="39"/>
      <c r="P86" s="198">
        <f>O86*H86</f>
        <v>0</v>
      </c>
      <c r="Q86" s="198">
        <v>0</v>
      </c>
      <c r="R86" s="198">
        <f>Q86*H86</f>
        <v>0</v>
      </c>
      <c r="S86" s="198">
        <v>0</v>
      </c>
      <c r="T86" s="199">
        <f>S86*H86</f>
        <v>0</v>
      </c>
      <c r="AR86" s="21" t="s">
        <v>130</v>
      </c>
      <c r="AT86" s="21" t="s">
        <v>126</v>
      </c>
      <c r="AU86" s="21" t="s">
        <v>84</v>
      </c>
      <c r="AY86" s="21" t="s">
        <v>124</v>
      </c>
      <c r="BE86" s="200">
        <f>IF(N86="základní",J86,0)</f>
        <v>0</v>
      </c>
      <c r="BF86" s="200">
        <f>IF(N86="snížená",J86,0)</f>
        <v>0</v>
      </c>
      <c r="BG86" s="200">
        <f>IF(N86="zákl. přenesená",J86,0)</f>
        <v>0</v>
      </c>
      <c r="BH86" s="200">
        <f>IF(N86="sníž. přenesená",J86,0)</f>
        <v>0</v>
      </c>
      <c r="BI86" s="200">
        <f>IF(N86="nulová",J86,0)</f>
        <v>0</v>
      </c>
      <c r="BJ86" s="21" t="s">
        <v>82</v>
      </c>
      <c r="BK86" s="200">
        <f>ROUND(I86*H86,2)</f>
        <v>0</v>
      </c>
      <c r="BL86" s="21" t="s">
        <v>130</v>
      </c>
      <c r="BM86" s="21" t="s">
        <v>131</v>
      </c>
    </row>
    <row r="87" spans="2:65" s="1" customFormat="1" ht="108">
      <c r="B87" s="38"/>
      <c r="C87" s="60"/>
      <c r="D87" s="201" t="s">
        <v>132</v>
      </c>
      <c r="E87" s="60"/>
      <c r="F87" s="202" t="s">
        <v>133</v>
      </c>
      <c r="G87" s="60"/>
      <c r="H87" s="60"/>
      <c r="I87" s="160"/>
      <c r="J87" s="60"/>
      <c r="K87" s="60"/>
      <c r="L87" s="58"/>
      <c r="M87" s="203"/>
      <c r="N87" s="39"/>
      <c r="O87" s="39"/>
      <c r="P87" s="39"/>
      <c r="Q87" s="39"/>
      <c r="R87" s="39"/>
      <c r="S87" s="39"/>
      <c r="T87" s="75"/>
      <c r="AT87" s="21" t="s">
        <v>132</v>
      </c>
      <c r="AU87" s="21" t="s">
        <v>84</v>
      </c>
    </row>
    <row r="88" spans="2:65" s="1" customFormat="1" ht="25.5" customHeight="1">
      <c r="B88" s="38"/>
      <c r="C88" s="189" t="s">
        <v>84</v>
      </c>
      <c r="D88" s="189" t="s">
        <v>126</v>
      </c>
      <c r="E88" s="190" t="s">
        <v>134</v>
      </c>
      <c r="F88" s="191" t="s">
        <v>135</v>
      </c>
      <c r="G88" s="192" t="s">
        <v>136</v>
      </c>
      <c r="H88" s="193">
        <v>2665</v>
      </c>
      <c r="I88" s="194"/>
      <c r="J88" s="195">
        <f>ROUND(I88*H88,2)</f>
        <v>0</v>
      </c>
      <c r="K88" s="191" t="s">
        <v>137</v>
      </c>
      <c r="L88" s="58"/>
      <c r="M88" s="196" t="s">
        <v>23</v>
      </c>
      <c r="N88" s="197" t="s">
        <v>45</v>
      </c>
      <c r="O88" s="39"/>
      <c r="P88" s="198">
        <f>O88*H88</f>
        <v>0</v>
      </c>
      <c r="Q88" s="198">
        <v>0</v>
      </c>
      <c r="R88" s="198">
        <f>Q88*H88</f>
        <v>0</v>
      </c>
      <c r="S88" s="198">
        <v>0</v>
      </c>
      <c r="T88" s="199">
        <f>S88*H88</f>
        <v>0</v>
      </c>
      <c r="AR88" s="21" t="s">
        <v>130</v>
      </c>
      <c r="AT88" s="21" t="s">
        <v>126</v>
      </c>
      <c r="AU88" s="21" t="s">
        <v>84</v>
      </c>
      <c r="AY88" s="21" t="s">
        <v>124</v>
      </c>
      <c r="BE88" s="200">
        <f>IF(N88="základní",J88,0)</f>
        <v>0</v>
      </c>
      <c r="BF88" s="200">
        <f>IF(N88="snížená",J88,0)</f>
        <v>0</v>
      </c>
      <c r="BG88" s="200">
        <f>IF(N88="zákl. přenesená",J88,0)</f>
        <v>0</v>
      </c>
      <c r="BH88" s="200">
        <f>IF(N88="sníž. přenesená",J88,0)</f>
        <v>0</v>
      </c>
      <c r="BI88" s="200">
        <f>IF(N88="nulová",J88,0)</f>
        <v>0</v>
      </c>
      <c r="BJ88" s="21" t="s">
        <v>82</v>
      </c>
      <c r="BK88" s="200">
        <f>ROUND(I88*H88,2)</f>
        <v>0</v>
      </c>
      <c r="BL88" s="21" t="s">
        <v>130</v>
      </c>
      <c r="BM88" s="21" t="s">
        <v>138</v>
      </c>
    </row>
    <row r="89" spans="2:65" s="11" customFormat="1" ht="13.5">
      <c r="B89" s="204"/>
      <c r="C89" s="205"/>
      <c r="D89" s="201" t="s">
        <v>139</v>
      </c>
      <c r="E89" s="206" t="s">
        <v>23</v>
      </c>
      <c r="F89" s="207" t="s">
        <v>140</v>
      </c>
      <c r="G89" s="205"/>
      <c r="H89" s="208">
        <v>2665</v>
      </c>
      <c r="I89" s="209"/>
      <c r="J89" s="205"/>
      <c r="K89" s="205"/>
      <c r="L89" s="210"/>
      <c r="M89" s="211"/>
      <c r="N89" s="212"/>
      <c r="O89" s="212"/>
      <c r="P89" s="212"/>
      <c r="Q89" s="212"/>
      <c r="R89" s="212"/>
      <c r="S89" s="212"/>
      <c r="T89" s="213"/>
      <c r="AT89" s="214" t="s">
        <v>139</v>
      </c>
      <c r="AU89" s="214" t="s">
        <v>84</v>
      </c>
      <c r="AV89" s="11" t="s">
        <v>84</v>
      </c>
      <c r="AW89" s="11" t="s">
        <v>38</v>
      </c>
      <c r="AX89" s="11" t="s">
        <v>82</v>
      </c>
      <c r="AY89" s="214" t="s">
        <v>124</v>
      </c>
    </row>
    <row r="90" spans="2:65" s="1" customFormat="1" ht="25.5" customHeight="1">
      <c r="B90" s="38"/>
      <c r="C90" s="189" t="s">
        <v>141</v>
      </c>
      <c r="D90" s="189" t="s">
        <v>126</v>
      </c>
      <c r="E90" s="190" t="s">
        <v>142</v>
      </c>
      <c r="F90" s="191" t="s">
        <v>143</v>
      </c>
      <c r="G90" s="192" t="s">
        <v>136</v>
      </c>
      <c r="H90" s="193">
        <v>2665</v>
      </c>
      <c r="I90" s="194"/>
      <c r="J90" s="195">
        <f>ROUND(I90*H90,2)</f>
        <v>0</v>
      </c>
      <c r="K90" s="191" t="s">
        <v>137</v>
      </c>
      <c r="L90" s="58"/>
      <c r="M90" s="196" t="s">
        <v>23</v>
      </c>
      <c r="N90" s="197" t="s">
        <v>45</v>
      </c>
      <c r="O90" s="39"/>
      <c r="P90" s="198">
        <f>O90*H90</f>
        <v>0</v>
      </c>
      <c r="Q90" s="198">
        <v>1.8000000000000001E-4</v>
      </c>
      <c r="R90" s="198">
        <f>Q90*H90</f>
        <v>0.47970000000000002</v>
      </c>
      <c r="S90" s="198">
        <v>0</v>
      </c>
      <c r="T90" s="199">
        <f>S90*H90</f>
        <v>0</v>
      </c>
      <c r="AR90" s="21" t="s">
        <v>130</v>
      </c>
      <c r="AT90" s="21" t="s">
        <v>126</v>
      </c>
      <c r="AU90" s="21" t="s">
        <v>84</v>
      </c>
      <c r="AY90" s="21" t="s">
        <v>124</v>
      </c>
      <c r="BE90" s="200">
        <f>IF(N90="základní",J90,0)</f>
        <v>0</v>
      </c>
      <c r="BF90" s="200">
        <f>IF(N90="snížená",J90,0)</f>
        <v>0</v>
      </c>
      <c r="BG90" s="200">
        <f>IF(N90="zákl. přenesená",J90,0)</f>
        <v>0</v>
      </c>
      <c r="BH90" s="200">
        <f>IF(N90="sníž. přenesená",J90,0)</f>
        <v>0</v>
      </c>
      <c r="BI90" s="200">
        <f>IF(N90="nulová",J90,0)</f>
        <v>0</v>
      </c>
      <c r="BJ90" s="21" t="s">
        <v>82</v>
      </c>
      <c r="BK90" s="200">
        <f>ROUND(I90*H90,2)</f>
        <v>0</v>
      </c>
      <c r="BL90" s="21" t="s">
        <v>130</v>
      </c>
      <c r="BM90" s="21" t="s">
        <v>144</v>
      </c>
    </row>
    <row r="91" spans="2:65" s="11" customFormat="1" ht="13.5">
      <c r="B91" s="204"/>
      <c r="C91" s="205"/>
      <c r="D91" s="201" t="s">
        <v>139</v>
      </c>
      <c r="E91" s="206" t="s">
        <v>23</v>
      </c>
      <c r="F91" s="207" t="s">
        <v>140</v>
      </c>
      <c r="G91" s="205"/>
      <c r="H91" s="208">
        <v>2665</v>
      </c>
      <c r="I91" s="209"/>
      <c r="J91" s="205"/>
      <c r="K91" s="205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139</v>
      </c>
      <c r="AU91" s="214" t="s">
        <v>84</v>
      </c>
      <c r="AV91" s="11" t="s">
        <v>84</v>
      </c>
      <c r="AW91" s="11" t="s">
        <v>38</v>
      </c>
      <c r="AX91" s="11" t="s">
        <v>82</v>
      </c>
      <c r="AY91" s="214" t="s">
        <v>124</v>
      </c>
    </row>
    <row r="92" spans="2:65" s="1" customFormat="1" ht="25.5" customHeight="1">
      <c r="B92" s="38"/>
      <c r="C92" s="189" t="s">
        <v>130</v>
      </c>
      <c r="D92" s="189" t="s">
        <v>126</v>
      </c>
      <c r="E92" s="190" t="s">
        <v>145</v>
      </c>
      <c r="F92" s="191" t="s">
        <v>146</v>
      </c>
      <c r="G92" s="192" t="s">
        <v>147</v>
      </c>
      <c r="H92" s="193">
        <v>79</v>
      </c>
      <c r="I92" s="194"/>
      <c r="J92" s="195">
        <f>ROUND(I92*H92,2)</f>
        <v>0</v>
      </c>
      <c r="K92" s="191" t="s">
        <v>137</v>
      </c>
      <c r="L92" s="58"/>
      <c r="M92" s="196" t="s">
        <v>23</v>
      </c>
      <c r="N92" s="197" t="s">
        <v>45</v>
      </c>
      <c r="O92" s="39"/>
      <c r="P92" s="198">
        <f>O92*H92</f>
        <v>0</v>
      </c>
      <c r="Q92" s="198">
        <v>1.8000000000000001E-4</v>
      </c>
      <c r="R92" s="198">
        <f>Q92*H92</f>
        <v>1.4220000000000002E-2</v>
      </c>
      <c r="S92" s="198">
        <v>0</v>
      </c>
      <c r="T92" s="199">
        <f>S92*H92</f>
        <v>0</v>
      </c>
      <c r="AR92" s="21" t="s">
        <v>130</v>
      </c>
      <c r="AT92" s="21" t="s">
        <v>126</v>
      </c>
      <c r="AU92" s="21" t="s">
        <v>84</v>
      </c>
      <c r="AY92" s="21" t="s">
        <v>124</v>
      </c>
      <c r="BE92" s="200">
        <f>IF(N92="základní",J92,0)</f>
        <v>0</v>
      </c>
      <c r="BF92" s="200">
        <f>IF(N92="snížená",J92,0)</f>
        <v>0</v>
      </c>
      <c r="BG92" s="200">
        <f>IF(N92="zákl. přenesená",J92,0)</f>
        <v>0</v>
      </c>
      <c r="BH92" s="200">
        <f>IF(N92="sníž. přenesená",J92,0)</f>
        <v>0</v>
      </c>
      <c r="BI92" s="200">
        <f>IF(N92="nulová",J92,0)</f>
        <v>0</v>
      </c>
      <c r="BJ92" s="21" t="s">
        <v>82</v>
      </c>
      <c r="BK92" s="200">
        <f>ROUND(I92*H92,2)</f>
        <v>0</v>
      </c>
      <c r="BL92" s="21" t="s">
        <v>130</v>
      </c>
      <c r="BM92" s="21" t="s">
        <v>148</v>
      </c>
    </row>
    <row r="93" spans="2:65" s="11" customFormat="1" ht="13.5">
      <c r="B93" s="204"/>
      <c r="C93" s="205"/>
      <c r="D93" s="201" t="s">
        <v>139</v>
      </c>
      <c r="E93" s="206" t="s">
        <v>23</v>
      </c>
      <c r="F93" s="207" t="s">
        <v>149</v>
      </c>
      <c r="G93" s="205"/>
      <c r="H93" s="208">
        <v>79</v>
      </c>
      <c r="I93" s="209"/>
      <c r="J93" s="205"/>
      <c r="K93" s="205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139</v>
      </c>
      <c r="AU93" s="214" t="s">
        <v>84</v>
      </c>
      <c r="AV93" s="11" t="s">
        <v>84</v>
      </c>
      <c r="AW93" s="11" t="s">
        <v>38</v>
      </c>
      <c r="AX93" s="11" t="s">
        <v>82</v>
      </c>
      <c r="AY93" s="214" t="s">
        <v>124</v>
      </c>
    </row>
    <row r="94" spans="2:65" s="1" customFormat="1" ht="25.5" customHeight="1">
      <c r="B94" s="38"/>
      <c r="C94" s="189" t="s">
        <v>150</v>
      </c>
      <c r="D94" s="189" t="s">
        <v>126</v>
      </c>
      <c r="E94" s="190" t="s">
        <v>151</v>
      </c>
      <c r="F94" s="191" t="s">
        <v>152</v>
      </c>
      <c r="G94" s="192" t="s">
        <v>147</v>
      </c>
      <c r="H94" s="193">
        <v>81</v>
      </c>
      <c r="I94" s="194"/>
      <c r="J94" s="195">
        <f>ROUND(I94*H94,2)</f>
        <v>0</v>
      </c>
      <c r="K94" s="191" t="s">
        <v>137</v>
      </c>
      <c r="L94" s="58"/>
      <c r="M94" s="196" t="s">
        <v>23</v>
      </c>
      <c r="N94" s="197" t="s">
        <v>45</v>
      </c>
      <c r="O94" s="39"/>
      <c r="P94" s="198">
        <f>O94*H94</f>
        <v>0</v>
      </c>
      <c r="Q94" s="198">
        <v>1.8000000000000001E-4</v>
      </c>
      <c r="R94" s="198">
        <f>Q94*H94</f>
        <v>1.4580000000000001E-2</v>
      </c>
      <c r="S94" s="198">
        <v>0</v>
      </c>
      <c r="T94" s="199">
        <f>S94*H94</f>
        <v>0</v>
      </c>
      <c r="AR94" s="21" t="s">
        <v>130</v>
      </c>
      <c r="AT94" s="21" t="s">
        <v>126</v>
      </c>
      <c r="AU94" s="21" t="s">
        <v>84</v>
      </c>
      <c r="AY94" s="21" t="s">
        <v>124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21" t="s">
        <v>82</v>
      </c>
      <c r="BK94" s="200">
        <f>ROUND(I94*H94,2)</f>
        <v>0</v>
      </c>
      <c r="BL94" s="21" t="s">
        <v>130</v>
      </c>
      <c r="BM94" s="21" t="s">
        <v>153</v>
      </c>
    </row>
    <row r="95" spans="2:65" s="11" customFormat="1" ht="13.5">
      <c r="B95" s="204"/>
      <c r="C95" s="205"/>
      <c r="D95" s="201" t="s">
        <v>139</v>
      </c>
      <c r="E95" s="206" t="s">
        <v>23</v>
      </c>
      <c r="F95" s="207" t="s">
        <v>154</v>
      </c>
      <c r="G95" s="205"/>
      <c r="H95" s="208">
        <v>81</v>
      </c>
      <c r="I95" s="209"/>
      <c r="J95" s="205"/>
      <c r="K95" s="205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139</v>
      </c>
      <c r="AU95" s="214" t="s">
        <v>84</v>
      </c>
      <c r="AV95" s="11" t="s">
        <v>84</v>
      </c>
      <c r="AW95" s="11" t="s">
        <v>38</v>
      </c>
      <c r="AX95" s="11" t="s">
        <v>82</v>
      </c>
      <c r="AY95" s="214" t="s">
        <v>124</v>
      </c>
    </row>
    <row r="96" spans="2:65" s="1" customFormat="1" ht="25.5" customHeight="1">
      <c r="B96" s="38"/>
      <c r="C96" s="189" t="s">
        <v>155</v>
      </c>
      <c r="D96" s="189" t="s">
        <v>126</v>
      </c>
      <c r="E96" s="190" t="s">
        <v>156</v>
      </c>
      <c r="F96" s="191" t="s">
        <v>157</v>
      </c>
      <c r="G96" s="192" t="s">
        <v>147</v>
      </c>
      <c r="H96" s="193">
        <v>79</v>
      </c>
      <c r="I96" s="194"/>
      <c r="J96" s="195">
        <f>ROUND(I96*H96,2)</f>
        <v>0</v>
      </c>
      <c r="K96" s="191" t="s">
        <v>137</v>
      </c>
      <c r="L96" s="58"/>
      <c r="M96" s="196" t="s">
        <v>23</v>
      </c>
      <c r="N96" s="197" t="s">
        <v>45</v>
      </c>
      <c r="O96" s="39"/>
      <c r="P96" s="198">
        <f>O96*H96</f>
        <v>0</v>
      </c>
      <c r="Q96" s="198">
        <v>0</v>
      </c>
      <c r="R96" s="198">
        <f>Q96*H96</f>
        <v>0</v>
      </c>
      <c r="S96" s="198">
        <v>0</v>
      </c>
      <c r="T96" s="199">
        <f>S96*H96</f>
        <v>0</v>
      </c>
      <c r="AR96" s="21" t="s">
        <v>130</v>
      </c>
      <c r="AT96" s="21" t="s">
        <v>126</v>
      </c>
      <c r="AU96" s="21" t="s">
        <v>84</v>
      </c>
      <c r="AY96" s="21" t="s">
        <v>124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21" t="s">
        <v>82</v>
      </c>
      <c r="BK96" s="200">
        <f>ROUND(I96*H96,2)</f>
        <v>0</v>
      </c>
      <c r="BL96" s="21" t="s">
        <v>130</v>
      </c>
      <c r="BM96" s="21" t="s">
        <v>158</v>
      </c>
    </row>
    <row r="97" spans="2:65" s="11" customFormat="1" ht="13.5">
      <c r="B97" s="204"/>
      <c r="C97" s="205"/>
      <c r="D97" s="201" t="s">
        <v>139</v>
      </c>
      <c r="E97" s="206" t="s">
        <v>23</v>
      </c>
      <c r="F97" s="207" t="s">
        <v>149</v>
      </c>
      <c r="G97" s="205"/>
      <c r="H97" s="208">
        <v>79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139</v>
      </c>
      <c r="AU97" s="214" t="s">
        <v>84</v>
      </c>
      <c r="AV97" s="11" t="s">
        <v>84</v>
      </c>
      <c r="AW97" s="11" t="s">
        <v>38</v>
      </c>
      <c r="AX97" s="11" t="s">
        <v>82</v>
      </c>
      <c r="AY97" s="214" t="s">
        <v>124</v>
      </c>
    </row>
    <row r="98" spans="2:65" s="1" customFormat="1" ht="25.5" customHeight="1">
      <c r="B98" s="38"/>
      <c r="C98" s="189" t="s">
        <v>159</v>
      </c>
      <c r="D98" s="189" t="s">
        <v>126</v>
      </c>
      <c r="E98" s="190" t="s">
        <v>160</v>
      </c>
      <c r="F98" s="191" t="s">
        <v>161</v>
      </c>
      <c r="G98" s="192" t="s">
        <v>147</v>
      </c>
      <c r="H98" s="193">
        <v>49</v>
      </c>
      <c r="I98" s="194"/>
      <c r="J98" s="195">
        <f>ROUND(I98*H98,2)</f>
        <v>0</v>
      </c>
      <c r="K98" s="191" t="s">
        <v>137</v>
      </c>
      <c r="L98" s="58"/>
      <c r="M98" s="196" t="s">
        <v>23</v>
      </c>
      <c r="N98" s="197" t="s">
        <v>45</v>
      </c>
      <c r="O98" s="39"/>
      <c r="P98" s="198">
        <f>O98*H98</f>
        <v>0</v>
      </c>
      <c r="Q98" s="198">
        <v>0</v>
      </c>
      <c r="R98" s="198">
        <f>Q98*H98</f>
        <v>0</v>
      </c>
      <c r="S98" s="198">
        <v>0</v>
      </c>
      <c r="T98" s="199">
        <f>S98*H98</f>
        <v>0</v>
      </c>
      <c r="AR98" s="21" t="s">
        <v>130</v>
      </c>
      <c r="AT98" s="21" t="s">
        <v>126</v>
      </c>
      <c r="AU98" s="21" t="s">
        <v>84</v>
      </c>
      <c r="AY98" s="21" t="s">
        <v>124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21" t="s">
        <v>82</v>
      </c>
      <c r="BK98" s="200">
        <f>ROUND(I98*H98,2)</f>
        <v>0</v>
      </c>
      <c r="BL98" s="21" t="s">
        <v>130</v>
      </c>
      <c r="BM98" s="21" t="s">
        <v>162</v>
      </c>
    </row>
    <row r="99" spans="2:65" s="11" customFormat="1" ht="13.5">
      <c r="B99" s="204"/>
      <c r="C99" s="205"/>
      <c r="D99" s="201" t="s">
        <v>139</v>
      </c>
      <c r="E99" s="206" t="s">
        <v>23</v>
      </c>
      <c r="F99" s="207" t="s">
        <v>163</v>
      </c>
      <c r="G99" s="205"/>
      <c r="H99" s="208">
        <v>49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139</v>
      </c>
      <c r="AU99" s="214" t="s">
        <v>84</v>
      </c>
      <c r="AV99" s="11" t="s">
        <v>84</v>
      </c>
      <c r="AW99" s="11" t="s">
        <v>38</v>
      </c>
      <c r="AX99" s="11" t="s">
        <v>82</v>
      </c>
      <c r="AY99" s="214" t="s">
        <v>124</v>
      </c>
    </row>
    <row r="100" spans="2:65" s="1" customFormat="1" ht="25.5" customHeight="1">
      <c r="B100" s="38"/>
      <c r="C100" s="189" t="s">
        <v>164</v>
      </c>
      <c r="D100" s="189" t="s">
        <v>126</v>
      </c>
      <c r="E100" s="190" t="s">
        <v>165</v>
      </c>
      <c r="F100" s="191" t="s">
        <v>166</v>
      </c>
      <c r="G100" s="192" t="s">
        <v>147</v>
      </c>
      <c r="H100" s="193">
        <v>28</v>
      </c>
      <c r="I100" s="194"/>
      <c r="J100" s="195">
        <f>ROUND(I100*H100,2)</f>
        <v>0</v>
      </c>
      <c r="K100" s="191" t="s">
        <v>137</v>
      </c>
      <c r="L100" s="58"/>
      <c r="M100" s="196" t="s">
        <v>23</v>
      </c>
      <c r="N100" s="197" t="s">
        <v>45</v>
      </c>
      <c r="O100" s="39"/>
      <c r="P100" s="198">
        <f>O100*H100</f>
        <v>0</v>
      </c>
      <c r="Q100" s="198">
        <v>0</v>
      </c>
      <c r="R100" s="198">
        <f>Q100*H100</f>
        <v>0</v>
      </c>
      <c r="S100" s="198">
        <v>0</v>
      </c>
      <c r="T100" s="199">
        <f>S100*H100</f>
        <v>0</v>
      </c>
      <c r="AR100" s="21" t="s">
        <v>130</v>
      </c>
      <c r="AT100" s="21" t="s">
        <v>126</v>
      </c>
      <c r="AU100" s="21" t="s">
        <v>84</v>
      </c>
      <c r="AY100" s="21" t="s">
        <v>124</v>
      </c>
      <c r="BE100" s="200">
        <f>IF(N100="základní",J100,0)</f>
        <v>0</v>
      </c>
      <c r="BF100" s="200">
        <f>IF(N100="snížená",J100,0)</f>
        <v>0</v>
      </c>
      <c r="BG100" s="200">
        <f>IF(N100="zákl. přenesená",J100,0)</f>
        <v>0</v>
      </c>
      <c r="BH100" s="200">
        <f>IF(N100="sníž. přenesená",J100,0)</f>
        <v>0</v>
      </c>
      <c r="BI100" s="200">
        <f>IF(N100="nulová",J100,0)</f>
        <v>0</v>
      </c>
      <c r="BJ100" s="21" t="s">
        <v>82</v>
      </c>
      <c r="BK100" s="200">
        <f>ROUND(I100*H100,2)</f>
        <v>0</v>
      </c>
      <c r="BL100" s="21" t="s">
        <v>130</v>
      </c>
      <c r="BM100" s="21" t="s">
        <v>167</v>
      </c>
    </row>
    <row r="101" spans="2:65" s="11" customFormat="1" ht="13.5">
      <c r="B101" s="204"/>
      <c r="C101" s="205"/>
      <c r="D101" s="201" t="s">
        <v>139</v>
      </c>
      <c r="E101" s="206" t="s">
        <v>23</v>
      </c>
      <c r="F101" s="207" t="s">
        <v>168</v>
      </c>
      <c r="G101" s="205"/>
      <c r="H101" s="208">
        <v>28</v>
      </c>
      <c r="I101" s="209"/>
      <c r="J101" s="205"/>
      <c r="K101" s="205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139</v>
      </c>
      <c r="AU101" s="214" t="s">
        <v>84</v>
      </c>
      <c r="AV101" s="11" t="s">
        <v>84</v>
      </c>
      <c r="AW101" s="11" t="s">
        <v>38</v>
      </c>
      <c r="AX101" s="11" t="s">
        <v>82</v>
      </c>
      <c r="AY101" s="214" t="s">
        <v>124</v>
      </c>
    </row>
    <row r="102" spans="2:65" s="1" customFormat="1" ht="25.5" customHeight="1">
      <c r="B102" s="38"/>
      <c r="C102" s="189" t="s">
        <v>169</v>
      </c>
      <c r="D102" s="189" t="s">
        <v>126</v>
      </c>
      <c r="E102" s="190" t="s">
        <v>170</v>
      </c>
      <c r="F102" s="191" t="s">
        <v>171</v>
      </c>
      <c r="G102" s="192" t="s">
        <v>147</v>
      </c>
      <c r="H102" s="193">
        <v>2</v>
      </c>
      <c r="I102" s="194"/>
      <c r="J102" s="195">
        <f>ROUND(I102*H102,2)</f>
        <v>0</v>
      </c>
      <c r="K102" s="191" t="s">
        <v>137</v>
      </c>
      <c r="L102" s="58"/>
      <c r="M102" s="196" t="s">
        <v>23</v>
      </c>
      <c r="N102" s="197" t="s">
        <v>45</v>
      </c>
      <c r="O102" s="39"/>
      <c r="P102" s="198">
        <f>O102*H102</f>
        <v>0</v>
      </c>
      <c r="Q102" s="198">
        <v>0</v>
      </c>
      <c r="R102" s="198">
        <f>Q102*H102</f>
        <v>0</v>
      </c>
      <c r="S102" s="198">
        <v>0</v>
      </c>
      <c r="T102" s="199">
        <f>S102*H102</f>
        <v>0</v>
      </c>
      <c r="AR102" s="21" t="s">
        <v>130</v>
      </c>
      <c r="AT102" s="21" t="s">
        <v>126</v>
      </c>
      <c r="AU102" s="21" t="s">
        <v>84</v>
      </c>
      <c r="AY102" s="21" t="s">
        <v>124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21" t="s">
        <v>82</v>
      </c>
      <c r="BK102" s="200">
        <f>ROUND(I102*H102,2)</f>
        <v>0</v>
      </c>
      <c r="BL102" s="21" t="s">
        <v>130</v>
      </c>
      <c r="BM102" s="21" t="s">
        <v>172</v>
      </c>
    </row>
    <row r="103" spans="2:65" s="11" customFormat="1" ht="13.5">
      <c r="B103" s="204"/>
      <c r="C103" s="205"/>
      <c r="D103" s="201" t="s">
        <v>139</v>
      </c>
      <c r="E103" s="206" t="s">
        <v>23</v>
      </c>
      <c r="F103" s="207" t="s">
        <v>173</v>
      </c>
      <c r="G103" s="205"/>
      <c r="H103" s="208">
        <v>2</v>
      </c>
      <c r="I103" s="209"/>
      <c r="J103" s="205"/>
      <c r="K103" s="205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139</v>
      </c>
      <c r="AU103" s="214" t="s">
        <v>84</v>
      </c>
      <c r="AV103" s="11" t="s">
        <v>84</v>
      </c>
      <c r="AW103" s="11" t="s">
        <v>38</v>
      </c>
      <c r="AX103" s="11" t="s">
        <v>82</v>
      </c>
      <c r="AY103" s="214" t="s">
        <v>124</v>
      </c>
    </row>
    <row r="104" spans="2:65" s="1" customFormat="1" ht="25.5" customHeight="1">
      <c r="B104" s="38"/>
      <c r="C104" s="189" t="s">
        <v>174</v>
      </c>
      <c r="D104" s="189" t="s">
        <v>126</v>
      </c>
      <c r="E104" s="190" t="s">
        <v>175</v>
      </c>
      <c r="F104" s="191" t="s">
        <v>176</v>
      </c>
      <c r="G104" s="192" t="s">
        <v>147</v>
      </c>
      <c r="H104" s="193">
        <v>2</v>
      </c>
      <c r="I104" s="194"/>
      <c r="J104" s="195">
        <f>ROUND(I104*H104,2)</f>
        <v>0</v>
      </c>
      <c r="K104" s="191" t="s">
        <v>137</v>
      </c>
      <c r="L104" s="58"/>
      <c r="M104" s="196" t="s">
        <v>23</v>
      </c>
      <c r="N104" s="197" t="s">
        <v>45</v>
      </c>
      <c r="O104" s="39"/>
      <c r="P104" s="198">
        <f>O104*H104</f>
        <v>0</v>
      </c>
      <c r="Q104" s="198">
        <v>0</v>
      </c>
      <c r="R104" s="198">
        <f>Q104*H104</f>
        <v>0</v>
      </c>
      <c r="S104" s="198">
        <v>0</v>
      </c>
      <c r="T104" s="199">
        <f>S104*H104</f>
        <v>0</v>
      </c>
      <c r="AR104" s="21" t="s">
        <v>130</v>
      </c>
      <c r="AT104" s="21" t="s">
        <v>126</v>
      </c>
      <c r="AU104" s="21" t="s">
        <v>84</v>
      </c>
      <c r="AY104" s="21" t="s">
        <v>124</v>
      </c>
      <c r="BE104" s="200">
        <f>IF(N104="základní",J104,0)</f>
        <v>0</v>
      </c>
      <c r="BF104" s="200">
        <f>IF(N104="snížená",J104,0)</f>
        <v>0</v>
      </c>
      <c r="BG104" s="200">
        <f>IF(N104="zákl. přenesená",J104,0)</f>
        <v>0</v>
      </c>
      <c r="BH104" s="200">
        <f>IF(N104="sníž. přenesená",J104,0)</f>
        <v>0</v>
      </c>
      <c r="BI104" s="200">
        <f>IF(N104="nulová",J104,0)</f>
        <v>0</v>
      </c>
      <c r="BJ104" s="21" t="s">
        <v>82</v>
      </c>
      <c r="BK104" s="200">
        <f>ROUND(I104*H104,2)</f>
        <v>0</v>
      </c>
      <c r="BL104" s="21" t="s">
        <v>130</v>
      </c>
      <c r="BM104" s="21" t="s">
        <v>177</v>
      </c>
    </row>
    <row r="105" spans="2:65" s="11" customFormat="1" ht="13.5">
      <c r="B105" s="204"/>
      <c r="C105" s="205"/>
      <c r="D105" s="201" t="s">
        <v>139</v>
      </c>
      <c r="E105" s="206" t="s">
        <v>23</v>
      </c>
      <c r="F105" s="207" t="s">
        <v>173</v>
      </c>
      <c r="G105" s="205"/>
      <c r="H105" s="208">
        <v>2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139</v>
      </c>
      <c r="AU105" s="214" t="s">
        <v>84</v>
      </c>
      <c r="AV105" s="11" t="s">
        <v>84</v>
      </c>
      <c r="AW105" s="11" t="s">
        <v>38</v>
      </c>
      <c r="AX105" s="11" t="s">
        <v>82</v>
      </c>
      <c r="AY105" s="214" t="s">
        <v>124</v>
      </c>
    </row>
    <row r="106" spans="2:65" s="1" customFormat="1" ht="25.5" customHeight="1">
      <c r="B106" s="38"/>
      <c r="C106" s="189" t="s">
        <v>178</v>
      </c>
      <c r="D106" s="189" t="s">
        <v>126</v>
      </c>
      <c r="E106" s="190" t="s">
        <v>179</v>
      </c>
      <c r="F106" s="191" t="s">
        <v>180</v>
      </c>
      <c r="G106" s="192" t="s">
        <v>147</v>
      </c>
      <c r="H106" s="193">
        <v>79</v>
      </c>
      <c r="I106" s="194"/>
      <c r="J106" s="195">
        <f>ROUND(I106*H106,2)</f>
        <v>0</v>
      </c>
      <c r="K106" s="191" t="s">
        <v>137</v>
      </c>
      <c r="L106" s="58"/>
      <c r="M106" s="196" t="s">
        <v>23</v>
      </c>
      <c r="N106" s="197" t="s">
        <v>45</v>
      </c>
      <c r="O106" s="39"/>
      <c r="P106" s="198">
        <f>O106*H106</f>
        <v>0</v>
      </c>
      <c r="Q106" s="198">
        <v>5.0000000000000002E-5</v>
      </c>
      <c r="R106" s="198">
        <f>Q106*H106</f>
        <v>3.9500000000000004E-3</v>
      </c>
      <c r="S106" s="198">
        <v>0</v>
      </c>
      <c r="T106" s="199">
        <f>S106*H106</f>
        <v>0</v>
      </c>
      <c r="AR106" s="21" t="s">
        <v>130</v>
      </c>
      <c r="AT106" s="21" t="s">
        <v>126</v>
      </c>
      <c r="AU106" s="21" t="s">
        <v>84</v>
      </c>
      <c r="AY106" s="21" t="s">
        <v>124</v>
      </c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21" t="s">
        <v>82</v>
      </c>
      <c r="BK106" s="200">
        <f>ROUND(I106*H106,2)</f>
        <v>0</v>
      </c>
      <c r="BL106" s="21" t="s">
        <v>130</v>
      </c>
      <c r="BM106" s="21" t="s">
        <v>181</v>
      </c>
    </row>
    <row r="107" spans="2:65" s="11" customFormat="1" ht="13.5">
      <c r="B107" s="204"/>
      <c r="C107" s="205"/>
      <c r="D107" s="201" t="s">
        <v>139</v>
      </c>
      <c r="E107" s="206" t="s">
        <v>23</v>
      </c>
      <c r="F107" s="207" t="s">
        <v>149</v>
      </c>
      <c r="G107" s="205"/>
      <c r="H107" s="208">
        <v>79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139</v>
      </c>
      <c r="AU107" s="214" t="s">
        <v>84</v>
      </c>
      <c r="AV107" s="11" t="s">
        <v>84</v>
      </c>
      <c r="AW107" s="11" t="s">
        <v>38</v>
      </c>
      <c r="AX107" s="11" t="s">
        <v>82</v>
      </c>
      <c r="AY107" s="214" t="s">
        <v>124</v>
      </c>
    </row>
    <row r="108" spans="2:65" s="1" customFormat="1" ht="25.5" customHeight="1">
      <c r="B108" s="38"/>
      <c r="C108" s="189" t="s">
        <v>182</v>
      </c>
      <c r="D108" s="189" t="s">
        <v>126</v>
      </c>
      <c r="E108" s="190" t="s">
        <v>183</v>
      </c>
      <c r="F108" s="191" t="s">
        <v>184</v>
      </c>
      <c r="G108" s="192" t="s">
        <v>147</v>
      </c>
      <c r="H108" s="193">
        <v>49</v>
      </c>
      <c r="I108" s="194"/>
      <c r="J108" s="195">
        <f>ROUND(I108*H108,2)</f>
        <v>0</v>
      </c>
      <c r="K108" s="191" t="s">
        <v>137</v>
      </c>
      <c r="L108" s="58"/>
      <c r="M108" s="196" t="s">
        <v>23</v>
      </c>
      <c r="N108" s="197" t="s">
        <v>45</v>
      </c>
      <c r="O108" s="39"/>
      <c r="P108" s="198">
        <f>O108*H108</f>
        <v>0</v>
      </c>
      <c r="Q108" s="198">
        <v>5.0000000000000002E-5</v>
      </c>
      <c r="R108" s="198">
        <f>Q108*H108</f>
        <v>2.4499999999999999E-3</v>
      </c>
      <c r="S108" s="198">
        <v>0</v>
      </c>
      <c r="T108" s="199">
        <f>S108*H108</f>
        <v>0</v>
      </c>
      <c r="AR108" s="21" t="s">
        <v>130</v>
      </c>
      <c r="AT108" s="21" t="s">
        <v>126</v>
      </c>
      <c r="AU108" s="21" t="s">
        <v>84</v>
      </c>
      <c r="AY108" s="21" t="s">
        <v>124</v>
      </c>
      <c r="BE108" s="200">
        <f>IF(N108="základní",J108,0)</f>
        <v>0</v>
      </c>
      <c r="BF108" s="200">
        <f>IF(N108="snížená",J108,0)</f>
        <v>0</v>
      </c>
      <c r="BG108" s="200">
        <f>IF(N108="zákl. přenesená",J108,0)</f>
        <v>0</v>
      </c>
      <c r="BH108" s="200">
        <f>IF(N108="sníž. přenesená",J108,0)</f>
        <v>0</v>
      </c>
      <c r="BI108" s="200">
        <f>IF(N108="nulová",J108,0)</f>
        <v>0</v>
      </c>
      <c r="BJ108" s="21" t="s">
        <v>82</v>
      </c>
      <c r="BK108" s="200">
        <f>ROUND(I108*H108,2)</f>
        <v>0</v>
      </c>
      <c r="BL108" s="21" t="s">
        <v>130</v>
      </c>
      <c r="BM108" s="21" t="s">
        <v>185</v>
      </c>
    </row>
    <row r="109" spans="2:65" s="11" customFormat="1" ht="13.5">
      <c r="B109" s="204"/>
      <c r="C109" s="205"/>
      <c r="D109" s="201" t="s">
        <v>139</v>
      </c>
      <c r="E109" s="206" t="s">
        <v>23</v>
      </c>
      <c r="F109" s="207" t="s">
        <v>163</v>
      </c>
      <c r="G109" s="205"/>
      <c r="H109" s="208">
        <v>49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139</v>
      </c>
      <c r="AU109" s="214" t="s">
        <v>84</v>
      </c>
      <c r="AV109" s="11" t="s">
        <v>84</v>
      </c>
      <c r="AW109" s="11" t="s">
        <v>38</v>
      </c>
      <c r="AX109" s="11" t="s">
        <v>82</v>
      </c>
      <c r="AY109" s="214" t="s">
        <v>124</v>
      </c>
    </row>
    <row r="110" spans="2:65" s="1" customFormat="1" ht="25.5" customHeight="1">
      <c r="B110" s="38"/>
      <c r="C110" s="189" t="s">
        <v>186</v>
      </c>
      <c r="D110" s="189" t="s">
        <v>126</v>
      </c>
      <c r="E110" s="190" t="s">
        <v>187</v>
      </c>
      <c r="F110" s="191" t="s">
        <v>188</v>
      </c>
      <c r="G110" s="192" t="s">
        <v>147</v>
      </c>
      <c r="H110" s="193">
        <v>28</v>
      </c>
      <c r="I110" s="194"/>
      <c r="J110" s="195">
        <f>ROUND(I110*H110,2)</f>
        <v>0</v>
      </c>
      <c r="K110" s="191" t="s">
        <v>137</v>
      </c>
      <c r="L110" s="58"/>
      <c r="M110" s="196" t="s">
        <v>23</v>
      </c>
      <c r="N110" s="197" t="s">
        <v>45</v>
      </c>
      <c r="O110" s="39"/>
      <c r="P110" s="198">
        <f>O110*H110</f>
        <v>0</v>
      </c>
      <c r="Q110" s="198">
        <v>9.0000000000000006E-5</v>
      </c>
      <c r="R110" s="198">
        <f>Q110*H110</f>
        <v>2.5200000000000001E-3</v>
      </c>
      <c r="S110" s="198">
        <v>0</v>
      </c>
      <c r="T110" s="199">
        <f>S110*H110</f>
        <v>0</v>
      </c>
      <c r="AR110" s="21" t="s">
        <v>130</v>
      </c>
      <c r="AT110" s="21" t="s">
        <v>126</v>
      </c>
      <c r="AU110" s="21" t="s">
        <v>84</v>
      </c>
      <c r="AY110" s="21" t="s">
        <v>124</v>
      </c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21" t="s">
        <v>82</v>
      </c>
      <c r="BK110" s="200">
        <f>ROUND(I110*H110,2)</f>
        <v>0</v>
      </c>
      <c r="BL110" s="21" t="s">
        <v>130</v>
      </c>
      <c r="BM110" s="21" t="s">
        <v>189</v>
      </c>
    </row>
    <row r="111" spans="2:65" s="11" customFormat="1" ht="13.5">
      <c r="B111" s="204"/>
      <c r="C111" s="205"/>
      <c r="D111" s="201" t="s">
        <v>139</v>
      </c>
      <c r="E111" s="206" t="s">
        <v>23</v>
      </c>
      <c r="F111" s="207" t="s">
        <v>168</v>
      </c>
      <c r="G111" s="205"/>
      <c r="H111" s="208">
        <v>28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139</v>
      </c>
      <c r="AU111" s="214" t="s">
        <v>84</v>
      </c>
      <c r="AV111" s="11" t="s">
        <v>84</v>
      </c>
      <c r="AW111" s="11" t="s">
        <v>38</v>
      </c>
      <c r="AX111" s="11" t="s">
        <v>82</v>
      </c>
      <c r="AY111" s="214" t="s">
        <v>124</v>
      </c>
    </row>
    <row r="112" spans="2:65" s="1" customFormat="1" ht="25.5" customHeight="1">
      <c r="B112" s="38"/>
      <c r="C112" s="189" t="s">
        <v>190</v>
      </c>
      <c r="D112" s="189" t="s">
        <v>126</v>
      </c>
      <c r="E112" s="190" t="s">
        <v>191</v>
      </c>
      <c r="F112" s="191" t="s">
        <v>192</v>
      </c>
      <c r="G112" s="192" t="s">
        <v>147</v>
      </c>
      <c r="H112" s="193">
        <v>2</v>
      </c>
      <c r="I112" s="194"/>
      <c r="J112" s="195">
        <f>ROUND(I112*H112,2)</f>
        <v>0</v>
      </c>
      <c r="K112" s="191" t="s">
        <v>137</v>
      </c>
      <c r="L112" s="58"/>
      <c r="M112" s="196" t="s">
        <v>23</v>
      </c>
      <c r="N112" s="197" t="s">
        <v>45</v>
      </c>
      <c r="O112" s="39"/>
      <c r="P112" s="198">
        <f>O112*H112</f>
        <v>0</v>
      </c>
      <c r="Q112" s="198">
        <v>9.0000000000000006E-5</v>
      </c>
      <c r="R112" s="198">
        <f>Q112*H112</f>
        <v>1.8000000000000001E-4</v>
      </c>
      <c r="S112" s="198">
        <v>0</v>
      </c>
      <c r="T112" s="199">
        <f>S112*H112</f>
        <v>0</v>
      </c>
      <c r="AR112" s="21" t="s">
        <v>130</v>
      </c>
      <c r="AT112" s="21" t="s">
        <v>126</v>
      </c>
      <c r="AU112" s="21" t="s">
        <v>84</v>
      </c>
      <c r="AY112" s="21" t="s">
        <v>124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21" t="s">
        <v>82</v>
      </c>
      <c r="BK112" s="200">
        <f>ROUND(I112*H112,2)</f>
        <v>0</v>
      </c>
      <c r="BL112" s="21" t="s">
        <v>130</v>
      </c>
      <c r="BM112" s="21" t="s">
        <v>193</v>
      </c>
    </row>
    <row r="113" spans="2:65" s="11" customFormat="1" ht="13.5">
      <c r="B113" s="204"/>
      <c r="C113" s="205"/>
      <c r="D113" s="201" t="s">
        <v>139</v>
      </c>
      <c r="E113" s="206" t="s">
        <v>23</v>
      </c>
      <c r="F113" s="207" t="s">
        <v>173</v>
      </c>
      <c r="G113" s="205"/>
      <c r="H113" s="208">
        <v>2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139</v>
      </c>
      <c r="AU113" s="214" t="s">
        <v>84</v>
      </c>
      <c r="AV113" s="11" t="s">
        <v>84</v>
      </c>
      <c r="AW113" s="11" t="s">
        <v>38</v>
      </c>
      <c r="AX113" s="11" t="s">
        <v>82</v>
      </c>
      <c r="AY113" s="214" t="s">
        <v>124</v>
      </c>
    </row>
    <row r="114" spans="2:65" s="1" customFormat="1" ht="25.5" customHeight="1">
      <c r="B114" s="38"/>
      <c r="C114" s="189" t="s">
        <v>10</v>
      </c>
      <c r="D114" s="189" t="s">
        <v>126</v>
      </c>
      <c r="E114" s="190" t="s">
        <v>194</v>
      </c>
      <c r="F114" s="191" t="s">
        <v>195</v>
      </c>
      <c r="G114" s="192" t="s">
        <v>147</v>
      </c>
      <c r="H114" s="193">
        <v>2</v>
      </c>
      <c r="I114" s="194"/>
      <c r="J114" s="195">
        <f>ROUND(I114*H114,2)</f>
        <v>0</v>
      </c>
      <c r="K114" s="191" t="s">
        <v>137</v>
      </c>
      <c r="L114" s="58"/>
      <c r="M114" s="196" t="s">
        <v>23</v>
      </c>
      <c r="N114" s="197" t="s">
        <v>45</v>
      </c>
      <c r="O114" s="39"/>
      <c r="P114" s="198">
        <f>O114*H114</f>
        <v>0</v>
      </c>
      <c r="Q114" s="198">
        <v>9.0000000000000006E-5</v>
      </c>
      <c r="R114" s="198">
        <f>Q114*H114</f>
        <v>1.8000000000000001E-4</v>
      </c>
      <c r="S114" s="198">
        <v>0</v>
      </c>
      <c r="T114" s="199">
        <f>S114*H114</f>
        <v>0</v>
      </c>
      <c r="AR114" s="21" t="s">
        <v>130</v>
      </c>
      <c r="AT114" s="21" t="s">
        <v>126</v>
      </c>
      <c r="AU114" s="21" t="s">
        <v>84</v>
      </c>
      <c r="AY114" s="21" t="s">
        <v>124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21" t="s">
        <v>82</v>
      </c>
      <c r="BK114" s="200">
        <f>ROUND(I114*H114,2)</f>
        <v>0</v>
      </c>
      <c r="BL114" s="21" t="s">
        <v>130</v>
      </c>
      <c r="BM114" s="21" t="s">
        <v>196</v>
      </c>
    </row>
    <row r="115" spans="2:65" s="11" customFormat="1" ht="13.5">
      <c r="B115" s="204"/>
      <c r="C115" s="205"/>
      <c r="D115" s="201" t="s">
        <v>139</v>
      </c>
      <c r="E115" s="206" t="s">
        <v>23</v>
      </c>
      <c r="F115" s="207" t="s">
        <v>173</v>
      </c>
      <c r="G115" s="205"/>
      <c r="H115" s="208">
        <v>2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139</v>
      </c>
      <c r="AU115" s="214" t="s">
        <v>84</v>
      </c>
      <c r="AV115" s="11" t="s">
        <v>84</v>
      </c>
      <c r="AW115" s="11" t="s">
        <v>38</v>
      </c>
      <c r="AX115" s="11" t="s">
        <v>82</v>
      </c>
      <c r="AY115" s="214" t="s">
        <v>124</v>
      </c>
    </row>
    <row r="116" spans="2:65" s="1" customFormat="1" ht="38.25" customHeight="1">
      <c r="B116" s="38"/>
      <c r="C116" s="189" t="s">
        <v>197</v>
      </c>
      <c r="D116" s="189" t="s">
        <v>126</v>
      </c>
      <c r="E116" s="190" t="s">
        <v>198</v>
      </c>
      <c r="F116" s="191" t="s">
        <v>199</v>
      </c>
      <c r="G116" s="192" t="s">
        <v>200</v>
      </c>
      <c r="H116" s="193">
        <v>1073.1600000000001</v>
      </c>
      <c r="I116" s="194"/>
      <c r="J116" s="195">
        <f>ROUND(I116*H116,2)</f>
        <v>0</v>
      </c>
      <c r="K116" s="191" t="s">
        <v>137</v>
      </c>
      <c r="L116" s="58"/>
      <c r="M116" s="196" t="s">
        <v>23</v>
      </c>
      <c r="N116" s="197" t="s">
        <v>45</v>
      </c>
      <c r="O116" s="39"/>
      <c r="P116" s="198">
        <f>O116*H116</f>
        <v>0</v>
      </c>
      <c r="Q116" s="198">
        <v>0</v>
      </c>
      <c r="R116" s="198">
        <f>Q116*H116</f>
        <v>0</v>
      </c>
      <c r="S116" s="198">
        <v>0</v>
      </c>
      <c r="T116" s="199">
        <f>S116*H116</f>
        <v>0</v>
      </c>
      <c r="AR116" s="21" t="s">
        <v>130</v>
      </c>
      <c r="AT116" s="21" t="s">
        <v>126</v>
      </c>
      <c r="AU116" s="21" t="s">
        <v>84</v>
      </c>
      <c r="AY116" s="21" t="s">
        <v>124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21" t="s">
        <v>82</v>
      </c>
      <c r="BK116" s="200">
        <f>ROUND(I116*H116,2)</f>
        <v>0</v>
      </c>
      <c r="BL116" s="21" t="s">
        <v>130</v>
      </c>
      <c r="BM116" s="21" t="s">
        <v>201</v>
      </c>
    </row>
    <row r="117" spans="2:65" s="11" customFormat="1" ht="13.5">
      <c r="B117" s="204"/>
      <c r="C117" s="205"/>
      <c r="D117" s="201" t="s">
        <v>139</v>
      </c>
      <c r="E117" s="206" t="s">
        <v>23</v>
      </c>
      <c r="F117" s="207" t="s">
        <v>202</v>
      </c>
      <c r="G117" s="205"/>
      <c r="H117" s="208">
        <v>158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139</v>
      </c>
      <c r="AU117" s="214" t="s">
        <v>84</v>
      </c>
      <c r="AV117" s="11" t="s">
        <v>84</v>
      </c>
      <c r="AW117" s="11" t="s">
        <v>38</v>
      </c>
      <c r="AX117" s="11" t="s">
        <v>74</v>
      </c>
      <c r="AY117" s="214" t="s">
        <v>124</v>
      </c>
    </row>
    <row r="118" spans="2:65" s="11" customFormat="1" ht="13.5">
      <c r="B118" s="204"/>
      <c r="C118" s="205"/>
      <c r="D118" s="201" t="s">
        <v>139</v>
      </c>
      <c r="E118" s="206" t="s">
        <v>23</v>
      </c>
      <c r="F118" s="207" t="s">
        <v>203</v>
      </c>
      <c r="G118" s="205"/>
      <c r="H118" s="208">
        <v>901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139</v>
      </c>
      <c r="AU118" s="214" t="s">
        <v>84</v>
      </c>
      <c r="AV118" s="11" t="s">
        <v>84</v>
      </c>
      <c r="AW118" s="11" t="s">
        <v>38</v>
      </c>
      <c r="AX118" s="11" t="s">
        <v>74</v>
      </c>
      <c r="AY118" s="214" t="s">
        <v>124</v>
      </c>
    </row>
    <row r="119" spans="2:65" s="11" customFormat="1" ht="13.5">
      <c r="B119" s="204"/>
      <c r="C119" s="205"/>
      <c r="D119" s="201" t="s">
        <v>139</v>
      </c>
      <c r="E119" s="206" t="s">
        <v>23</v>
      </c>
      <c r="F119" s="207" t="s">
        <v>204</v>
      </c>
      <c r="G119" s="205"/>
      <c r="H119" s="208">
        <v>14.16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139</v>
      </c>
      <c r="AU119" s="214" t="s">
        <v>84</v>
      </c>
      <c r="AV119" s="11" t="s">
        <v>84</v>
      </c>
      <c r="AW119" s="11" t="s">
        <v>38</v>
      </c>
      <c r="AX119" s="11" t="s">
        <v>74</v>
      </c>
      <c r="AY119" s="214" t="s">
        <v>124</v>
      </c>
    </row>
    <row r="120" spans="2:65" s="1" customFormat="1" ht="38.25" customHeight="1">
      <c r="B120" s="38"/>
      <c r="C120" s="189" t="s">
        <v>205</v>
      </c>
      <c r="D120" s="189" t="s">
        <v>126</v>
      </c>
      <c r="E120" s="190" t="s">
        <v>206</v>
      </c>
      <c r="F120" s="191" t="s">
        <v>207</v>
      </c>
      <c r="G120" s="192" t="s">
        <v>200</v>
      </c>
      <c r="H120" s="193">
        <v>321.89999999999998</v>
      </c>
      <c r="I120" s="194"/>
      <c r="J120" s="195">
        <f>ROUND(I120*H120,2)</f>
        <v>0</v>
      </c>
      <c r="K120" s="191" t="s">
        <v>137</v>
      </c>
      <c r="L120" s="58"/>
      <c r="M120" s="196" t="s">
        <v>23</v>
      </c>
      <c r="N120" s="197" t="s">
        <v>45</v>
      </c>
      <c r="O120" s="39"/>
      <c r="P120" s="198">
        <f>O120*H120</f>
        <v>0</v>
      </c>
      <c r="Q120" s="198">
        <v>0</v>
      </c>
      <c r="R120" s="198">
        <f>Q120*H120</f>
        <v>0</v>
      </c>
      <c r="S120" s="198">
        <v>0</v>
      </c>
      <c r="T120" s="199">
        <f>S120*H120</f>
        <v>0</v>
      </c>
      <c r="AR120" s="21" t="s">
        <v>130</v>
      </c>
      <c r="AT120" s="21" t="s">
        <v>126</v>
      </c>
      <c r="AU120" s="21" t="s">
        <v>84</v>
      </c>
      <c r="AY120" s="21" t="s">
        <v>124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21" t="s">
        <v>82</v>
      </c>
      <c r="BK120" s="200">
        <f>ROUND(I120*H120,2)</f>
        <v>0</v>
      </c>
      <c r="BL120" s="21" t="s">
        <v>130</v>
      </c>
      <c r="BM120" s="21" t="s">
        <v>208</v>
      </c>
    </row>
    <row r="121" spans="2:65" s="11" customFormat="1" ht="13.5">
      <c r="B121" s="204"/>
      <c r="C121" s="205"/>
      <c r="D121" s="201" t="s">
        <v>139</v>
      </c>
      <c r="E121" s="206" t="s">
        <v>23</v>
      </c>
      <c r="F121" s="207" t="s">
        <v>209</v>
      </c>
      <c r="G121" s="205"/>
      <c r="H121" s="208">
        <v>321.89999999999998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139</v>
      </c>
      <c r="AU121" s="214" t="s">
        <v>84</v>
      </c>
      <c r="AV121" s="11" t="s">
        <v>84</v>
      </c>
      <c r="AW121" s="11" t="s">
        <v>38</v>
      </c>
      <c r="AX121" s="11" t="s">
        <v>82</v>
      </c>
      <c r="AY121" s="214" t="s">
        <v>124</v>
      </c>
    </row>
    <row r="122" spans="2:65" s="1" customFormat="1" ht="25.5" customHeight="1">
      <c r="B122" s="38"/>
      <c r="C122" s="189" t="s">
        <v>210</v>
      </c>
      <c r="D122" s="189" t="s">
        <v>126</v>
      </c>
      <c r="E122" s="190" t="s">
        <v>211</v>
      </c>
      <c r="F122" s="191" t="s">
        <v>212</v>
      </c>
      <c r="G122" s="192" t="s">
        <v>147</v>
      </c>
      <c r="H122" s="193">
        <v>79</v>
      </c>
      <c r="I122" s="194"/>
      <c r="J122" s="195">
        <f>ROUND(I122*H122,2)</f>
        <v>0</v>
      </c>
      <c r="K122" s="191" t="s">
        <v>137</v>
      </c>
      <c r="L122" s="58"/>
      <c r="M122" s="196" t="s">
        <v>23</v>
      </c>
      <c r="N122" s="197" t="s">
        <v>45</v>
      </c>
      <c r="O122" s="39"/>
      <c r="P122" s="198">
        <f>O122*H122</f>
        <v>0</v>
      </c>
      <c r="Q122" s="198">
        <v>0</v>
      </c>
      <c r="R122" s="198">
        <f>Q122*H122</f>
        <v>0</v>
      </c>
      <c r="S122" s="198">
        <v>0</v>
      </c>
      <c r="T122" s="199">
        <f>S122*H122</f>
        <v>0</v>
      </c>
      <c r="AR122" s="21" t="s">
        <v>130</v>
      </c>
      <c r="AT122" s="21" t="s">
        <v>126</v>
      </c>
      <c r="AU122" s="21" t="s">
        <v>84</v>
      </c>
      <c r="AY122" s="21" t="s">
        <v>124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21" t="s">
        <v>82</v>
      </c>
      <c r="BK122" s="200">
        <f>ROUND(I122*H122,2)</f>
        <v>0</v>
      </c>
      <c r="BL122" s="21" t="s">
        <v>130</v>
      </c>
      <c r="BM122" s="21" t="s">
        <v>213</v>
      </c>
    </row>
    <row r="123" spans="2:65" s="11" customFormat="1" ht="13.5">
      <c r="B123" s="204"/>
      <c r="C123" s="205"/>
      <c r="D123" s="201" t="s">
        <v>139</v>
      </c>
      <c r="E123" s="206" t="s">
        <v>23</v>
      </c>
      <c r="F123" s="207" t="s">
        <v>214</v>
      </c>
      <c r="G123" s="205"/>
      <c r="H123" s="208">
        <v>79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139</v>
      </c>
      <c r="AU123" s="214" t="s">
        <v>84</v>
      </c>
      <c r="AV123" s="11" t="s">
        <v>84</v>
      </c>
      <c r="AW123" s="11" t="s">
        <v>38</v>
      </c>
      <c r="AX123" s="11" t="s">
        <v>82</v>
      </c>
      <c r="AY123" s="214" t="s">
        <v>124</v>
      </c>
    </row>
    <row r="124" spans="2:65" s="1" customFormat="1" ht="25.5" customHeight="1">
      <c r="B124" s="38"/>
      <c r="C124" s="189" t="s">
        <v>215</v>
      </c>
      <c r="D124" s="189" t="s">
        <v>126</v>
      </c>
      <c r="E124" s="190" t="s">
        <v>216</v>
      </c>
      <c r="F124" s="191" t="s">
        <v>217</v>
      </c>
      <c r="G124" s="192" t="s">
        <v>147</v>
      </c>
      <c r="H124" s="193">
        <v>49</v>
      </c>
      <c r="I124" s="194"/>
      <c r="J124" s="195">
        <f>ROUND(I124*H124,2)</f>
        <v>0</v>
      </c>
      <c r="K124" s="191" t="s">
        <v>137</v>
      </c>
      <c r="L124" s="58"/>
      <c r="M124" s="196" t="s">
        <v>23</v>
      </c>
      <c r="N124" s="197" t="s">
        <v>45</v>
      </c>
      <c r="O124" s="39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AR124" s="21" t="s">
        <v>130</v>
      </c>
      <c r="AT124" s="21" t="s">
        <v>126</v>
      </c>
      <c r="AU124" s="21" t="s">
        <v>84</v>
      </c>
      <c r="AY124" s="21" t="s">
        <v>124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21" t="s">
        <v>82</v>
      </c>
      <c r="BK124" s="200">
        <f>ROUND(I124*H124,2)</f>
        <v>0</v>
      </c>
      <c r="BL124" s="21" t="s">
        <v>130</v>
      </c>
      <c r="BM124" s="21" t="s">
        <v>218</v>
      </c>
    </row>
    <row r="125" spans="2:65" s="11" customFormat="1" ht="13.5">
      <c r="B125" s="204"/>
      <c r="C125" s="205"/>
      <c r="D125" s="201" t="s">
        <v>139</v>
      </c>
      <c r="E125" s="206" t="s">
        <v>23</v>
      </c>
      <c r="F125" s="207" t="s">
        <v>219</v>
      </c>
      <c r="G125" s="205"/>
      <c r="H125" s="208">
        <v>49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139</v>
      </c>
      <c r="AU125" s="214" t="s">
        <v>84</v>
      </c>
      <c r="AV125" s="11" t="s">
        <v>84</v>
      </c>
      <c r="AW125" s="11" t="s">
        <v>38</v>
      </c>
      <c r="AX125" s="11" t="s">
        <v>82</v>
      </c>
      <c r="AY125" s="214" t="s">
        <v>124</v>
      </c>
    </row>
    <row r="126" spans="2:65" s="1" customFormat="1" ht="25.5" customHeight="1">
      <c r="B126" s="38"/>
      <c r="C126" s="189" t="s">
        <v>220</v>
      </c>
      <c r="D126" s="189" t="s">
        <v>126</v>
      </c>
      <c r="E126" s="190" t="s">
        <v>221</v>
      </c>
      <c r="F126" s="191" t="s">
        <v>222</v>
      </c>
      <c r="G126" s="192" t="s">
        <v>147</v>
      </c>
      <c r="H126" s="193">
        <v>28</v>
      </c>
      <c r="I126" s="194"/>
      <c r="J126" s="195">
        <f>ROUND(I126*H126,2)</f>
        <v>0</v>
      </c>
      <c r="K126" s="191" t="s">
        <v>137</v>
      </c>
      <c r="L126" s="58"/>
      <c r="M126" s="196" t="s">
        <v>23</v>
      </c>
      <c r="N126" s="197" t="s">
        <v>45</v>
      </c>
      <c r="O126" s="39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AR126" s="21" t="s">
        <v>130</v>
      </c>
      <c r="AT126" s="21" t="s">
        <v>126</v>
      </c>
      <c r="AU126" s="21" t="s">
        <v>84</v>
      </c>
      <c r="AY126" s="21" t="s">
        <v>124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21" t="s">
        <v>82</v>
      </c>
      <c r="BK126" s="200">
        <f>ROUND(I126*H126,2)</f>
        <v>0</v>
      </c>
      <c r="BL126" s="21" t="s">
        <v>130</v>
      </c>
      <c r="BM126" s="21" t="s">
        <v>223</v>
      </c>
    </row>
    <row r="127" spans="2:65" s="11" customFormat="1" ht="13.5">
      <c r="B127" s="204"/>
      <c r="C127" s="205"/>
      <c r="D127" s="201" t="s">
        <v>139</v>
      </c>
      <c r="E127" s="206" t="s">
        <v>23</v>
      </c>
      <c r="F127" s="207" t="s">
        <v>224</v>
      </c>
      <c r="G127" s="205"/>
      <c r="H127" s="208">
        <v>28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139</v>
      </c>
      <c r="AU127" s="214" t="s">
        <v>84</v>
      </c>
      <c r="AV127" s="11" t="s">
        <v>84</v>
      </c>
      <c r="AW127" s="11" t="s">
        <v>38</v>
      </c>
      <c r="AX127" s="11" t="s">
        <v>82</v>
      </c>
      <c r="AY127" s="214" t="s">
        <v>124</v>
      </c>
    </row>
    <row r="128" spans="2:65" s="1" customFormat="1" ht="25.5" customHeight="1">
      <c r="B128" s="38"/>
      <c r="C128" s="189" t="s">
        <v>9</v>
      </c>
      <c r="D128" s="189" t="s">
        <v>126</v>
      </c>
      <c r="E128" s="190" t="s">
        <v>225</v>
      </c>
      <c r="F128" s="191" t="s">
        <v>226</v>
      </c>
      <c r="G128" s="192" t="s">
        <v>147</v>
      </c>
      <c r="H128" s="193">
        <v>4</v>
      </c>
      <c r="I128" s="194"/>
      <c r="J128" s="195">
        <f>ROUND(I128*H128,2)</f>
        <v>0</v>
      </c>
      <c r="K128" s="191" t="s">
        <v>137</v>
      </c>
      <c r="L128" s="58"/>
      <c r="M128" s="196" t="s">
        <v>23</v>
      </c>
      <c r="N128" s="197" t="s">
        <v>45</v>
      </c>
      <c r="O128" s="39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AR128" s="21" t="s">
        <v>130</v>
      </c>
      <c r="AT128" s="21" t="s">
        <v>126</v>
      </c>
      <c r="AU128" s="21" t="s">
        <v>84</v>
      </c>
      <c r="AY128" s="21" t="s">
        <v>124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21" t="s">
        <v>82</v>
      </c>
      <c r="BK128" s="200">
        <f>ROUND(I128*H128,2)</f>
        <v>0</v>
      </c>
      <c r="BL128" s="21" t="s">
        <v>130</v>
      </c>
      <c r="BM128" s="21" t="s">
        <v>227</v>
      </c>
    </row>
    <row r="129" spans="2:65" s="11" customFormat="1" ht="13.5">
      <c r="B129" s="204"/>
      <c r="C129" s="205"/>
      <c r="D129" s="201" t="s">
        <v>139</v>
      </c>
      <c r="E129" s="206" t="s">
        <v>23</v>
      </c>
      <c r="F129" s="207" t="s">
        <v>228</v>
      </c>
      <c r="G129" s="205"/>
      <c r="H129" s="208">
        <v>4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139</v>
      </c>
      <c r="AU129" s="214" t="s">
        <v>84</v>
      </c>
      <c r="AV129" s="11" t="s">
        <v>84</v>
      </c>
      <c r="AW129" s="11" t="s">
        <v>38</v>
      </c>
      <c r="AX129" s="11" t="s">
        <v>82</v>
      </c>
      <c r="AY129" s="214" t="s">
        <v>124</v>
      </c>
    </row>
    <row r="130" spans="2:65" s="1" customFormat="1" ht="38.25" customHeight="1">
      <c r="B130" s="38"/>
      <c r="C130" s="189" t="s">
        <v>229</v>
      </c>
      <c r="D130" s="189" t="s">
        <v>126</v>
      </c>
      <c r="E130" s="190" t="s">
        <v>230</v>
      </c>
      <c r="F130" s="191" t="s">
        <v>231</v>
      </c>
      <c r="G130" s="192" t="s">
        <v>147</v>
      </c>
      <c r="H130" s="193">
        <v>79</v>
      </c>
      <c r="I130" s="194"/>
      <c r="J130" s="195">
        <f>ROUND(I130*H130,2)</f>
        <v>0</v>
      </c>
      <c r="K130" s="191" t="s">
        <v>137</v>
      </c>
      <c r="L130" s="58"/>
      <c r="M130" s="196" t="s">
        <v>23</v>
      </c>
      <c r="N130" s="197" t="s">
        <v>45</v>
      </c>
      <c r="O130" s="39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AR130" s="21" t="s">
        <v>130</v>
      </c>
      <c r="AT130" s="21" t="s">
        <v>126</v>
      </c>
      <c r="AU130" s="21" t="s">
        <v>84</v>
      </c>
      <c r="AY130" s="21" t="s">
        <v>124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21" t="s">
        <v>82</v>
      </c>
      <c r="BK130" s="200">
        <f>ROUND(I130*H130,2)</f>
        <v>0</v>
      </c>
      <c r="BL130" s="21" t="s">
        <v>130</v>
      </c>
      <c r="BM130" s="21" t="s">
        <v>232</v>
      </c>
    </row>
    <row r="131" spans="2:65" s="11" customFormat="1" ht="13.5">
      <c r="B131" s="204"/>
      <c r="C131" s="205"/>
      <c r="D131" s="201" t="s">
        <v>139</v>
      </c>
      <c r="E131" s="206" t="s">
        <v>23</v>
      </c>
      <c r="F131" s="207" t="s">
        <v>214</v>
      </c>
      <c r="G131" s="205"/>
      <c r="H131" s="208">
        <v>79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139</v>
      </c>
      <c r="AU131" s="214" t="s">
        <v>84</v>
      </c>
      <c r="AV131" s="11" t="s">
        <v>84</v>
      </c>
      <c r="AW131" s="11" t="s">
        <v>38</v>
      </c>
      <c r="AX131" s="11" t="s">
        <v>82</v>
      </c>
      <c r="AY131" s="214" t="s">
        <v>124</v>
      </c>
    </row>
    <row r="132" spans="2:65" s="1" customFormat="1" ht="38.25" customHeight="1">
      <c r="B132" s="38"/>
      <c r="C132" s="189" t="s">
        <v>233</v>
      </c>
      <c r="D132" s="189" t="s">
        <v>126</v>
      </c>
      <c r="E132" s="190" t="s">
        <v>234</v>
      </c>
      <c r="F132" s="191" t="s">
        <v>235</v>
      </c>
      <c r="G132" s="192" t="s">
        <v>147</v>
      </c>
      <c r="H132" s="193">
        <v>49</v>
      </c>
      <c r="I132" s="194"/>
      <c r="J132" s="195">
        <f>ROUND(I132*H132,2)</f>
        <v>0</v>
      </c>
      <c r="K132" s="191" t="s">
        <v>137</v>
      </c>
      <c r="L132" s="58"/>
      <c r="M132" s="196" t="s">
        <v>23</v>
      </c>
      <c r="N132" s="197" t="s">
        <v>45</v>
      </c>
      <c r="O132" s="39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AR132" s="21" t="s">
        <v>130</v>
      </c>
      <c r="AT132" s="21" t="s">
        <v>126</v>
      </c>
      <c r="AU132" s="21" t="s">
        <v>84</v>
      </c>
      <c r="AY132" s="21" t="s">
        <v>124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21" t="s">
        <v>82</v>
      </c>
      <c r="BK132" s="200">
        <f>ROUND(I132*H132,2)</f>
        <v>0</v>
      </c>
      <c r="BL132" s="21" t="s">
        <v>130</v>
      </c>
      <c r="BM132" s="21" t="s">
        <v>236</v>
      </c>
    </row>
    <row r="133" spans="2:65" s="11" customFormat="1" ht="13.5">
      <c r="B133" s="204"/>
      <c r="C133" s="205"/>
      <c r="D133" s="201" t="s">
        <v>139</v>
      </c>
      <c r="E133" s="206" t="s">
        <v>23</v>
      </c>
      <c r="F133" s="207" t="s">
        <v>219</v>
      </c>
      <c r="G133" s="205"/>
      <c r="H133" s="208">
        <v>49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139</v>
      </c>
      <c r="AU133" s="214" t="s">
        <v>84</v>
      </c>
      <c r="AV133" s="11" t="s">
        <v>84</v>
      </c>
      <c r="AW133" s="11" t="s">
        <v>38</v>
      </c>
      <c r="AX133" s="11" t="s">
        <v>82</v>
      </c>
      <c r="AY133" s="214" t="s">
        <v>124</v>
      </c>
    </row>
    <row r="134" spans="2:65" s="1" customFormat="1" ht="38.25" customHeight="1">
      <c r="B134" s="38"/>
      <c r="C134" s="189" t="s">
        <v>237</v>
      </c>
      <c r="D134" s="189" t="s">
        <v>126</v>
      </c>
      <c r="E134" s="190" t="s">
        <v>238</v>
      </c>
      <c r="F134" s="191" t="s">
        <v>239</v>
      </c>
      <c r="G134" s="192" t="s">
        <v>147</v>
      </c>
      <c r="H134" s="193">
        <v>28</v>
      </c>
      <c r="I134" s="194"/>
      <c r="J134" s="195">
        <f>ROUND(I134*H134,2)</f>
        <v>0</v>
      </c>
      <c r="K134" s="191" t="s">
        <v>137</v>
      </c>
      <c r="L134" s="58"/>
      <c r="M134" s="196" t="s">
        <v>23</v>
      </c>
      <c r="N134" s="197" t="s">
        <v>45</v>
      </c>
      <c r="O134" s="39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AR134" s="21" t="s">
        <v>130</v>
      </c>
      <c r="AT134" s="21" t="s">
        <v>126</v>
      </c>
      <c r="AU134" s="21" t="s">
        <v>84</v>
      </c>
      <c r="AY134" s="21" t="s">
        <v>124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21" t="s">
        <v>82</v>
      </c>
      <c r="BK134" s="200">
        <f>ROUND(I134*H134,2)</f>
        <v>0</v>
      </c>
      <c r="BL134" s="21" t="s">
        <v>130</v>
      </c>
      <c r="BM134" s="21" t="s">
        <v>240</v>
      </c>
    </row>
    <row r="135" spans="2:65" s="11" customFormat="1" ht="13.5">
      <c r="B135" s="204"/>
      <c r="C135" s="205"/>
      <c r="D135" s="201" t="s">
        <v>139</v>
      </c>
      <c r="E135" s="206" t="s">
        <v>23</v>
      </c>
      <c r="F135" s="207" t="s">
        <v>224</v>
      </c>
      <c r="G135" s="205"/>
      <c r="H135" s="208">
        <v>28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139</v>
      </c>
      <c r="AU135" s="214" t="s">
        <v>84</v>
      </c>
      <c r="AV135" s="11" t="s">
        <v>84</v>
      </c>
      <c r="AW135" s="11" t="s">
        <v>38</v>
      </c>
      <c r="AX135" s="11" t="s">
        <v>82</v>
      </c>
      <c r="AY135" s="214" t="s">
        <v>124</v>
      </c>
    </row>
    <row r="136" spans="2:65" s="1" customFormat="1" ht="38.25" customHeight="1">
      <c r="B136" s="38"/>
      <c r="C136" s="189" t="s">
        <v>241</v>
      </c>
      <c r="D136" s="189" t="s">
        <v>126</v>
      </c>
      <c r="E136" s="190" t="s">
        <v>242</v>
      </c>
      <c r="F136" s="191" t="s">
        <v>243</v>
      </c>
      <c r="G136" s="192" t="s">
        <v>147</v>
      </c>
      <c r="H136" s="193">
        <v>4</v>
      </c>
      <c r="I136" s="194"/>
      <c r="J136" s="195">
        <f>ROUND(I136*H136,2)</f>
        <v>0</v>
      </c>
      <c r="K136" s="191" t="s">
        <v>137</v>
      </c>
      <c r="L136" s="58"/>
      <c r="M136" s="196" t="s">
        <v>23</v>
      </c>
      <c r="N136" s="197" t="s">
        <v>45</v>
      </c>
      <c r="O136" s="39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AR136" s="21" t="s">
        <v>130</v>
      </c>
      <c r="AT136" s="21" t="s">
        <v>126</v>
      </c>
      <c r="AU136" s="21" t="s">
        <v>84</v>
      </c>
      <c r="AY136" s="21" t="s">
        <v>124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21" t="s">
        <v>82</v>
      </c>
      <c r="BK136" s="200">
        <f>ROUND(I136*H136,2)</f>
        <v>0</v>
      </c>
      <c r="BL136" s="21" t="s">
        <v>130</v>
      </c>
      <c r="BM136" s="21" t="s">
        <v>244</v>
      </c>
    </row>
    <row r="137" spans="2:65" s="11" customFormat="1" ht="13.5">
      <c r="B137" s="204"/>
      <c r="C137" s="205"/>
      <c r="D137" s="201" t="s">
        <v>139</v>
      </c>
      <c r="E137" s="206" t="s">
        <v>23</v>
      </c>
      <c r="F137" s="207" t="s">
        <v>228</v>
      </c>
      <c r="G137" s="205"/>
      <c r="H137" s="208">
        <v>4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139</v>
      </c>
      <c r="AU137" s="214" t="s">
        <v>84</v>
      </c>
      <c r="AV137" s="11" t="s">
        <v>84</v>
      </c>
      <c r="AW137" s="11" t="s">
        <v>38</v>
      </c>
      <c r="AX137" s="11" t="s">
        <v>82</v>
      </c>
      <c r="AY137" s="214" t="s">
        <v>124</v>
      </c>
    </row>
    <row r="138" spans="2:65" s="1" customFormat="1" ht="38.25" customHeight="1">
      <c r="B138" s="38"/>
      <c r="C138" s="189" t="s">
        <v>245</v>
      </c>
      <c r="D138" s="189" t="s">
        <v>126</v>
      </c>
      <c r="E138" s="190" t="s">
        <v>246</v>
      </c>
      <c r="F138" s="191" t="s">
        <v>247</v>
      </c>
      <c r="G138" s="192" t="s">
        <v>200</v>
      </c>
      <c r="H138" s="193">
        <v>829</v>
      </c>
      <c r="I138" s="194"/>
      <c r="J138" s="195">
        <f>ROUND(I138*H138,2)</f>
        <v>0</v>
      </c>
      <c r="K138" s="191" t="s">
        <v>137</v>
      </c>
      <c r="L138" s="58"/>
      <c r="M138" s="196" t="s">
        <v>23</v>
      </c>
      <c r="N138" s="197" t="s">
        <v>45</v>
      </c>
      <c r="O138" s="39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AR138" s="21" t="s">
        <v>130</v>
      </c>
      <c r="AT138" s="21" t="s">
        <v>126</v>
      </c>
      <c r="AU138" s="21" t="s">
        <v>84</v>
      </c>
      <c r="AY138" s="21" t="s">
        <v>124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21" t="s">
        <v>82</v>
      </c>
      <c r="BK138" s="200">
        <f>ROUND(I138*H138,2)</f>
        <v>0</v>
      </c>
      <c r="BL138" s="21" t="s">
        <v>130</v>
      </c>
      <c r="BM138" s="21" t="s">
        <v>248</v>
      </c>
    </row>
    <row r="139" spans="2:65" s="11" customFormat="1" ht="13.5">
      <c r="B139" s="204"/>
      <c r="C139" s="205"/>
      <c r="D139" s="201" t="s">
        <v>139</v>
      </c>
      <c r="E139" s="206" t="s">
        <v>23</v>
      </c>
      <c r="F139" s="207" t="s">
        <v>249</v>
      </c>
      <c r="G139" s="205"/>
      <c r="H139" s="208">
        <v>1073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139</v>
      </c>
      <c r="AU139" s="214" t="s">
        <v>84</v>
      </c>
      <c r="AV139" s="11" t="s">
        <v>84</v>
      </c>
      <c r="AW139" s="11" t="s">
        <v>38</v>
      </c>
      <c r="AX139" s="11" t="s">
        <v>74</v>
      </c>
      <c r="AY139" s="214" t="s">
        <v>124</v>
      </c>
    </row>
    <row r="140" spans="2:65" s="11" customFormat="1" ht="13.5">
      <c r="B140" s="204"/>
      <c r="C140" s="205"/>
      <c r="D140" s="201" t="s">
        <v>139</v>
      </c>
      <c r="E140" s="206" t="s">
        <v>23</v>
      </c>
      <c r="F140" s="207" t="s">
        <v>250</v>
      </c>
      <c r="G140" s="205"/>
      <c r="H140" s="208">
        <v>-244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139</v>
      </c>
      <c r="AU140" s="214" t="s">
        <v>84</v>
      </c>
      <c r="AV140" s="11" t="s">
        <v>84</v>
      </c>
      <c r="AW140" s="11" t="s">
        <v>38</v>
      </c>
      <c r="AX140" s="11" t="s">
        <v>74</v>
      </c>
      <c r="AY140" s="214" t="s">
        <v>124</v>
      </c>
    </row>
    <row r="141" spans="2:65" s="1" customFormat="1" ht="51" customHeight="1">
      <c r="B141" s="38"/>
      <c r="C141" s="189" t="s">
        <v>251</v>
      </c>
      <c r="D141" s="189" t="s">
        <v>126</v>
      </c>
      <c r="E141" s="190" t="s">
        <v>252</v>
      </c>
      <c r="F141" s="191" t="s">
        <v>253</v>
      </c>
      <c r="G141" s="192" t="s">
        <v>200</v>
      </c>
      <c r="H141" s="193">
        <v>12435</v>
      </c>
      <c r="I141" s="194"/>
      <c r="J141" s="195">
        <f>ROUND(I141*H141,2)</f>
        <v>0</v>
      </c>
      <c r="K141" s="191" t="s">
        <v>137</v>
      </c>
      <c r="L141" s="58"/>
      <c r="M141" s="196" t="s">
        <v>23</v>
      </c>
      <c r="N141" s="197" t="s">
        <v>45</v>
      </c>
      <c r="O141" s="39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AR141" s="21" t="s">
        <v>130</v>
      </c>
      <c r="AT141" s="21" t="s">
        <v>126</v>
      </c>
      <c r="AU141" s="21" t="s">
        <v>84</v>
      </c>
      <c r="AY141" s="21" t="s">
        <v>124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21" t="s">
        <v>82</v>
      </c>
      <c r="BK141" s="200">
        <f>ROUND(I141*H141,2)</f>
        <v>0</v>
      </c>
      <c r="BL141" s="21" t="s">
        <v>130</v>
      </c>
      <c r="BM141" s="21" t="s">
        <v>254</v>
      </c>
    </row>
    <row r="142" spans="2:65" s="11" customFormat="1" ht="13.5">
      <c r="B142" s="204"/>
      <c r="C142" s="205"/>
      <c r="D142" s="201" t="s">
        <v>139</v>
      </c>
      <c r="E142" s="206" t="s">
        <v>23</v>
      </c>
      <c r="F142" s="207" t="s">
        <v>255</v>
      </c>
      <c r="G142" s="205"/>
      <c r="H142" s="208">
        <v>12435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139</v>
      </c>
      <c r="AU142" s="214" t="s">
        <v>84</v>
      </c>
      <c r="AV142" s="11" t="s">
        <v>84</v>
      </c>
      <c r="AW142" s="11" t="s">
        <v>38</v>
      </c>
      <c r="AX142" s="11" t="s">
        <v>82</v>
      </c>
      <c r="AY142" s="214" t="s">
        <v>124</v>
      </c>
    </row>
    <row r="143" spans="2:65" s="1" customFormat="1" ht="16.5" customHeight="1">
      <c r="B143" s="38"/>
      <c r="C143" s="189" t="s">
        <v>256</v>
      </c>
      <c r="D143" s="189" t="s">
        <v>126</v>
      </c>
      <c r="E143" s="190" t="s">
        <v>257</v>
      </c>
      <c r="F143" s="191" t="s">
        <v>258</v>
      </c>
      <c r="G143" s="192" t="s">
        <v>200</v>
      </c>
      <c r="H143" s="193">
        <v>829</v>
      </c>
      <c r="I143" s="194"/>
      <c r="J143" s="195">
        <f>ROUND(I143*H143,2)</f>
        <v>0</v>
      </c>
      <c r="K143" s="191" t="s">
        <v>137</v>
      </c>
      <c r="L143" s="58"/>
      <c r="M143" s="196" t="s">
        <v>23</v>
      </c>
      <c r="N143" s="197" t="s">
        <v>45</v>
      </c>
      <c r="O143" s="39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AR143" s="21" t="s">
        <v>130</v>
      </c>
      <c r="AT143" s="21" t="s">
        <v>126</v>
      </c>
      <c r="AU143" s="21" t="s">
        <v>84</v>
      </c>
      <c r="AY143" s="21" t="s">
        <v>124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21" t="s">
        <v>82</v>
      </c>
      <c r="BK143" s="200">
        <f>ROUND(I143*H143,2)</f>
        <v>0</v>
      </c>
      <c r="BL143" s="21" t="s">
        <v>130</v>
      </c>
      <c r="BM143" s="21" t="s">
        <v>259</v>
      </c>
    </row>
    <row r="144" spans="2:65" s="11" customFormat="1" ht="13.5">
      <c r="B144" s="204"/>
      <c r="C144" s="205"/>
      <c r="D144" s="201" t="s">
        <v>139</v>
      </c>
      <c r="E144" s="206" t="s">
        <v>23</v>
      </c>
      <c r="F144" s="207" t="s">
        <v>260</v>
      </c>
      <c r="G144" s="205"/>
      <c r="H144" s="208">
        <v>829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139</v>
      </c>
      <c r="AU144" s="214" t="s">
        <v>84</v>
      </c>
      <c r="AV144" s="11" t="s">
        <v>84</v>
      </c>
      <c r="AW144" s="11" t="s">
        <v>38</v>
      </c>
      <c r="AX144" s="11" t="s">
        <v>82</v>
      </c>
      <c r="AY144" s="214" t="s">
        <v>124</v>
      </c>
    </row>
    <row r="145" spans="2:65" s="1" customFormat="1" ht="25.5" customHeight="1">
      <c r="B145" s="38"/>
      <c r="C145" s="189" t="s">
        <v>261</v>
      </c>
      <c r="D145" s="189" t="s">
        <v>126</v>
      </c>
      <c r="E145" s="190" t="s">
        <v>262</v>
      </c>
      <c r="F145" s="191" t="s">
        <v>263</v>
      </c>
      <c r="G145" s="192" t="s">
        <v>264</v>
      </c>
      <c r="H145" s="193">
        <v>1326.4</v>
      </c>
      <c r="I145" s="194"/>
      <c r="J145" s="195">
        <f>ROUND(I145*H145,2)</f>
        <v>0</v>
      </c>
      <c r="K145" s="191" t="s">
        <v>23</v>
      </c>
      <c r="L145" s="58"/>
      <c r="M145" s="196" t="s">
        <v>23</v>
      </c>
      <c r="N145" s="197" t="s">
        <v>45</v>
      </c>
      <c r="O145" s="39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AR145" s="21" t="s">
        <v>130</v>
      </c>
      <c r="AT145" s="21" t="s">
        <v>126</v>
      </c>
      <c r="AU145" s="21" t="s">
        <v>84</v>
      </c>
      <c r="AY145" s="21" t="s">
        <v>124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21" t="s">
        <v>82</v>
      </c>
      <c r="BK145" s="200">
        <f>ROUND(I145*H145,2)</f>
        <v>0</v>
      </c>
      <c r="BL145" s="21" t="s">
        <v>130</v>
      </c>
      <c r="BM145" s="21" t="s">
        <v>265</v>
      </c>
    </row>
    <row r="146" spans="2:65" s="1" customFormat="1" ht="27">
      <c r="B146" s="38"/>
      <c r="C146" s="60"/>
      <c r="D146" s="201" t="s">
        <v>132</v>
      </c>
      <c r="E146" s="60"/>
      <c r="F146" s="202" t="s">
        <v>266</v>
      </c>
      <c r="G146" s="60"/>
      <c r="H146" s="60"/>
      <c r="I146" s="160"/>
      <c r="J146" s="60"/>
      <c r="K146" s="60"/>
      <c r="L146" s="58"/>
      <c r="M146" s="203"/>
      <c r="N146" s="39"/>
      <c r="O146" s="39"/>
      <c r="P146" s="39"/>
      <c r="Q146" s="39"/>
      <c r="R146" s="39"/>
      <c r="S146" s="39"/>
      <c r="T146" s="75"/>
      <c r="AT146" s="21" t="s">
        <v>132</v>
      </c>
      <c r="AU146" s="21" t="s">
        <v>84</v>
      </c>
    </row>
    <row r="147" spans="2:65" s="11" customFormat="1" ht="13.5">
      <c r="B147" s="204"/>
      <c r="C147" s="205"/>
      <c r="D147" s="201" t="s">
        <v>139</v>
      </c>
      <c r="E147" s="206" t="s">
        <v>23</v>
      </c>
      <c r="F147" s="207" t="s">
        <v>267</v>
      </c>
      <c r="G147" s="205"/>
      <c r="H147" s="208">
        <v>1326.4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139</v>
      </c>
      <c r="AU147" s="214" t="s">
        <v>84</v>
      </c>
      <c r="AV147" s="11" t="s">
        <v>84</v>
      </c>
      <c r="AW147" s="11" t="s">
        <v>38</v>
      </c>
      <c r="AX147" s="11" t="s">
        <v>82</v>
      </c>
      <c r="AY147" s="214" t="s">
        <v>124</v>
      </c>
    </row>
    <row r="148" spans="2:65" s="1" customFormat="1" ht="25.5" customHeight="1">
      <c r="B148" s="38"/>
      <c r="C148" s="189" t="s">
        <v>268</v>
      </c>
      <c r="D148" s="189" t="s">
        <v>126</v>
      </c>
      <c r="E148" s="190" t="s">
        <v>269</v>
      </c>
      <c r="F148" s="191" t="s">
        <v>270</v>
      </c>
      <c r="G148" s="192" t="s">
        <v>200</v>
      </c>
      <c r="H148" s="193">
        <v>245.85</v>
      </c>
      <c r="I148" s="194"/>
      <c r="J148" s="195">
        <f>ROUND(I148*H148,2)</f>
        <v>0</v>
      </c>
      <c r="K148" s="191" t="s">
        <v>137</v>
      </c>
      <c r="L148" s="58"/>
      <c r="M148" s="196" t="s">
        <v>23</v>
      </c>
      <c r="N148" s="197" t="s">
        <v>45</v>
      </c>
      <c r="O148" s="39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AR148" s="21" t="s">
        <v>130</v>
      </c>
      <c r="AT148" s="21" t="s">
        <v>126</v>
      </c>
      <c r="AU148" s="21" t="s">
        <v>84</v>
      </c>
      <c r="AY148" s="21" t="s">
        <v>124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21" t="s">
        <v>82</v>
      </c>
      <c r="BK148" s="200">
        <f>ROUND(I148*H148,2)</f>
        <v>0</v>
      </c>
      <c r="BL148" s="21" t="s">
        <v>130</v>
      </c>
      <c r="BM148" s="21" t="s">
        <v>271</v>
      </c>
    </row>
    <row r="149" spans="2:65" s="11" customFormat="1" ht="13.5">
      <c r="B149" s="204"/>
      <c r="C149" s="205"/>
      <c r="D149" s="201" t="s">
        <v>139</v>
      </c>
      <c r="E149" s="206" t="s">
        <v>23</v>
      </c>
      <c r="F149" s="207" t="s">
        <v>272</v>
      </c>
      <c r="G149" s="205"/>
      <c r="H149" s="208">
        <v>11.3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139</v>
      </c>
      <c r="AU149" s="214" t="s">
        <v>84</v>
      </c>
      <c r="AV149" s="11" t="s">
        <v>84</v>
      </c>
      <c r="AW149" s="11" t="s">
        <v>38</v>
      </c>
      <c r="AX149" s="11" t="s">
        <v>74</v>
      </c>
      <c r="AY149" s="214" t="s">
        <v>124</v>
      </c>
    </row>
    <row r="150" spans="2:65" s="11" customFormat="1" ht="13.5">
      <c r="B150" s="204"/>
      <c r="C150" s="205"/>
      <c r="D150" s="201" t="s">
        <v>139</v>
      </c>
      <c r="E150" s="206" t="s">
        <v>23</v>
      </c>
      <c r="F150" s="207" t="s">
        <v>273</v>
      </c>
      <c r="G150" s="205"/>
      <c r="H150" s="208">
        <v>233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139</v>
      </c>
      <c r="AU150" s="214" t="s">
        <v>84</v>
      </c>
      <c r="AV150" s="11" t="s">
        <v>84</v>
      </c>
      <c r="AW150" s="11" t="s">
        <v>38</v>
      </c>
      <c r="AX150" s="11" t="s">
        <v>74</v>
      </c>
      <c r="AY150" s="214" t="s">
        <v>124</v>
      </c>
    </row>
    <row r="151" spans="2:65" s="11" customFormat="1" ht="13.5">
      <c r="B151" s="204"/>
      <c r="C151" s="205"/>
      <c r="D151" s="201" t="s">
        <v>139</v>
      </c>
      <c r="E151" s="206" t="s">
        <v>23</v>
      </c>
      <c r="F151" s="207" t="s">
        <v>274</v>
      </c>
      <c r="G151" s="205"/>
      <c r="H151" s="208">
        <v>1.55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139</v>
      </c>
      <c r="AU151" s="214" t="s">
        <v>84</v>
      </c>
      <c r="AV151" s="11" t="s">
        <v>84</v>
      </c>
      <c r="AW151" s="11" t="s">
        <v>38</v>
      </c>
      <c r="AX151" s="11" t="s">
        <v>74</v>
      </c>
      <c r="AY151" s="214" t="s">
        <v>124</v>
      </c>
    </row>
    <row r="152" spans="2:65" s="1" customFormat="1" ht="38.25" customHeight="1">
      <c r="B152" s="38"/>
      <c r="C152" s="189" t="s">
        <v>275</v>
      </c>
      <c r="D152" s="189" t="s">
        <v>126</v>
      </c>
      <c r="E152" s="190" t="s">
        <v>276</v>
      </c>
      <c r="F152" s="191" t="s">
        <v>277</v>
      </c>
      <c r="G152" s="192" t="s">
        <v>147</v>
      </c>
      <c r="H152" s="193">
        <v>79</v>
      </c>
      <c r="I152" s="194"/>
      <c r="J152" s="195">
        <f>ROUND(I152*H152,2)</f>
        <v>0</v>
      </c>
      <c r="K152" s="191" t="s">
        <v>137</v>
      </c>
      <c r="L152" s="58"/>
      <c r="M152" s="196" t="s">
        <v>23</v>
      </c>
      <c r="N152" s="197" t="s">
        <v>45</v>
      </c>
      <c r="O152" s="39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AR152" s="21" t="s">
        <v>130</v>
      </c>
      <c r="AT152" s="21" t="s">
        <v>126</v>
      </c>
      <c r="AU152" s="21" t="s">
        <v>84</v>
      </c>
      <c r="AY152" s="21" t="s">
        <v>124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21" t="s">
        <v>82</v>
      </c>
      <c r="BK152" s="200">
        <f>ROUND(I152*H152,2)</f>
        <v>0</v>
      </c>
      <c r="BL152" s="21" t="s">
        <v>130</v>
      </c>
      <c r="BM152" s="21" t="s">
        <v>278</v>
      </c>
    </row>
    <row r="153" spans="2:65" s="11" customFormat="1" ht="13.5">
      <c r="B153" s="204"/>
      <c r="C153" s="205"/>
      <c r="D153" s="201" t="s">
        <v>139</v>
      </c>
      <c r="E153" s="206" t="s">
        <v>23</v>
      </c>
      <c r="F153" s="207" t="s">
        <v>149</v>
      </c>
      <c r="G153" s="205"/>
      <c r="H153" s="208">
        <v>79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139</v>
      </c>
      <c r="AU153" s="214" t="s">
        <v>84</v>
      </c>
      <c r="AV153" s="11" t="s">
        <v>84</v>
      </c>
      <c r="AW153" s="11" t="s">
        <v>38</v>
      </c>
      <c r="AX153" s="11" t="s">
        <v>82</v>
      </c>
      <c r="AY153" s="214" t="s">
        <v>124</v>
      </c>
    </row>
    <row r="154" spans="2:65" s="1" customFormat="1" ht="38.25" customHeight="1">
      <c r="B154" s="38"/>
      <c r="C154" s="189" t="s">
        <v>279</v>
      </c>
      <c r="D154" s="189" t="s">
        <v>126</v>
      </c>
      <c r="E154" s="190" t="s">
        <v>280</v>
      </c>
      <c r="F154" s="191" t="s">
        <v>281</v>
      </c>
      <c r="G154" s="192" t="s">
        <v>147</v>
      </c>
      <c r="H154" s="193">
        <v>49</v>
      </c>
      <c r="I154" s="194"/>
      <c r="J154" s="195">
        <f>ROUND(I154*H154,2)</f>
        <v>0</v>
      </c>
      <c r="K154" s="191" t="s">
        <v>137</v>
      </c>
      <c r="L154" s="58"/>
      <c r="M154" s="196" t="s">
        <v>23</v>
      </c>
      <c r="N154" s="197" t="s">
        <v>45</v>
      </c>
      <c r="O154" s="39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AR154" s="21" t="s">
        <v>130</v>
      </c>
      <c r="AT154" s="21" t="s">
        <v>126</v>
      </c>
      <c r="AU154" s="21" t="s">
        <v>84</v>
      </c>
      <c r="AY154" s="21" t="s">
        <v>124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21" t="s">
        <v>82</v>
      </c>
      <c r="BK154" s="200">
        <f>ROUND(I154*H154,2)</f>
        <v>0</v>
      </c>
      <c r="BL154" s="21" t="s">
        <v>130</v>
      </c>
      <c r="BM154" s="21" t="s">
        <v>282</v>
      </c>
    </row>
    <row r="155" spans="2:65" s="11" customFormat="1" ht="13.5">
      <c r="B155" s="204"/>
      <c r="C155" s="205"/>
      <c r="D155" s="201" t="s">
        <v>139</v>
      </c>
      <c r="E155" s="206" t="s">
        <v>23</v>
      </c>
      <c r="F155" s="207" t="s">
        <v>163</v>
      </c>
      <c r="G155" s="205"/>
      <c r="H155" s="208">
        <v>49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139</v>
      </c>
      <c r="AU155" s="214" t="s">
        <v>84</v>
      </c>
      <c r="AV155" s="11" t="s">
        <v>84</v>
      </c>
      <c r="AW155" s="11" t="s">
        <v>38</v>
      </c>
      <c r="AX155" s="11" t="s">
        <v>82</v>
      </c>
      <c r="AY155" s="214" t="s">
        <v>124</v>
      </c>
    </row>
    <row r="156" spans="2:65" s="1" customFormat="1" ht="38.25" customHeight="1">
      <c r="B156" s="38"/>
      <c r="C156" s="189" t="s">
        <v>283</v>
      </c>
      <c r="D156" s="189" t="s">
        <v>126</v>
      </c>
      <c r="E156" s="190" t="s">
        <v>284</v>
      </c>
      <c r="F156" s="191" t="s">
        <v>285</v>
      </c>
      <c r="G156" s="192" t="s">
        <v>147</v>
      </c>
      <c r="H156" s="193">
        <v>28</v>
      </c>
      <c r="I156" s="194"/>
      <c r="J156" s="195">
        <f>ROUND(I156*H156,2)</f>
        <v>0</v>
      </c>
      <c r="K156" s="191" t="s">
        <v>137</v>
      </c>
      <c r="L156" s="58"/>
      <c r="M156" s="196" t="s">
        <v>23</v>
      </c>
      <c r="N156" s="197" t="s">
        <v>45</v>
      </c>
      <c r="O156" s="39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AR156" s="21" t="s">
        <v>130</v>
      </c>
      <c r="AT156" s="21" t="s">
        <v>126</v>
      </c>
      <c r="AU156" s="21" t="s">
        <v>84</v>
      </c>
      <c r="AY156" s="21" t="s">
        <v>124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21" t="s">
        <v>82</v>
      </c>
      <c r="BK156" s="200">
        <f>ROUND(I156*H156,2)</f>
        <v>0</v>
      </c>
      <c r="BL156" s="21" t="s">
        <v>130</v>
      </c>
      <c r="BM156" s="21" t="s">
        <v>286</v>
      </c>
    </row>
    <row r="157" spans="2:65" s="11" customFormat="1" ht="13.5">
      <c r="B157" s="204"/>
      <c r="C157" s="205"/>
      <c r="D157" s="201" t="s">
        <v>139</v>
      </c>
      <c r="E157" s="206" t="s">
        <v>23</v>
      </c>
      <c r="F157" s="207" t="s">
        <v>168</v>
      </c>
      <c r="G157" s="205"/>
      <c r="H157" s="208">
        <v>28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139</v>
      </c>
      <c r="AU157" s="214" t="s">
        <v>84</v>
      </c>
      <c r="AV157" s="11" t="s">
        <v>84</v>
      </c>
      <c r="AW157" s="11" t="s">
        <v>38</v>
      </c>
      <c r="AX157" s="11" t="s">
        <v>82</v>
      </c>
      <c r="AY157" s="214" t="s">
        <v>124</v>
      </c>
    </row>
    <row r="158" spans="2:65" s="1" customFormat="1" ht="38.25" customHeight="1">
      <c r="B158" s="38"/>
      <c r="C158" s="189" t="s">
        <v>287</v>
      </c>
      <c r="D158" s="189" t="s">
        <v>126</v>
      </c>
      <c r="E158" s="190" t="s">
        <v>288</v>
      </c>
      <c r="F158" s="191" t="s">
        <v>289</v>
      </c>
      <c r="G158" s="192" t="s">
        <v>147</v>
      </c>
      <c r="H158" s="193">
        <v>4</v>
      </c>
      <c r="I158" s="194"/>
      <c r="J158" s="195">
        <f>ROUND(I158*H158,2)</f>
        <v>0</v>
      </c>
      <c r="K158" s="191" t="s">
        <v>137</v>
      </c>
      <c r="L158" s="58"/>
      <c r="M158" s="196" t="s">
        <v>23</v>
      </c>
      <c r="N158" s="197" t="s">
        <v>45</v>
      </c>
      <c r="O158" s="39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AR158" s="21" t="s">
        <v>130</v>
      </c>
      <c r="AT158" s="21" t="s">
        <v>126</v>
      </c>
      <c r="AU158" s="21" t="s">
        <v>84</v>
      </c>
      <c r="AY158" s="21" t="s">
        <v>124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21" t="s">
        <v>82</v>
      </c>
      <c r="BK158" s="200">
        <f>ROUND(I158*H158,2)</f>
        <v>0</v>
      </c>
      <c r="BL158" s="21" t="s">
        <v>130</v>
      </c>
      <c r="BM158" s="21" t="s">
        <v>290</v>
      </c>
    </row>
    <row r="159" spans="2:65" s="11" customFormat="1" ht="13.5">
      <c r="B159" s="204"/>
      <c r="C159" s="205"/>
      <c r="D159" s="201" t="s">
        <v>139</v>
      </c>
      <c r="E159" s="206" t="s">
        <v>23</v>
      </c>
      <c r="F159" s="207" t="s">
        <v>291</v>
      </c>
      <c r="G159" s="205"/>
      <c r="H159" s="208">
        <v>4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139</v>
      </c>
      <c r="AU159" s="214" t="s">
        <v>84</v>
      </c>
      <c r="AV159" s="11" t="s">
        <v>84</v>
      </c>
      <c r="AW159" s="11" t="s">
        <v>38</v>
      </c>
      <c r="AX159" s="11" t="s">
        <v>82</v>
      </c>
      <c r="AY159" s="214" t="s">
        <v>124</v>
      </c>
    </row>
    <row r="160" spans="2:65" s="10" customFormat="1" ht="29.85" customHeight="1">
      <c r="B160" s="173"/>
      <c r="C160" s="174"/>
      <c r="D160" s="175" t="s">
        <v>73</v>
      </c>
      <c r="E160" s="187" t="s">
        <v>130</v>
      </c>
      <c r="F160" s="187" t="s">
        <v>292</v>
      </c>
      <c r="G160" s="174"/>
      <c r="H160" s="174"/>
      <c r="I160" s="177"/>
      <c r="J160" s="188">
        <f>BK160</f>
        <v>0</v>
      </c>
      <c r="K160" s="174"/>
      <c r="L160" s="179"/>
      <c r="M160" s="180"/>
      <c r="N160" s="181"/>
      <c r="O160" s="181"/>
      <c r="P160" s="182">
        <f>SUM(P161:P168)</f>
        <v>0</v>
      </c>
      <c r="Q160" s="181"/>
      <c r="R160" s="182">
        <f>SUM(R161:R168)</f>
        <v>83.973119999999994</v>
      </c>
      <c r="S160" s="181"/>
      <c r="T160" s="183">
        <f>SUM(T161:T168)</f>
        <v>0</v>
      </c>
      <c r="AR160" s="184" t="s">
        <v>82</v>
      </c>
      <c r="AT160" s="185" t="s">
        <v>73</v>
      </c>
      <c r="AU160" s="185" t="s">
        <v>82</v>
      </c>
      <c r="AY160" s="184" t="s">
        <v>124</v>
      </c>
      <c r="BK160" s="186">
        <f>SUM(BK161:BK168)</f>
        <v>0</v>
      </c>
    </row>
    <row r="161" spans="2:65" s="1" customFormat="1" ht="16.5" customHeight="1">
      <c r="B161" s="38"/>
      <c r="C161" s="189" t="s">
        <v>293</v>
      </c>
      <c r="D161" s="189" t="s">
        <v>126</v>
      </c>
      <c r="E161" s="190" t="s">
        <v>294</v>
      </c>
      <c r="F161" s="191" t="s">
        <v>295</v>
      </c>
      <c r="G161" s="192" t="s">
        <v>129</v>
      </c>
      <c r="H161" s="193">
        <v>1</v>
      </c>
      <c r="I161" s="194"/>
      <c r="J161" s="195">
        <f>ROUND(I161*H161,2)</f>
        <v>0</v>
      </c>
      <c r="K161" s="191" t="s">
        <v>23</v>
      </c>
      <c r="L161" s="58"/>
      <c r="M161" s="196" t="s">
        <v>23</v>
      </c>
      <c r="N161" s="197" t="s">
        <v>45</v>
      </c>
      <c r="O161" s="39"/>
      <c r="P161" s="198">
        <f>O161*H161</f>
        <v>0</v>
      </c>
      <c r="Q161" s="198">
        <v>0</v>
      </c>
      <c r="R161" s="198">
        <f>Q161*H161</f>
        <v>0</v>
      </c>
      <c r="S161" s="198">
        <v>0</v>
      </c>
      <c r="T161" s="199">
        <f>S161*H161</f>
        <v>0</v>
      </c>
      <c r="AR161" s="21" t="s">
        <v>130</v>
      </c>
      <c r="AT161" s="21" t="s">
        <v>126</v>
      </c>
      <c r="AU161" s="21" t="s">
        <v>84</v>
      </c>
      <c r="AY161" s="21" t="s">
        <v>124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21" t="s">
        <v>82</v>
      </c>
      <c r="BK161" s="200">
        <f>ROUND(I161*H161,2)</f>
        <v>0</v>
      </c>
      <c r="BL161" s="21" t="s">
        <v>130</v>
      </c>
      <c r="BM161" s="21" t="s">
        <v>296</v>
      </c>
    </row>
    <row r="162" spans="2:65" s="1" customFormat="1" ht="54">
      <c r="B162" s="38"/>
      <c r="C162" s="60"/>
      <c r="D162" s="201" t="s">
        <v>132</v>
      </c>
      <c r="E162" s="60"/>
      <c r="F162" s="202" t="s">
        <v>297</v>
      </c>
      <c r="G162" s="60"/>
      <c r="H162" s="60"/>
      <c r="I162" s="160"/>
      <c r="J162" s="60"/>
      <c r="K162" s="60"/>
      <c r="L162" s="58"/>
      <c r="M162" s="203"/>
      <c r="N162" s="39"/>
      <c r="O162" s="39"/>
      <c r="P162" s="39"/>
      <c r="Q162" s="39"/>
      <c r="R162" s="39"/>
      <c r="S162" s="39"/>
      <c r="T162" s="75"/>
      <c r="AT162" s="21" t="s">
        <v>132</v>
      </c>
      <c r="AU162" s="21" t="s">
        <v>84</v>
      </c>
    </row>
    <row r="163" spans="2:65" s="1" customFormat="1" ht="38.25" customHeight="1">
      <c r="B163" s="38"/>
      <c r="C163" s="189" t="s">
        <v>298</v>
      </c>
      <c r="D163" s="189" t="s">
        <v>126</v>
      </c>
      <c r="E163" s="190" t="s">
        <v>299</v>
      </c>
      <c r="F163" s="191" t="s">
        <v>300</v>
      </c>
      <c r="G163" s="192" t="s">
        <v>200</v>
      </c>
      <c r="H163" s="193">
        <v>10.8</v>
      </c>
      <c r="I163" s="194"/>
      <c r="J163" s="195">
        <f>ROUND(I163*H163,2)</f>
        <v>0</v>
      </c>
      <c r="K163" s="191" t="s">
        <v>137</v>
      </c>
      <c r="L163" s="58"/>
      <c r="M163" s="196" t="s">
        <v>23</v>
      </c>
      <c r="N163" s="197" t="s">
        <v>45</v>
      </c>
      <c r="O163" s="39"/>
      <c r="P163" s="198">
        <f>O163*H163</f>
        <v>0</v>
      </c>
      <c r="Q163" s="198">
        <v>2.0019999999999998</v>
      </c>
      <c r="R163" s="198">
        <f>Q163*H163</f>
        <v>21.621600000000001</v>
      </c>
      <c r="S163" s="198">
        <v>0</v>
      </c>
      <c r="T163" s="199">
        <f>S163*H163</f>
        <v>0</v>
      </c>
      <c r="AR163" s="21" t="s">
        <v>130</v>
      </c>
      <c r="AT163" s="21" t="s">
        <v>126</v>
      </c>
      <c r="AU163" s="21" t="s">
        <v>84</v>
      </c>
      <c r="AY163" s="21" t="s">
        <v>124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21" t="s">
        <v>82</v>
      </c>
      <c r="BK163" s="200">
        <f>ROUND(I163*H163,2)</f>
        <v>0</v>
      </c>
      <c r="BL163" s="21" t="s">
        <v>130</v>
      </c>
      <c r="BM163" s="21" t="s">
        <v>301</v>
      </c>
    </row>
    <row r="164" spans="2:65" s="11" customFormat="1" ht="13.5">
      <c r="B164" s="204"/>
      <c r="C164" s="205"/>
      <c r="D164" s="201" t="s">
        <v>139</v>
      </c>
      <c r="E164" s="206" t="s">
        <v>23</v>
      </c>
      <c r="F164" s="207" t="s">
        <v>302</v>
      </c>
      <c r="G164" s="205"/>
      <c r="H164" s="208">
        <v>10.8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139</v>
      </c>
      <c r="AU164" s="214" t="s">
        <v>84</v>
      </c>
      <c r="AV164" s="11" t="s">
        <v>84</v>
      </c>
      <c r="AW164" s="11" t="s">
        <v>38</v>
      </c>
      <c r="AX164" s="11" t="s">
        <v>82</v>
      </c>
      <c r="AY164" s="214" t="s">
        <v>124</v>
      </c>
    </row>
    <row r="165" spans="2:65" s="1" customFormat="1" ht="38.25" customHeight="1">
      <c r="B165" s="38"/>
      <c r="C165" s="189" t="s">
        <v>303</v>
      </c>
      <c r="D165" s="189" t="s">
        <v>126</v>
      </c>
      <c r="E165" s="190" t="s">
        <v>304</v>
      </c>
      <c r="F165" s="191" t="s">
        <v>305</v>
      </c>
      <c r="G165" s="192" t="s">
        <v>200</v>
      </c>
      <c r="H165" s="193">
        <v>17.04</v>
      </c>
      <c r="I165" s="194"/>
      <c r="J165" s="195">
        <f>ROUND(I165*H165,2)</f>
        <v>0</v>
      </c>
      <c r="K165" s="191" t="s">
        <v>137</v>
      </c>
      <c r="L165" s="58"/>
      <c r="M165" s="196" t="s">
        <v>23</v>
      </c>
      <c r="N165" s="197" t="s">
        <v>45</v>
      </c>
      <c r="O165" s="39"/>
      <c r="P165" s="198">
        <f>O165*H165</f>
        <v>0</v>
      </c>
      <c r="Q165" s="198">
        <v>1.8480000000000001</v>
      </c>
      <c r="R165" s="198">
        <f>Q165*H165</f>
        <v>31.489920000000001</v>
      </c>
      <c r="S165" s="198">
        <v>0</v>
      </c>
      <c r="T165" s="199">
        <f>S165*H165</f>
        <v>0</v>
      </c>
      <c r="AR165" s="21" t="s">
        <v>130</v>
      </c>
      <c r="AT165" s="21" t="s">
        <v>126</v>
      </c>
      <c r="AU165" s="21" t="s">
        <v>84</v>
      </c>
      <c r="AY165" s="21" t="s">
        <v>124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21" t="s">
        <v>82</v>
      </c>
      <c r="BK165" s="200">
        <f>ROUND(I165*H165,2)</f>
        <v>0</v>
      </c>
      <c r="BL165" s="21" t="s">
        <v>130</v>
      </c>
      <c r="BM165" s="21" t="s">
        <v>306</v>
      </c>
    </row>
    <row r="166" spans="2:65" s="11" customFormat="1" ht="13.5">
      <c r="B166" s="204"/>
      <c r="C166" s="205"/>
      <c r="D166" s="201" t="s">
        <v>139</v>
      </c>
      <c r="E166" s="206" t="s">
        <v>23</v>
      </c>
      <c r="F166" s="207" t="s">
        <v>307</v>
      </c>
      <c r="G166" s="205"/>
      <c r="H166" s="208">
        <v>17.04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139</v>
      </c>
      <c r="AU166" s="214" t="s">
        <v>84</v>
      </c>
      <c r="AV166" s="11" t="s">
        <v>84</v>
      </c>
      <c r="AW166" s="11" t="s">
        <v>38</v>
      </c>
      <c r="AX166" s="11" t="s">
        <v>74</v>
      </c>
      <c r="AY166" s="214" t="s">
        <v>124</v>
      </c>
    </row>
    <row r="167" spans="2:65" s="1" customFormat="1" ht="38.25" customHeight="1">
      <c r="B167" s="38"/>
      <c r="C167" s="189" t="s">
        <v>308</v>
      </c>
      <c r="D167" s="189" t="s">
        <v>126</v>
      </c>
      <c r="E167" s="190" t="s">
        <v>309</v>
      </c>
      <c r="F167" s="191" t="s">
        <v>310</v>
      </c>
      <c r="G167" s="192" t="s">
        <v>200</v>
      </c>
      <c r="H167" s="193">
        <v>16.7</v>
      </c>
      <c r="I167" s="194"/>
      <c r="J167" s="195">
        <f>ROUND(I167*H167,2)</f>
        <v>0</v>
      </c>
      <c r="K167" s="191" t="s">
        <v>137</v>
      </c>
      <c r="L167" s="58"/>
      <c r="M167" s="196" t="s">
        <v>23</v>
      </c>
      <c r="N167" s="197" t="s">
        <v>45</v>
      </c>
      <c r="O167" s="39"/>
      <c r="P167" s="198">
        <f>O167*H167</f>
        <v>0</v>
      </c>
      <c r="Q167" s="198">
        <v>1.8480000000000001</v>
      </c>
      <c r="R167" s="198">
        <f>Q167*H167</f>
        <v>30.861599999999999</v>
      </c>
      <c r="S167" s="198">
        <v>0</v>
      </c>
      <c r="T167" s="199">
        <f>S167*H167</f>
        <v>0</v>
      </c>
      <c r="AR167" s="21" t="s">
        <v>130</v>
      </c>
      <c r="AT167" s="21" t="s">
        <v>126</v>
      </c>
      <c r="AU167" s="21" t="s">
        <v>84</v>
      </c>
      <c r="AY167" s="21" t="s">
        <v>124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21" t="s">
        <v>82</v>
      </c>
      <c r="BK167" s="200">
        <f>ROUND(I167*H167,2)</f>
        <v>0</v>
      </c>
      <c r="BL167" s="21" t="s">
        <v>130</v>
      </c>
      <c r="BM167" s="21" t="s">
        <v>311</v>
      </c>
    </row>
    <row r="168" spans="2:65" s="11" customFormat="1" ht="13.5">
      <c r="B168" s="204"/>
      <c r="C168" s="205"/>
      <c r="D168" s="201" t="s">
        <v>139</v>
      </c>
      <c r="E168" s="206" t="s">
        <v>23</v>
      </c>
      <c r="F168" s="207" t="s">
        <v>312</v>
      </c>
      <c r="G168" s="205"/>
      <c r="H168" s="208">
        <v>16.7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139</v>
      </c>
      <c r="AU168" s="214" t="s">
        <v>84</v>
      </c>
      <c r="AV168" s="11" t="s">
        <v>84</v>
      </c>
      <c r="AW168" s="11" t="s">
        <v>38</v>
      </c>
      <c r="AX168" s="11" t="s">
        <v>82</v>
      </c>
      <c r="AY168" s="214" t="s">
        <v>124</v>
      </c>
    </row>
    <row r="169" spans="2:65" s="10" customFormat="1" ht="29.85" customHeight="1">
      <c r="B169" s="173"/>
      <c r="C169" s="174"/>
      <c r="D169" s="175" t="s">
        <v>73</v>
      </c>
      <c r="E169" s="187" t="s">
        <v>164</v>
      </c>
      <c r="F169" s="187" t="s">
        <v>313</v>
      </c>
      <c r="G169" s="174"/>
      <c r="H169" s="174"/>
      <c r="I169" s="177"/>
      <c r="J169" s="188">
        <f>BK169</f>
        <v>0</v>
      </c>
      <c r="K169" s="174"/>
      <c r="L169" s="179"/>
      <c r="M169" s="180"/>
      <c r="N169" s="181"/>
      <c r="O169" s="181"/>
      <c r="P169" s="182">
        <f>SUM(P170:P173)</f>
        <v>0</v>
      </c>
      <c r="Q169" s="181"/>
      <c r="R169" s="182">
        <f>SUM(R170:R173)</f>
        <v>0.10157999999999999</v>
      </c>
      <c r="S169" s="181"/>
      <c r="T169" s="183">
        <f>SUM(T170:T173)</f>
        <v>0</v>
      </c>
      <c r="AR169" s="184" t="s">
        <v>82</v>
      </c>
      <c r="AT169" s="185" t="s">
        <v>73</v>
      </c>
      <c r="AU169" s="185" t="s">
        <v>82</v>
      </c>
      <c r="AY169" s="184" t="s">
        <v>124</v>
      </c>
      <c r="BK169" s="186">
        <f>SUM(BK170:BK173)</f>
        <v>0</v>
      </c>
    </row>
    <row r="170" spans="2:65" s="1" customFormat="1" ht="25.5" customHeight="1">
      <c r="B170" s="38"/>
      <c r="C170" s="189" t="s">
        <v>314</v>
      </c>
      <c r="D170" s="189" t="s">
        <v>126</v>
      </c>
      <c r="E170" s="190" t="s">
        <v>315</v>
      </c>
      <c r="F170" s="191" t="s">
        <v>316</v>
      </c>
      <c r="G170" s="192" t="s">
        <v>317</v>
      </c>
      <c r="H170" s="193">
        <v>1</v>
      </c>
      <c r="I170" s="194"/>
      <c r="J170" s="195">
        <f>ROUND(I170*H170,2)</f>
        <v>0</v>
      </c>
      <c r="K170" s="191" t="s">
        <v>137</v>
      </c>
      <c r="L170" s="58"/>
      <c r="M170" s="196" t="s">
        <v>23</v>
      </c>
      <c r="N170" s="197" t="s">
        <v>45</v>
      </c>
      <c r="O170" s="39"/>
      <c r="P170" s="198">
        <f>O170*H170</f>
        <v>0</v>
      </c>
      <c r="Q170" s="198">
        <v>8.0000000000000007E-5</v>
      </c>
      <c r="R170" s="198">
        <f>Q170*H170</f>
        <v>8.0000000000000007E-5</v>
      </c>
      <c r="S170" s="198">
        <v>0</v>
      </c>
      <c r="T170" s="199">
        <f>S170*H170</f>
        <v>0</v>
      </c>
      <c r="AR170" s="21" t="s">
        <v>130</v>
      </c>
      <c r="AT170" s="21" t="s">
        <v>126</v>
      </c>
      <c r="AU170" s="21" t="s">
        <v>84</v>
      </c>
      <c r="AY170" s="21" t="s">
        <v>124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21" t="s">
        <v>82</v>
      </c>
      <c r="BK170" s="200">
        <f>ROUND(I170*H170,2)</f>
        <v>0</v>
      </c>
      <c r="BL170" s="21" t="s">
        <v>130</v>
      </c>
      <c r="BM170" s="21" t="s">
        <v>318</v>
      </c>
    </row>
    <row r="171" spans="2:65" s="11" customFormat="1" ht="13.5">
      <c r="B171" s="204"/>
      <c r="C171" s="205"/>
      <c r="D171" s="201" t="s">
        <v>139</v>
      </c>
      <c r="E171" s="206" t="s">
        <v>23</v>
      </c>
      <c r="F171" s="207" t="s">
        <v>319</v>
      </c>
      <c r="G171" s="205"/>
      <c r="H171" s="208">
        <v>1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139</v>
      </c>
      <c r="AU171" s="214" t="s">
        <v>84</v>
      </c>
      <c r="AV171" s="11" t="s">
        <v>84</v>
      </c>
      <c r="AW171" s="11" t="s">
        <v>38</v>
      </c>
      <c r="AX171" s="11" t="s">
        <v>82</v>
      </c>
      <c r="AY171" s="214" t="s">
        <v>124</v>
      </c>
    </row>
    <row r="172" spans="2:65" s="1" customFormat="1" ht="25.5" customHeight="1">
      <c r="B172" s="38"/>
      <c r="C172" s="215" t="s">
        <v>320</v>
      </c>
      <c r="D172" s="215" t="s">
        <v>321</v>
      </c>
      <c r="E172" s="216" t="s">
        <v>322</v>
      </c>
      <c r="F172" s="217" t="s">
        <v>323</v>
      </c>
      <c r="G172" s="218" t="s">
        <v>317</v>
      </c>
      <c r="H172" s="219">
        <v>1.0149999999999999</v>
      </c>
      <c r="I172" s="220"/>
      <c r="J172" s="221">
        <f>ROUND(I172*H172,2)</f>
        <v>0</v>
      </c>
      <c r="K172" s="217" t="s">
        <v>137</v>
      </c>
      <c r="L172" s="222"/>
      <c r="M172" s="223" t="s">
        <v>23</v>
      </c>
      <c r="N172" s="224" t="s">
        <v>45</v>
      </c>
      <c r="O172" s="39"/>
      <c r="P172" s="198">
        <f>O172*H172</f>
        <v>0</v>
      </c>
      <c r="Q172" s="198">
        <v>0.1</v>
      </c>
      <c r="R172" s="198">
        <f>Q172*H172</f>
        <v>0.10149999999999999</v>
      </c>
      <c r="S172" s="198">
        <v>0</v>
      </c>
      <c r="T172" s="199">
        <f>S172*H172</f>
        <v>0</v>
      </c>
      <c r="AR172" s="21" t="s">
        <v>164</v>
      </c>
      <c r="AT172" s="21" t="s">
        <v>321</v>
      </c>
      <c r="AU172" s="21" t="s">
        <v>84</v>
      </c>
      <c r="AY172" s="21" t="s">
        <v>124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21" t="s">
        <v>82</v>
      </c>
      <c r="BK172" s="200">
        <f>ROUND(I172*H172,2)</f>
        <v>0</v>
      </c>
      <c r="BL172" s="21" t="s">
        <v>130</v>
      </c>
      <c r="BM172" s="21" t="s">
        <v>324</v>
      </c>
    </row>
    <row r="173" spans="2:65" s="11" customFormat="1" ht="13.5">
      <c r="B173" s="204"/>
      <c r="C173" s="205"/>
      <c r="D173" s="201" t="s">
        <v>139</v>
      </c>
      <c r="E173" s="205"/>
      <c r="F173" s="207" t="s">
        <v>325</v>
      </c>
      <c r="G173" s="205"/>
      <c r="H173" s="208">
        <v>1.0149999999999999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139</v>
      </c>
      <c r="AU173" s="214" t="s">
        <v>84</v>
      </c>
      <c r="AV173" s="11" t="s">
        <v>84</v>
      </c>
      <c r="AW173" s="11" t="s">
        <v>6</v>
      </c>
      <c r="AX173" s="11" t="s">
        <v>82</v>
      </c>
      <c r="AY173" s="214" t="s">
        <v>124</v>
      </c>
    </row>
    <row r="174" spans="2:65" s="10" customFormat="1" ht="29.85" customHeight="1">
      <c r="B174" s="173"/>
      <c r="C174" s="174"/>
      <c r="D174" s="175" t="s">
        <v>73</v>
      </c>
      <c r="E174" s="187" t="s">
        <v>169</v>
      </c>
      <c r="F174" s="187" t="s">
        <v>326</v>
      </c>
      <c r="G174" s="174"/>
      <c r="H174" s="174"/>
      <c r="I174" s="177"/>
      <c r="J174" s="188">
        <f>BK174</f>
        <v>0</v>
      </c>
      <c r="K174" s="174"/>
      <c r="L174" s="179"/>
      <c r="M174" s="180"/>
      <c r="N174" s="181"/>
      <c r="O174" s="181"/>
      <c r="P174" s="182">
        <f>SUM(P175:P189)</f>
        <v>0</v>
      </c>
      <c r="Q174" s="181"/>
      <c r="R174" s="182">
        <f>SUM(R175:R189)</f>
        <v>0.41229399999999999</v>
      </c>
      <c r="S174" s="181"/>
      <c r="T174" s="183">
        <f>SUM(T175:T189)</f>
        <v>20.475925</v>
      </c>
      <c r="AR174" s="184" t="s">
        <v>82</v>
      </c>
      <c r="AT174" s="185" t="s">
        <v>73</v>
      </c>
      <c r="AU174" s="185" t="s">
        <v>82</v>
      </c>
      <c r="AY174" s="184" t="s">
        <v>124</v>
      </c>
      <c r="BK174" s="186">
        <f>SUM(BK175:BK189)</f>
        <v>0</v>
      </c>
    </row>
    <row r="175" spans="2:65" s="1" customFormat="1" ht="16.5" customHeight="1">
      <c r="B175" s="38"/>
      <c r="C175" s="189" t="s">
        <v>327</v>
      </c>
      <c r="D175" s="189" t="s">
        <v>126</v>
      </c>
      <c r="E175" s="190" t="s">
        <v>328</v>
      </c>
      <c r="F175" s="191" t="s">
        <v>329</v>
      </c>
      <c r="G175" s="192" t="s">
        <v>129</v>
      </c>
      <c r="H175" s="193">
        <v>1</v>
      </c>
      <c r="I175" s="194"/>
      <c r="J175" s="195">
        <f>ROUND(I175*H175,2)</f>
        <v>0</v>
      </c>
      <c r="K175" s="191" t="s">
        <v>23</v>
      </c>
      <c r="L175" s="58"/>
      <c r="M175" s="196" t="s">
        <v>23</v>
      </c>
      <c r="N175" s="197" t="s">
        <v>45</v>
      </c>
      <c r="O175" s="39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AR175" s="21" t="s">
        <v>130</v>
      </c>
      <c r="AT175" s="21" t="s">
        <v>126</v>
      </c>
      <c r="AU175" s="21" t="s">
        <v>84</v>
      </c>
      <c r="AY175" s="21" t="s">
        <v>124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21" t="s">
        <v>82</v>
      </c>
      <c r="BK175" s="200">
        <f>ROUND(I175*H175,2)</f>
        <v>0</v>
      </c>
      <c r="BL175" s="21" t="s">
        <v>130</v>
      </c>
      <c r="BM175" s="21" t="s">
        <v>330</v>
      </c>
    </row>
    <row r="176" spans="2:65" s="1" customFormat="1" ht="40.5">
      <c r="B176" s="38"/>
      <c r="C176" s="60"/>
      <c r="D176" s="201" t="s">
        <v>132</v>
      </c>
      <c r="E176" s="60"/>
      <c r="F176" s="202" t="s">
        <v>331</v>
      </c>
      <c r="G176" s="60"/>
      <c r="H176" s="60"/>
      <c r="I176" s="160"/>
      <c r="J176" s="60"/>
      <c r="K176" s="60"/>
      <c r="L176" s="58"/>
      <c r="M176" s="203"/>
      <c r="N176" s="39"/>
      <c r="O176" s="39"/>
      <c r="P176" s="39"/>
      <c r="Q176" s="39"/>
      <c r="R176" s="39"/>
      <c r="S176" s="39"/>
      <c r="T176" s="75"/>
      <c r="AT176" s="21" t="s">
        <v>132</v>
      </c>
      <c r="AU176" s="21" t="s">
        <v>84</v>
      </c>
    </row>
    <row r="177" spans="2:65" s="1" customFormat="1" ht="16.5" customHeight="1">
      <c r="B177" s="38"/>
      <c r="C177" s="189" t="s">
        <v>332</v>
      </c>
      <c r="D177" s="189" t="s">
        <v>126</v>
      </c>
      <c r="E177" s="190" t="s">
        <v>333</v>
      </c>
      <c r="F177" s="191" t="s">
        <v>334</v>
      </c>
      <c r="G177" s="192" t="s">
        <v>200</v>
      </c>
      <c r="H177" s="193">
        <v>9</v>
      </c>
      <c r="I177" s="194"/>
      <c r="J177" s="195">
        <f>ROUND(I177*H177,2)</f>
        <v>0</v>
      </c>
      <c r="K177" s="191" t="s">
        <v>137</v>
      </c>
      <c r="L177" s="58"/>
      <c r="M177" s="196" t="s">
        <v>23</v>
      </c>
      <c r="N177" s="197" t="s">
        <v>45</v>
      </c>
      <c r="O177" s="39"/>
      <c r="P177" s="198">
        <f>O177*H177</f>
        <v>0</v>
      </c>
      <c r="Q177" s="198">
        <v>0</v>
      </c>
      <c r="R177" s="198">
        <f>Q177*H177</f>
        <v>0</v>
      </c>
      <c r="S177" s="198">
        <v>2</v>
      </c>
      <c r="T177" s="199">
        <f>S177*H177</f>
        <v>18</v>
      </c>
      <c r="AR177" s="21" t="s">
        <v>130</v>
      </c>
      <c r="AT177" s="21" t="s">
        <v>126</v>
      </c>
      <c r="AU177" s="21" t="s">
        <v>84</v>
      </c>
      <c r="AY177" s="21" t="s">
        <v>124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21" t="s">
        <v>82</v>
      </c>
      <c r="BK177" s="200">
        <f>ROUND(I177*H177,2)</f>
        <v>0</v>
      </c>
      <c r="BL177" s="21" t="s">
        <v>130</v>
      </c>
      <c r="BM177" s="21" t="s">
        <v>335</v>
      </c>
    </row>
    <row r="178" spans="2:65" s="11" customFormat="1" ht="13.5">
      <c r="B178" s="204"/>
      <c r="C178" s="205"/>
      <c r="D178" s="201" t="s">
        <v>139</v>
      </c>
      <c r="E178" s="206" t="s">
        <v>23</v>
      </c>
      <c r="F178" s="207" t="s">
        <v>336</v>
      </c>
      <c r="G178" s="205"/>
      <c r="H178" s="208">
        <v>9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139</v>
      </c>
      <c r="AU178" s="214" t="s">
        <v>84</v>
      </c>
      <c r="AV178" s="11" t="s">
        <v>84</v>
      </c>
      <c r="AW178" s="11" t="s">
        <v>38</v>
      </c>
      <c r="AX178" s="11" t="s">
        <v>82</v>
      </c>
      <c r="AY178" s="214" t="s">
        <v>124</v>
      </c>
    </row>
    <row r="179" spans="2:65" s="1" customFormat="1" ht="16.5" customHeight="1">
      <c r="B179" s="38"/>
      <c r="C179" s="189" t="s">
        <v>337</v>
      </c>
      <c r="D179" s="189" t="s">
        <v>126</v>
      </c>
      <c r="E179" s="190" t="s">
        <v>338</v>
      </c>
      <c r="F179" s="191" t="s">
        <v>339</v>
      </c>
      <c r="G179" s="192" t="s">
        <v>200</v>
      </c>
      <c r="H179" s="193">
        <v>0.85799999999999998</v>
      </c>
      <c r="I179" s="194"/>
      <c r="J179" s="195">
        <f>ROUND(I179*H179,2)</f>
        <v>0</v>
      </c>
      <c r="K179" s="191" t="s">
        <v>137</v>
      </c>
      <c r="L179" s="58"/>
      <c r="M179" s="196" t="s">
        <v>23</v>
      </c>
      <c r="N179" s="197" t="s">
        <v>45</v>
      </c>
      <c r="O179" s="39"/>
      <c r="P179" s="198">
        <f>O179*H179</f>
        <v>0</v>
      </c>
      <c r="Q179" s="198">
        <v>0</v>
      </c>
      <c r="R179" s="198">
        <f>Q179*H179</f>
        <v>0</v>
      </c>
      <c r="S179" s="198">
        <v>2.4</v>
      </c>
      <c r="T179" s="199">
        <f>S179*H179</f>
        <v>2.0591999999999997</v>
      </c>
      <c r="AR179" s="21" t="s">
        <v>130</v>
      </c>
      <c r="AT179" s="21" t="s">
        <v>126</v>
      </c>
      <c r="AU179" s="21" t="s">
        <v>84</v>
      </c>
      <c r="AY179" s="21" t="s">
        <v>124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21" t="s">
        <v>82</v>
      </c>
      <c r="BK179" s="200">
        <f>ROUND(I179*H179,2)</f>
        <v>0</v>
      </c>
      <c r="BL179" s="21" t="s">
        <v>130</v>
      </c>
      <c r="BM179" s="21" t="s">
        <v>340</v>
      </c>
    </row>
    <row r="180" spans="2:65" s="11" customFormat="1" ht="13.5">
      <c r="B180" s="204"/>
      <c r="C180" s="205"/>
      <c r="D180" s="201" t="s">
        <v>139</v>
      </c>
      <c r="E180" s="206" t="s">
        <v>23</v>
      </c>
      <c r="F180" s="207" t="s">
        <v>341</v>
      </c>
      <c r="G180" s="205"/>
      <c r="H180" s="208">
        <v>0.85799999999999998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139</v>
      </c>
      <c r="AU180" s="214" t="s">
        <v>84</v>
      </c>
      <c r="AV180" s="11" t="s">
        <v>84</v>
      </c>
      <c r="AW180" s="11" t="s">
        <v>38</v>
      </c>
      <c r="AX180" s="11" t="s">
        <v>82</v>
      </c>
      <c r="AY180" s="214" t="s">
        <v>124</v>
      </c>
    </row>
    <row r="181" spans="2:65" s="1" customFormat="1" ht="25.5" customHeight="1">
      <c r="B181" s="38"/>
      <c r="C181" s="189" t="s">
        <v>342</v>
      </c>
      <c r="D181" s="189" t="s">
        <v>126</v>
      </c>
      <c r="E181" s="190" t="s">
        <v>343</v>
      </c>
      <c r="F181" s="191" t="s">
        <v>344</v>
      </c>
      <c r="G181" s="192" t="s">
        <v>136</v>
      </c>
      <c r="H181" s="193">
        <v>10.55</v>
      </c>
      <c r="I181" s="194"/>
      <c r="J181" s="195">
        <f>ROUND(I181*H181,2)</f>
        <v>0</v>
      </c>
      <c r="K181" s="191" t="s">
        <v>137</v>
      </c>
      <c r="L181" s="58"/>
      <c r="M181" s="196" t="s">
        <v>23</v>
      </c>
      <c r="N181" s="197" t="s">
        <v>45</v>
      </c>
      <c r="O181" s="39"/>
      <c r="P181" s="198">
        <f>O181*H181</f>
        <v>0</v>
      </c>
      <c r="Q181" s="198">
        <v>0</v>
      </c>
      <c r="R181" s="198">
        <f>Q181*H181</f>
        <v>0</v>
      </c>
      <c r="S181" s="198">
        <v>3.95E-2</v>
      </c>
      <c r="T181" s="199">
        <f>S181*H181</f>
        <v>0.41672500000000001</v>
      </c>
      <c r="AR181" s="21" t="s">
        <v>130</v>
      </c>
      <c r="AT181" s="21" t="s">
        <v>126</v>
      </c>
      <c r="AU181" s="21" t="s">
        <v>84</v>
      </c>
      <c r="AY181" s="21" t="s">
        <v>124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21" t="s">
        <v>82</v>
      </c>
      <c r="BK181" s="200">
        <f>ROUND(I181*H181,2)</f>
        <v>0</v>
      </c>
      <c r="BL181" s="21" t="s">
        <v>130</v>
      </c>
      <c r="BM181" s="21" t="s">
        <v>345</v>
      </c>
    </row>
    <row r="182" spans="2:65" s="11" customFormat="1" ht="13.5">
      <c r="B182" s="204"/>
      <c r="C182" s="205"/>
      <c r="D182" s="201" t="s">
        <v>139</v>
      </c>
      <c r="E182" s="206" t="s">
        <v>23</v>
      </c>
      <c r="F182" s="207" t="s">
        <v>346</v>
      </c>
      <c r="G182" s="205"/>
      <c r="H182" s="208">
        <v>1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139</v>
      </c>
      <c r="AU182" s="214" t="s">
        <v>84</v>
      </c>
      <c r="AV182" s="11" t="s">
        <v>84</v>
      </c>
      <c r="AW182" s="11" t="s">
        <v>38</v>
      </c>
      <c r="AX182" s="11" t="s">
        <v>74</v>
      </c>
      <c r="AY182" s="214" t="s">
        <v>124</v>
      </c>
    </row>
    <row r="183" spans="2:65" s="11" customFormat="1" ht="27">
      <c r="B183" s="204"/>
      <c r="C183" s="205"/>
      <c r="D183" s="201" t="s">
        <v>139</v>
      </c>
      <c r="E183" s="206" t="s">
        <v>23</v>
      </c>
      <c r="F183" s="207" t="s">
        <v>347</v>
      </c>
      <c r="G183" s="205"/>
      <c r="H183" s="208">
        <v>9.5500000000000007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139</v>
      </c>
      <c r="AU183" s="214" t="s">
        <v>84</v>
      </c>
      <c r="AV183" s="11" t="s">
        <v>84</v>
      </c>
      <c r="AW183" s="11" t="s">
        <v>38</v>
      </c>
      <c r="AX183" s="11" t="s">
        <v>74</v>
      </c>
      <c r="AY183" s="214" t="s">
        <v>124</v>
      </c>
    </row>
    <row r="184" spans="2:65" s="1" customFormat="1" ht="25.5" customHeight="1">
      <c r="B184" s="38"/>
      <c r="C184" s="189" t="s">
        <v>348</v>
      </c>
      <c r="D184" s="189" t="s">
        <v>126</v>
      </c>
      <c r="E184" s="190" t="s">
        <v>349</v>
      </c>
      <c r="F184" s="191" t="s">
        <v>350</v>
      </c>
      <c r="G184" s="192" t="s">
        <v>136</v>
      </c>
      <c r="H184" s="193">
        <v>10.55</v>
      </c>
      <c r="I184" s="194"/>
      <c r="J184" s="195">
        <f>ROUND(I184*H184,2)</f>
        <v>0</v>
      </c>
      <c r="K184" s="191" t="s">
        <v>137</v>
      </c>
      <c r="L184" s="58"/>
      <c r="M184" s="196" t="s">
        <v>23</v>
      </c>
      <c r="N184" s="197" t="s">
        <v>45</v>
      </c>
      <c r="O184" s="39"/>
      <c r="P184" s="198">
        <f>O184*H184</f>
        <v>0</v>
      </c>
      <c r="Q184" s="198">
        <v>3.9079999999999997E-2</v>
      </c>
      <c r="R184" s="198">
        <f>Q184*H184</f>
        <v>0.41229399999999999</v>
      </c>
      <c r="S184" s="198">
        <v>0</v>
      </c>
      <c r="T184" s="199">
        <f>S184*H184</f>
        <v>0</v>
      </c>
      <c r="AR184" s="21" t="s">
        <v>130</v>
      </c>
      <c r="AT184" s="21" t="s">
        <v>126</v>
      </c>
      <c r="AU184" s="21" t="s">
        <v>84</v>
      </c>
      <c r="AY184" s="21" t="s">
        <v>124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21" t="s">
        <v>82</v>
      </c>
      <c r="BK184" s="200">
        <f>ROUND(I184*H184,2)</f>
        <v>0</v>
      </c>
      <c r="BL184" s="21" t="s">
        <v>130</v>
      </c>
      <c r="BM184" s="21" t="s">
        <v>351</v>
      </c>
    </row>
    <row r="185" spans="2:65" s="11" customFormat="1" ht="13.5">
      <c r="B185" s="204"/>
      <c r="C185" s="205"/>
      <c r="D185" s="201" t="s">
        <v>139</v>
      </c>
      <c r="E185" s="206" t="s">
        <v>23</v>
      </c>
      <c r="F185" s="207" t="s">
        <v>346</v>
      </c>
      <c r="G185" s="205"/>
      <c r="H185" s="208">
        <v>1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139</v>
      </c>
      <c r="AU185" s="214" t="s">
        <v>84</v>
      </c>
      <c r="AV185" s="11" t="s">
        <v>84</v>
      </c>
      <c r="AW185" s="11" t="s">
        <v>38</v>
      </c>
      <c r="AX185" s="11" t="s">
        <v>74</v>
      </c>
      <c r="AY185" s="214" t="s">
        <v>124</v>
      </c>
    </row>
    <row r="186" spans="2:65" s="11" customFormat="1" ht="27">
      <c r="B186" s="204"/>
      <c r="C186" s="205"/>
      <c r="D186" s="201" t="s">
        <v>139</v>
      </c>
      <c r="E186" s="206" t="s">
        <v>23</v>
      </c>
      <c r="F186" s="207" t="s">
        <v>347</v>
      </c>
      <c r="G186" s="205"/>
      <c r="H186" s="208">
        <v>9.5500000000000007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139</v>
      </c>
      <c r="AU186" s="214" t="s">
        <v>84</v>
      </c>
      <c r="AV186" s="11" t="s">
        <v>84</v>
      </c>
      <c r="AW186" s="11" t="s">
        <v>38</v>
      </c>
      <c r="AX186" s="11" t="s">
        <v>74</v>
      </c>
      <c r="AY186" s="214" t="s">
        <v>124</v>
      </c>
    </row>
    <row r="187" spans="2:65" s="1" customFormat="1" ht="25.5" customHeight="1">
      <c r="B187" s="38"/>
      <c r="C187" s="189" t="s">
        <v>352</v>
      </c>
      <c r="D187" s="189" t="s">
        <v>126</v>
      </c>
      <c r="E187" s="190" t="s">
        <v>353</v>
      </c>
      <c r="F187" s="191" t="s">
        <v>354</v>
      </c>
      <c r="G187" s="192" t="s">
        <v>136</v>
      </c>
      <c r="H187" s="193">
        <v>10.55</v>
      </c>
      <c r="I187" s="194"/>
      <c r="J187" s="195">
        <f>ROUND(I187*H187,2)</f>
        <v>0</v>
      </c>
      <c r="K187" s="191" t="s">
        <v>137</v>
      </c>
      <c r="L187" s="58"/>
      <c r="M187" s="196" t="s">
        <v>23</v>
      </c>
      <c r="N187" s="197" t="s">
        <v>45</v>
      </c>
      <c r="O187" s="39"/>
      <c r="P187" s="198">
        <f>O187*H187</f>
        <v>0</v>
      </c>
      <c r="Q187" s="198">
        <v>0</v>
      </c>
      <c r="R187" s="198">
        <f>Q187*H187</f>
        <v>0</v>
      </c>
      <c r="S187" s="198">
        <v>0</v>
      </c>
      <c r="T187" s="199">
        <f>S187*H187</f>
        <v>0</v>
      </c>
      <c r="AR187" s="21" t="s">
        <v>130</v>
      </c>
      <c r="AT187" s="21" t="s">
        <v>126</v>
      </c>
      <c r="AU187" s="21" t="s">
        <v>84</v>
      </c>
      <c r="AY187" s="21" t="s">
        <v>124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21" t="s">
        <v>82</v>
      </c>
      <c r="BK187" s="200">
        <f>ROUND(I187*H187,2)</f>
        <v>0</v>
      </c>
      <c r="BL187" s="21" t="s">
        <v>130</v>
      </c>
      <c r="BM187" s="21" t="s">
        <v>355</v>
      </c>
    </row>
    <row r="188" spans="2:65" s="11" customFormat="1" ht="13.5">
      <c r="B188" s="204"/>
      <c r="C188" s="205"/>
      <c r="D188" s="201" t="s">
        <v>139</v>
      </c>
      <c r="E188" s="206" t="s">
        <v>23</v>
      </c>
      <c r="F188" s="207" t="s">
        <v>346</v>
      </c>
      <c r="G188" s="205"/>
      <c r="H188" s="208">
        <v>1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139</v>
      </c>
      <c r="AU188" s="214" t="s">
        <v>84</v>
      </c>
      <c r="AV188" s="11" t="s">
        <v>84</v>
      </c>
      <c r="AW188" s="11" t="s">
        <v>38</v>
      </c>
      <c r="AX188" s="11" t="s">
        <v>74</v>
      </c>
      <c r="AY188" s="214" t="s">
        <v>124</v>
      </c>
    </row>
    <row r="189" spans="2:65" s="11" customFormat="1" ht="27">
      <c r="B189" s="204"/>
      <c r="C189" s="205"/>
      <c r="D189" s="201" t="s">
        <v>139</v>
      </c>
      <c r="E189" s="206" t="s">
        <v>23</v>
      </c>
      <c r="F189" s="207" t="s">
        <v>347</v>
      </c>
      <c r="G189" s="205"/>
      <c r="H189" s="208">
        <v>9.5500000000000007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139</v>
      </c>
      <c r="AU189" s="214" t="s">
        <v>84</v>
      </c>
      <c r="AV189" s="11" t="s">
        <v>84</v>
      </c>
      <c r="AW189" s="11" t="s">
        <v>38</v>
      </c>
      <c r="AX189" s="11" t="s">
        <v>74</v>
      </c>
      <c r="AY189" s="214" t="s">
        <v>124</v>
      </c>
    </row>
    <row r="190" spans="2:65" s="10" customFormat="1" ht="29.85" customHeight="1">
      <c r="B190" s="173"/>
      <c r="C190" s="174"/>
      <c r="D190" s="175" t="s">
        <v>73</v>
      </c>
      <c r="E190" s="187" t="s">
        <v>356</v>
      </c>
      <c r="F190" s="187" t="s">
        <v>357</v>
      </c>
      <c r="G190" s="174"/>
      <c r="H190" s="174"/>
      <c r="I190" s="177"/>
      <c r="J190" s="188">
        <f>BK190</f>
        <v>0</v>
      </c>
      <c r="K190" s="174"/>
      <c r="L190" s="179"/>
      <c r="M190" s="180"/>
      <c r="N190" s="181"/>
      <c r="O190" s="181"/>
      <c r="P190" s="182">
        <f>SUM(P191:P197)</f>
        <v>0</v>
      </c>
      <c r="Q190" s="181"/>
      <c r="R190" s="182">
        <f>SUM(R191:R197)</f>
        <v>0</v>
      </c>
      <c r="S190" s="181"/>
      <c r="T190" s="183">
        <f>SUM(T191:T197)</f>
        <v>0</v>
      </c>
      <c r="AR190" s="184" t="s">
        <v>82</v>
      </c>
      <c r="AT190" s="185" t="s">
        <v>73</v>
      </c>
      <c r="AU190" s="185" t="s">
        <v>82</v>
      </c>
      <c r="AY190" s="184" t="s">
        <v>124</v>
      </c>
      <c r="BK190" s="186">
        <f>SUM(BK191:BK197)</f>
        <v>0</v>
      </c>
    </row>
    <row r="191" spans="2:65" s="1" customFormat="1" ht="25.5" customHeight="1">
      <c r="B191" s="38"/>
      <c r="C191" s="189" t="s">
        <v>358</v>
      </c>
      <c r="D191" s="189" t="s">
        <v>126</v>
      </c>
      <c r="E191" s="190" t="s">
        <v>359</v>
      </c>
      <c r="F191" s="191" t="s">
        <v>360</v>
      </c>
      <c r="G191" s="192" t="s">
        <v>264</v>
      </c>
      <c r="H191" s="193">
        <v>24.645</v>
      </c>
      <c r="I191" s="194"/>
      <c r="J191" s="195">
        <f>ROUND(I191*H191,2)</f>
        <v>0</v>
      </c>
      <c r="K191" s="191" t="s">
        <v>137</v>
      </c>
      <c r="L191" s="58"/>
      <c r="M191" s="196" t="s">
        <v>23</v>
      </c>
      <c r="N191" s="197" t="s">
        <v>45</v>
      </c>
      <c r="O191" s="39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AR191" s="21" t="s">
        <v>130</v>
      </c>
      <c r="AT191" s="21" t="s">
        <v>126</v>
      </c>
      <c r="AU191" s="21" t="s">
        <v>84</v>
      </c>
      <c r="AY191" s="21" t="s">
        <v>124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21" t="s">
        <v>82</v>
      </c>
      <c r="BK191" s="200">
        <f>ROUND(I191*H191,2)</f>
        <v>0</v>
      </c>
      <c r="BL191" s="21" t="s">
        <v>130</v>
      </c>
      <c r="BM191" s="21" t="s">
        <v>361</v>
      </c>
    </row>
    <row r="192" spans="2:65" s="11" customFormat="1" ht="13.5">
      <c r="B192" s="204"/>
      <c r="C192" s="205"/>
      <c r="D192" s="201" t="s">
        <v>139</v>
      </c>
      <c r="E192" s="206" t="s">
        <v>23</v>
      </c>
      <c r="F192" s="207" t="s">
        <v>362</v>
      </c>
      <c r="G192" s="205"/>
      <c r="H192" s="208">
        <v>24.645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139</v>
      </c>
      <c r="AU192" s="214" t="s">
        <v>84</v>
      </c>
      <c r="AV192" s="11" t="s">
        <v>84</v>
      </c>
      <c r="AW192" s="11" t="s">
        <v>38</v>
      </c>
      <c r="AX192" s="11" t="s">
        <v>74</v>
      </c>
      <c r="AY192" s="214" t="s">
        <v>124</v>
      </c>
    </row>
    <row r="193" spans="2:65" s="1" customFormat="1" ht="25.5" customHeight="1">
      <c r="B193" s="38"/>
      <c r="C193" s="189" t="s">
        <v>363</v>
      </c>
      <c r="D193" s="189" t="s">
        <v>126</v>
      </c>
      <c r="E193" s="190" t="s">
        <v>364</v>
      </c>
      <c r="F193" s="191" t="s">
        <v>365</v>
      </c>
      <c r="G193" s="192" t="s">
        <v>264</v>
      </c>
      <c r="H193" s="193">
        <v>591.48</v>
      </c>
      <c r="I193" s="194"/>
      <c r="J193" s="195">
        <f>ROUND(I193*H193,2)</f>
        <v>0</v>
      </c>
      <c r="K193" s="191" t="s">
        <v>137</v>
      </c>
      <c r="L193" s="58"/>
      <c r="M193" s="196" t="s">
        <v>23</v>
      </c>
      <c r="N193" s="197" t="s">
        <v>45</v>
      </c>
      <c r="O193" s="39"/>
      <c r="P193" s="198">
        <f>O193*H193</f>
        <v>0</v>
      </c>
      <c r="Q193" s="198">
        <v>0</v>
      </c>
      <c r="R193" s="198">
        <f>Q193*H193</f>
        <v>0</v>
      </c>
      <c r="S193" s="198">
        <v>0</v>
      </c>
      <c r="T193" s="199">
        <f>S193*H193</f>
        <v>0</v>
      </c>
      <c r="AR193" s="21" t="s">
        <v>130</v>
      </c>
      <c r="AT193" s="21" t="s">
        <v>126</v>
      </c>
      <c r="AU193" s="21" t="s">
        <v>84</v>
      </c>
      <c r="AY193" s="21" t="s">
        <v>124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21" t="s">
        <v>82</v>
      </c>
      <c r="BK193" s="200">
        <f>ROUND(I193*H193,2)</f>
        <v>0</v>
      </c>
      <c r="BL193" s="21" t="s">
        <v>130</v>
      </c>
      <c r="BM193" s="21" t="s">
        <v>366</v>
      </c>
    </row>
    <row r="194" spans="2:65" s="11" customFormat="1" ht="13.5">
      <c r="B194" s="204"/>
      <c r="C194" s="205"/>
      <c r="D194" s="201" t="s">
        <v>139</v>
      </c>
      <c r="E194" s="206" t="s">
        <v>23</v>
      </c>
      <c r="F194" s="207" t="s">
        <v>367</v>
      </c>
      <c r="G194" s="205"/>
      <c r="H194" s="208">
        <v>591.48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139</v>
      </c>
      <c r="AU194" s="214" t="s">
        <v>84</v>
      </c>
      <c r="AV194" s="11" t="s">
        <v>84</v>
      </c>
      <c r="AW194" s="11" t="s">
        <v>38</v>
      </c>
      <c r="AX194" s="11" t="s">
        <v>82</v>
      </c>
      <c r="AY194" s="214" t="s">
        <v>124</v>
      </c>
    </row>
    <row r="195" spans="2:65" s="1" customFormat="1" ht="16.5" customHeight="1">
      <c r="B195" s="38"/>
      <c r="C195" s="189" t="s">
        <v>368</v>
      </c>
      <c r="D195" s="189" t="s">
        <v>126</v>
      </c>
      <c r="E195" s="190" t="s">
        <v>369</v>
      </c>
      <c r="F195" s="191" t="s">
        <v>370</v>
      </c>
      <c r="G195" s="192" t="s">
        <v>264</v>
      </c>
      <c r="H195" s="193">
        <v>24.645</v>
      </c>
      <c r="I195" s="194"/>
      <c r="J195" s="195">
        <f>ROUND(I195*H195,2)</f>
        <v>0</v>
      </c>
      <c r="K195" s="191" t="s">
        <v>23</v>
      </c>
      <c r="L195" s="58"/>
      <c r="M195" s="196" t="s">
        <v>23</v>
      </c>
      <c r="N195" s="197" t="s">
        <v>45</v>
      </c>
      <c r="O195" s="39"/>
      <c r="P195" s="198">
        <f>O195*H195</f>
        <v>0</v>
      </c>
      <c r="Q195" s="198">
        <v>0</v>
      </c>
      <c r="R195" s="198">
        <f>Q195*H195</f>
        <v>0</v>
      </c>
      <c r="S195" s="198">
        <v>0</v>
      </c>
      <c r="T195" s="199">
        <f>S195*H195</f>
        <v>0</v>
      </c>
      <c r="AR195" s="21" t="s">
        <v>130</v>
      </c>
      <c r="AT195" s="21" t="s">
        <v>126</v>
      </c>
      <c r="AU195" s="21" t="s">
        <v>84</v>
      </c>
      <c r="AY195" s="21" t="s">
        <v>124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21" t="s">
        <v>82</v>
      </c>
      <c r="BK195" s="200">
        <f>ROUND(I195*H195,2)</f>
        <v>0</v>
      </c>
      <c r="BL195" s="21" t="s">
        <v>130</v>
      </c>
      <c r="BM195" s="21" t="s">
        <v>371</v>
      </c>
    </row>
    <row r="196" spans="2:65" s="1" customFormat="1" ht="27">
      <c r="B196" s="38"/>
      <c r="C196" s="60"/>
      <c r="D196" s="201" t="s">
        <v>132</v>
      </c>
      <c r="E196" s="60"/>
      <c r="F196" s="202" t="s">
        <v>266</v>
      </c>
      <c r="G196" s="60"/>
      <c r="H196" s="60"/>
      <c r="I196" s="160"/>
      <c r="J196" s="60"/>
      <c r="K196" s="60"/>
      <c r="L196" s="58"/>
      <c r="M196" s="203"/>
      <c r="N196" s="39"/>
      <c r="O196" s="39"/>
      <c r="P196" s="39"/>
      <c r="Q196" s="39"/>
      <c r="R196" s="39"/>
      <c r="S196" s="39"/>
      <c r="T196" s="75"/>
      <c r="AT196" s="21" t="s">
        <v>132</v>
      </c>
      <c r="AU196" s="21" t="s">
        <v>84</v>
      </c>
    </row>
    <row r="197" spans="2:65" s="11" customFormat="1" ht="13.5">
      <c r="B197" s="204"/>
      <c r="C197" s="205"/>
      <c r="D197" s="201" t="s">
        <v>139</v>
      </c>
      <c r="E197" s="206" t="s">
        <v>23</v>
      </c>
      <c r="F197" s="207" t="s">
        <v>372</v>
      </c>
      <c r="G197" s="205"/>
      <c r="H197" s="208">
        <v>24.645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139</v>
      </c>
      <c r="AU197" s="214" t="s">
        <v>84</v>
      </c>
      <c r="AV197" s="11" t="s">
        <v>84</v>
      </c>
      <c r="AW197" s="11" t="s">
        <v>38</v>
      </c>
      <c r="AX197" s="11" t="s">
        <v>74</v>
      </c>
      <c r="AY197" s="214" t="s">
        <v>124</v>
      </c>
    </row>
    <row r="198" spans="2:65" s="10" customFormat="1" ht="29.85" customHeight="1">
      <c r="B198" s="173"/>
      <c r="C198" s="174"/>
      <c r="D198" s="175" t="s">
        <v>73</v>
      </c>
      <c r="E198" s="187" t="s">
        <v>373</v>
      </c>
      <c r="F198" s="187" t="s">
        <v>374</v>
      </c>
      <c r="G198" s="174"/>
      <c r="H198" s="174"/>
      <c r="I198" s="177"/>
      <c r="J198" s="188">
        <f>BK198</f>
        <v>0</v>
      </c>
      <c r="K198" s="174"/>
      <c r="L198" s="179"/>
      <c r="M198" s="180"/>
      <c r="N198" s="181"/>
      <c r="O198" s="181"/>
      <c r="P198" s="182">
        <f>SUM(P199:P200)</f>
        <v>0</v>
      </c>
      <c r="Q198" s="181"/>
      <c r="R198" s="182">
        <f>SUM(R199:R200)</f>
        <v>0</v>
      </c>
      <c r="S198" s="181"/>
      <c r="T198" s="183">
        <f>SUM(T199:T200)</f>
        <v>0</v>
      </c>
      <c r="AR198" s="184" t="s">
        <v>82</v>
      </c>
      <c r="AT198" s="185" t="s">
        <v>73</v>
      </c>
      <c r="AU198" s="185" t="s">
        <v>82</v>
      </c>
      <c r="AY198" s="184" t="s">
        <v>124</v>
      </c>
      <c r="BK198" s="186">
        <f>SUM(BK199:BK200)</f>
        <v>0</v>
      </c>
    </row>
    <row r="199" spans="2:65" s="1" customFormat="1" ht="25.5" customHeight="1">
      <c r="B199" s="38"/>
      <c r="C199" s="189" t="s">
        <v>375</v>
      </c>
      <c r="D199" s="189" t="s">
        <v>126</v>
      </c>
      <c r="E199" s="190" t="s">
        <v>376</v>
      </c>
      <c r="F199" s="191" t="s">
        <v>377</v>
      </c>
      <c r="G199" s="192" t="s">
        <v>264</v>
      </c>
      <c r="H199" s="193">
        <v>85.004999999999995</v>
      </c>
      <c r="I199" s="194"/>
      <c r="J199" s="195">
        <f>ROUND(I199*H199,2)</f>
        <v>0</v>
      </c>
      <c r="K199" s="191" t="s">
        <v>137</v>
      </c>
      <c r="L199" s="58"/>
      <c r="M199" s="196" t="s">
        <v>23</v>
      </c>
      <c r="N199" s="197" t="s">
        <v>45</v>
      </c>
      <c r="O199" s="39"/>
      <c r="P199" s="198">
        <f>O199*H199</f>
        <v>0</v>
      </c>
      <c r="Q199" s="198">
        <v>0</v>
      </c>
      <c r="R199" s="198">
        <f>Q199*H199</f>
        <v>0</v>
      </c>
      <c r="S199" s="198">
        <v>0</v>
      </c>
      <c r="T199" s="199">
        <f>S199*H199</f>
        <v>0</v>
      </c>
      <c r="AR199" s="21" t="s">
        <v>130</v>
      </c>
      <c r="AT199" s="21" t="s">
        <v>126</v>
      </c>
      <c r="AU199" s="21" t="s">
        <v>84</v>
      </c>
      <c r="AY199" s="21" t="s">
        <v>124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21" t="s">
        <v>82</v>
      </c>
      <c r="BK199" s="200">
        <f>ROUND(I199*H199,2)</f>
        <v>0</v>
      </c>
      <c r="BL199" s="21" t="s">
        <v>130</v>
      </c>
      <c r="BM199" s="21" t="s">
        <v>378</v>
      </c>
    </row>
    <row r="200" spans="2:65" s="1" customFormat="1" ht="40.5">
      <c r="B200" s="38"/>
      <c r="C200" s="60"/>
      <c r="D200" s="201" t="s">
        <v>379</v>
      </c>
      <c r="E200" s="60"/>
      <c r="F200" s="202" t="s">
        <v>380</v>
      </c>
      <c r="G200" s="60"/>
      <c r="H200" s="60"/>
      <c r="I200" s="160"/>
      <c r="J200" s="60"/>
      <c r="K200" s="60"/>
      <c r="L200" s="58"/>
      <c r="M200" s="225"/>
      <c r="N200" s="226"/>
      <c r="O200" s="226"/>
      <c r="P200" s="226"/>
      <c r="Q200" s="226"/>
      <c r="R200" s="226"/>
      <c r="S200" s="226"/>
      <c r="T200" s="227"/>
      <c r="AT200" s="21" t="s">
        <v>379</v>
      </c>
      <c r="AU200" s="21" t="s">
        <v>84</v>
      </c>
    </row>
    <row r="201" spans="2:65" s="1" customFormat="1" ht="6.95" customHeight="1">
      <c r="B201" s="53"/>
      <c r="C201" s="54"/>
      <c r="D201" s="54"/>
      <c r="E201" s="54"/>
      <c r="F201" s="54"/>
      <c r="G201" s="54"/>
      <c r="H201" s="54"/>
      <c r="I201" s="136"/>
      <c r="J201" s="54"/>
      <c r="K201" s="54"/>
      <c r="L201" s="58"/>
    </row>
  </sheetData>
  <sheetProtection algorithmName="SHA-512" hashValue="tPhKUK9Y4DFQLhBtW9nQaWoQlkQEYrueYgf+kvL2JKQW4uJBrydxcgw+tC5OGQqqFTZJ+XygSob3wdC1HVUplw==" saltValue="grSZ6dFbvPXc+jc1hBLa+ivNXorUEPLgWQqAeQEwIzykVV8L0wNeV+lAO5MSiBlw1EYSnrdlfl/YH9wL1mHo6g==" spinCount="100000" sheet="1" objects="1" scenarios="1" formatColumns="0" formatRows="0" autoFilter="0"/>
  <autoFilter ref="C82:K200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88</v>
      </c>
      <c r="G1" s="355" t="s">
        <v>89</v>
      </c>
      <c r="H1" s="355"/>
      <c r="I1" s="112"/>
      <c r="J1" s="111" t="s">
        <v>90</v>
      </c>
      <c r="K1" s="110" t="s">
        <v>91</v>
      </c>
      <c r="L1" s="111" t="s">
        <v>92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1" t="s">
        <v>87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84</v>
      </c>
    </row>
    <row r="4" spans="1:70" ht="36.950000000000003" customHeight="1">
      <c r="B4" s="25"/>
      <c r="C4" s="26"/>
      <c r="D4" s="27" t="s">
        <v>93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47" t="str">
        <f>'Rekapitulace stavby'!K6</f>
        <v>Rostěnický potok, km 0,000-1,400, oprava nátrží a opevnění, odstranění nánosů</v>
      </c>
      <c r="F7" s="348"/>
      <c r="G7" s="348"/>
      <c r="H7" s="348"/>
      <c r="I7" s="114"/>
      <c r="J7" s="26"/>
      <c r="K7" s="28"/>
    </row>
    <row r="8" spans="1:70" s="1" customFormat="1">
      <c r="B8" s="38"/>
      <c r="C8" s="39"/>
      <c r="D8" s="34" t="s">
        <v>94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49" t="s">
        <v>381</v>
      </c>
      <c r="F9" s="350"/>
      <c r="G9" s="350"/>
      <c r="H9" s="350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23</v>
      </c>
      <c r="G11" s="39"/>
      <c r="H11" s="39"/>
      <c r="I11" s="116" t="s">
        <v>22</v>
      </c>
      <c r="J11" s="32" t="s">
        <v>23</v>
      </c>
      <c r="K11" s="42"/>
    </row>
    <row r="12" spans="1:70" s="1" customFormat="1" ht="14.45" customHeight="1">
      <c r="B12" s="38"/>
      <c r="C12" s="39"/>
      <c r="D12" s="34" t="s">
        <v>24</v>
      </c>
      <c r="E12" s="39"/>
      <c r="F12" s="32" t="s">
        <v>25</v>
      </c>
      <c r="G12" s="39"/>
      <c r="H12" s="39"/>
      <c r="I12" s="116" t="s">
        <v>26</v>
      </c>
      <c r="J12" s="117" t="str">
        <f>'Rekapitulace stavby'!AN8</f>
        <v>20. 8. 2018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28</v>
      </c>
      <c r="E14" s="39"/>
      <c r="F14" s="39"/>
      <c r="G14" s="39"/>
      <c r="H14" s="39"/>
      <c r="I14" s="116" t="s">
        <v>29</v>
      </c>
      <c r="J14" s="32" t="s">
        <v>30</v>
      </c>
      <c r="K14" s="42"/>
    </row>
    <row r="15" spans="1:70" s="1" customFormat="1" ht="18" customHeight="1">
      <c r="B15" s="38"/>
      <c r="C15" s="39"/>
      <c r="D15" s="39"/>
      <c r="E15" s="32" t="s">
        <v>31</v>
      </c>
      <c r="F15" s="39"/>
      <c r="G15" s="39"/>
      <c r="H15" s="39"/>
      <c r="I15" s="116" t="s">
        <v>32</v>
      </c>
      <c r="J15" s="32" t="s">
        <v>23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33</v>
      </c>
      <c r="E17" s="39"/>
      <c r="F17" s="39"/>
      <c r="G17" s="39"/>
      <c r="H17" s="39"/>
      <c r="I17" s="116" t="s">
        <v>29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32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35</v>
      </c>
      <c r="E20" s="39"/>
      <c r="F20" s="39"/>
      <c r="G20" s="39"/>
      <c r="H20" s="39"/>
      <c r="I20" s="116" t="s">
        <v>29</v>
      </c>
      <c r="J20" s="32" t="s">
        <v>36</v>
      </c>
      <c r="K20" s="42"/>
    </row>
    <row r="21" spans="2:11" s="1" customFormat="1" ht="18" customHeight="1">
      <c r="B21" s="38"/>
      <c r="C21" s="39"/>
      <c r="D21" s="39"/>
      <c r="E21" s="32" t="s">
        <v>37</v>
      </c>
      <c r="F21" s="39"/>
      <c r="G21" s="39"/>
      <c r="H21" s="39"/>
      <c r="I21" s="116" t="s">
        <v>32</v>
      </c>
      <c r="J21" s="32" t="s">
        <v>23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39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36" t="s">
        <v>23</v>
      </c>
      <c r="F24" s="336"/>
      <c r="G24" s="336"/>
      <c r="H24" s="336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40</v>
      </c>
      <c r="E27" s="39"/>
      <c r="F27" s="39"/>
      <c r="G27" s="39"/>
      <c r="H27" s="39"/>
      <c r="I27" s="115"/>
      <c r="J27" s="125">
        <f>ROUND(J79,2)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42</v>
      </c>
      <c r="G29" s="39"/>
      <c r="H29" s="39"/>
      <c r="I29" s="126" t="s">
        <v>41</v>
      </c>
      <c r="J29" s="43" t="s">
        <v>43</v>
      </c>
      <c r="K29" s="42"/>
    </row>
    <row r="30" spans="2:11" s="1" customFormat="1" ht="14.45" customHeight="1">
      <c r="B30" s="38"/>
      <c r="C30" s="39"/>
      <c r="D30" s="46" t="s">
        <v>44</v>
      </c>
      <c r="E30" s="46" t="s">
        <v>45</v>
      </c>
      <c r="F30" s="127">
        <f>ROUND(SUM(BE79:BE96), 2)</f>
        <v>0</v>
      </c>
      <c r="G30" s="39"/>
      <c r="H30" s="39"/>
      <c r="I30" s="128">
        <v>0.21</v>
      </c>
      <c r="J30" s="127">
        <f>ROUND(ROUND((SUM(BE79:BE96)),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46</v>
      </c>
      <c r="F31" s="127">
        <f>ROUND(SUM(BF79:BF96), 2)</f>
        <v>0</v>
      </c>
      <c r="G31" s="39"/>
      <c r="H31" s="39"/>
      <c r="I31" s="128">
        <v>0.15</v>
      </c>
      <c r="J31" s="127">
        <f>ROUND(ROUND((SUM(BF79:BF96)),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47</v>
      </c>
      <c r="F32" s="127">
        <f>ROUND(SUM(BG79:BG96),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48</v>
      </c>
      <c r="F33" s="127">
        <f>ROUND(SUM(BH79:BH96),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49</v>
      </c>
      <c r="F34" s="127">
        <f>ROUND(SUM(BI79:BI96),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50</v>
      </c>
      <c r="E36" s="76"/>
      <c r="F36" s="76"/>
      <c r="G36" s="131" t="s">
        <v>51</v>
      </c>
      <c r="H36" s="132" t="s">
        <v>52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96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47" t="str">
        <f>E7</f>
        <v>Rostěnický potok, km 0,000-1,400, oprava nátrží a opevnění, odstranění nánosů</v>
      </c>
      <c r="F45" s="348"/>
      <c r="G45" s="348"/>
      <c r="H45" s="348"/>
      <c r="I45" s="115"/>
      <c r="J45" s="39"/>
      <c r="K45" s="42"/>
    </row>
    <row r="46" spans="2:11" s="1" customFormat="1" ht="14.45" customHeight="1">
      <c r="B46" s="38"/>
      <c r="C46" s="34" t="s">
        <v>94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49" t="str">
        <f>E9</f>
        <v>2708_02 - Ostatní náklady</v>
      </c>
      <c r="F47" s="350"/>
      <c r="G47" s="350"/>
      <c r="H47" s="350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24</v>
      </c>
      <c r="D49" s="39"/>
      <c r="E49" s="39"/>
      <c r="F49" s="32" t="str">
        <f>F12</f>
        <v>Rostěnický potok, k.ú. Vyškov</v>
      </c>
      <c r="G49" s="39"/>
      <c r="H49" s="39"/>
      <c r="I49" s="116" t="s">
        <v>26</v>
      </c>
      <c r="J49" s="117" t="str">
        <f>IF(J12="","",J12)</f>
        <v>20. 8. 2018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28</v>
      </c>
      <c r="D51" s="39"/>
      <c r="E51" s="39"/>
      <c r="F51" s="32" t="str">
        <f>E15</f>
        <v>Povodí Moravy, a.s.</v>
      </c>
      <c r="G51" s="39"/>
      <c r="H51" s="39"/>
      <c r="I51" s="116" t="s">
        <v>35</v>
      </c>
      <c r="J51" s="336" t="str">
        <f>E21</f>
        <v>VODNÍ DÍLA - TBD a.s.</v>
      </c>
      <c r="K51" s="42"/>
    </row>
    <row r="52" spans="2:47" s="1" customFormat="1" ht="14.45" customHeight="1">
      <c r="B52" s="38"/>
      <c r="C52" s="34" t="s">
        <v>33</v>
      </c>
      <c r="D52" s="39"/>
      <c r="E52" s="39"/>
      <c r="F52" s="32" t="str">
        <f>IF(E18="","",E18)</f>
        <v/>
      </c>
      <c r="G52" s="39"/>
      <c r="H52" s="39"/>
      <c r="I52" s="115"/>
      <c r="J52" s="351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97</v>
      </c>
      <c r="D54" s="129"/>
      <c r="E54" s="129"/>
      <c r="F54" s="129"/>
      <c r="G54" s="129"/>
      <c r="H54" s="129"/>
      <c r="I54" s="142"/>
      <c r="J54" s="143" t="s">
        <v>98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99</v>
      </c>
      <c r="D56" s="39"/>
      <c r="E56" s="39"/>
      <c r="F56" s="39"/>
      <c r="G56" s="39"/>
      <c r="H56" s="39"/>
      <c r="I56" s="115"/>
      <c r="J56" s="125">
        <f>J79</f>
        <v>0</v>
      </c>
      <c r="K56" s="42"/>
      <c r="AU56" s="21" t="s">
        <v>100</v>
      </c>
    </row>
    <row r="57" spans="2:47" s="7" customFormat="1" ht="24.95" customHeight="1">
      <c r="B57" s="146"/>
      <c r="C57" s="147"/>
      <c r="D57" s="148" t="s">
        <v>382</v>
      </c>
      <c r="E57" s="149"/>
      <c r="F57" s="149"/>
      <c r="G57" s="149"/>
      <c r="H57" s="149"/>
      <c r="I57" s="150"/>
      <c r="J57" s="151">
        <f>J80</f>
        <v>0</v>
      </c>
      <c r="K57" s="152"/>
    </row>
    <row r="58" spans="2:47" s="8" customFormat="1" ht="19.899999999999999" customHeight="1">
      <c r="B58" s="153"/>
      <c r="C58" s="154"/>
      <c r="D58" s="155" t="s">
        <v>383</v>
      </c>
      <c r="E58" s="156"/>
      <c r="F58" s="156"/>
      <c r="G58" s="156"/>
      <c r="H58" s="156"/>
      <c r="I58" s="157"/>
      <c r="J58" s="158">
        <f>J81</f>
        <v>0</v>
      </c>
      <c r="K58" s="159"/>
    </row>
    <row r="59" spans="2:47" s="8" customFormat="1" ht="19.899999999999999" customHeight="1">
      <c r="B59" s="153"/>
      <c r="C59" s="154"/>
      <c r="D59" s="155" t="s">
        <v>384</v>
      </c>
      <c r="E59" s="156"/>
      <c r="F59" s="156"/>
      <c r="G59" s="156"/>
      <c r="H59" s="156"/>
      <c r="I59" s="157"/>
      <c r="J59" s="158">
        <f>J93</f>
        <v>0</v>
      </c>
      <c r="K59" s="159"/>
    </row>
    <row r="60" spans="2:47" s="1" customFormat="1" ht="21.75" customHeight="1">
      <c r="B60" s="38"/>
      <c r="C60" s="39"/>
      <c r="D60" s="39"/>
      <c r="E60" s="39"/>
      <c r="F60" s="39"/>
      <c r="G60" s="39"/>
      <c r="H60" s="39"/>
      <c r="I60" s="115"/>
      <c r="J60" s="39"/>
      <c r="K60" s="42"/>
    </row>
    <row r="61" spans="2:47" s="1" customFormat="1" ht="6.95" customHeight="1">
      <c r="B61" s="53"/>
      <c r="C61" s="54"/>
      <c r="D61" s="54"/>
      <c r="E61" s="54"/>
      <c r="F61" s="54"/>
      <c r="G61" s="54"/>
      <c r="H61" s="54"/>
      <c r="I61" s="136"/>
      <c r="J61" s="54"/>
      <c r="K61" s="55"/>
    </row>
    <row r="65" spans="2:63" s="1" customFormat="1" ht="6.95" customHeight="1">
      <c r="B65" s="56"/>
      <c r="C65" s="57"/>
      <c r="D65" s="57"/>
      <c r="E65" s="57"/>
      <c r="F65" s="57"/>
      <c r="G65" s="57"/>
      <c r="H65" s="57"/>
      <c r="I65" s="139"/>
      <c r="J65" s="57"/>
      <c r="K65" s="57"/>
      <c r="L65" s="58"/>
    </row>
    <row r="66" spans="2:63" s="1" customFormat="1" ht="36.950000000000003" customHeight="1">
      <c r="B66" s="38"/>
      <c r="C66" s="59" t="s">
        <v>108</v>
      </c>
      <c r="D66" s="60"/>
      <c r="E66" s="60"/>
      <c r="F66" s="60"/>
      <c r="G66" s="60"/>
      <c r="H66" s="60"/>
      <c r="I66" s="160"/>
      <c r="J66" s="60"/>
      <c r="K66" s="60"/>
      <c r="L66" s="58"/>
    </row>
    <row r="67" spans="2:63" s="1" customFormat="1" ht="6.95" customHeight="1">
      <c r="B67" s="38"/>
      <c r="C67" s="60"/>
      <c r="D67" s="60"/>
      <c r="E67" s="60"/>
      <c r="F67" s="60"/>
      <c r="G67" s="60"/>
      <c r="H67" s="60"/>
      <c r="I67" s="160"/>
      <c r="J67" s="60"/>
      <c r="K67" s="60"/>
      <c r="L67" s="58"/>
    </row>
    <row r="68" spans="2:63" s="1" customFormat="1" ht="14.45" customHeight="1">
      <c r="B68" s="38"/>
      <c r="C68" s="62" t="s">
        <v>18</v>
      </c>
      <c r="D68" s="60"/>
      <c r="E68" s="60"/>
      <c r="F68" s="60"/>
      <c r="G68" s="60"/>
      <c r="H68" s="60"/>
      <c r="I68" s="160"/>
      <c r="J68" s="60"/>
      <c r="K68" s="60"/>
      <c r="L68" s="58"/>
    </row>
    <row r="69" spans="2:63" s="1" customFormat="1" ht="16.5" customHeight="1">
      <c r="B69" s="38"/>
      <c r="C69" s="60"/>
      <c r="D69" s="60"/>
      <c r="E69" s="352" t="str">
        <f>E7</f>
        <v>Rostěnický potok, km 0,000-1,400, oprava nátrží a opevnění, odstranění nánosů</v>
      </c>
      <c r="F69" s="353"/>
      <c r="G69" s="353"/>
      <c r="H69" s="353"/>
      <c r="I69" s="160"/>
      <c r="J69" s="60"/>
      <c r="K69" s="60"/>
      <c r="L69" s="58"/>
    </row>
    <row r="70" spans="2:63" s="1" customFormat="1" ht="14.45" customHeight="1">
      <c r="B70" s="38"/>
      <c r="C70" s="62" t="s">
        <v>94</v>
      </c>
      <c r="D70" s="60"/>
      <c r="E70" s="60"/>
      <c r="F70" s="60"/>
      <c r="G70" s="60"/>
      <c r="H70" s="60"/>
      <c r="I70" s="160"/>
      <c r="J70" s="60"/>
      <c r="K70" s="60"/>
      <c r="L70" s="58"/>
    </row>
    <row r="71" spans="2:63" s="1" customFormat="1" ht="17.25" customHeight="1">
      <c r="B71" s="38"/>
      <c r="C71" s="60"/>
      <c r="D71" s="60"/>
      <c r="E71" s="343" t="str">
        <f>E9</f>
        <v>2708_02 - Ostatní náklady</v>
      </c>
      <c r="F71" s="354"/>
      <c r="G71" s="354"/>
      <c r="H71" s="354"/>
      <c r="I71" s="160"/>
      <c r="J71" s="60"/>
      <c r="K71" s="60"/>
      <c r="L71" s="58"/>
    </row>
    <row r="72" spans="2:63" s="1" customFormat="1" ht="6.95" customHeight="1">
      <c r="B72" s="38"/>
      <c r="C72" s="60"/>
      <c r="D72" s="60"/>
      <c r="E72" s="60"/>
      <c r="F72" s="60"/>
      <c r="G72" s="60"/>
      <c r="H72" s="60"/>
      <c r="I72" s="160"/>
      <c r="J72" s="60"/>
      <c r="K72" s="60"/>
      <c r="L72" s="58"/>
    </row>
    <row r="73" spans="2:63" s="1" customFormat="1" ht="18" customHeight="1">
      <c r="B73" s="38"/>
      <c r="C73" s="62" t="s">
        <v>24</v>
      </c>
      <c r="D73" s="60"/>
      <c r="E73" s="60"/>
      <c r="F73" s="161" t="str">
        <f>F12</f>
        <v>Rostěnický potok, k.ú. Vyškov</v>
      </c>
      <c r="G73" s="60"/>
      <c r="H73" s="60"/>
      <c r="I73" s="162" t="s">
        <v>26</v>
      </c>
      <c r="J73" s="70" t="str">
        <f>IF(J12="","",J12)</f>
        <v>20. 8. 2018</v>
      </c>
      <c r="K73" s="60"/>
      <c r="L73" s="58"/>
    </row>
    <row r="74" spans="2:63" s="1" customFormat="1" ht="6.95" customHeight="1">
      <c r="B74" s="38"/>
      <c r="C74" s="60"/>
      <c r="D74" s="60"/>
      <c r="E74" s="60"/>
      <c r="F74" s="60"/>
      <c r="G74" s="60"/>
      <c r="H74" s="60"/>
      <c r="I74" s="160"/>
      <c r="J74" s="60"/>
      <c r="K74" s="60"/>
      <c r="L74" s="58"/>
    </row>
    <row r="75" spans="2:63" s="1" customFormat="1">
      <c r="B75" s="38"/>
      <c r="C75" s="62" t="s">
        <v>28</v>
      </c>
      <c r="D75" s="60"/>
      <c r="E75" s="60"/>
      <c r="F75" s="161" t="str">
        <f>E15</f>
        <v>Povodí Moravy, a.s.</v>
      </c>
      <c r="G75" s="60"/>
      <c r="H75" s="60"/>
      <c r="I75" s="162" t="s">
        <v>35</v>
      </c>
      <c r="J75" s="161" t="str">
        <f>E21</f>
        <v>VODNÍ DÍLA - TBD a.s.</v>
      </c>
      <c r="K75" s="60"/>
      <c r="L75" s="58"/>
    </row>
    <row r="76" spans="2:63" s="1" customFormat="1" ht="14.45" customHeight="1">
      <c r="B76" s="38"/>
      <c r="C76" s="62" t="s">
        <v>33</v>
      </c>
      <c r="D76" s="60"/>
      <c r="E76" s="60"/>
      <c r="F76" s="161" t="str">
        <f>IF(E18="","",E18)</f>
        <v/>
      </c>
      <c r="G76" s="60"/>
      <c r="H76" s="60"/>
      <c r="I76" s="160"/>
      <c r="J76" s="60"/>
      <c r="K76" s="60"/>
      <c r="L76" s="58"/>
    </row>
    <row r="77" spans="2:63" s="1" customFormat="1" ht="10.35" customHeight="1">
      <c r="B77" s="38"/>
      <c r="C77" s="60"/>
      <c r="D77" s="60"/>
      <c r="E77" s="60"/>
      <c r="F77" s="60"/>
      <c r="G77" s="60"/>
      <c r="H77" s="60"/>
      <c r="I77" s="160"/>
      <c r="J77" s="60"/>
      <c r="K77" s="60"/>
      <c r="L77" s="58"/>
    </row>
    <row r="78" spans="2:63" s="9" customFormat="1" ht="29.25" customHeight="1">
      <c r="B78" s="163"/>
      <c r="C78" s="164" t="s">
        <v>109</v>
      </c>
      <c r="D78" s="165" t="s">
        <v>59</v>
      </c>
      <c r="E78" s="165" t="s">
        <v>55</v>
      </c>
      <c r="F78" s="165" t="s">
        <v>110</v>
      </c>
      <c r="G78" s="165" t="s">
        <v>111</v>
      </c>
      <c r="H78" s="165" t="s">
        <v>112</v>
      </c>
      <c r="I78" s="166" t="s">
        <v>113</v>
      </c>
      <c r="J78" s="165" t="s">
        <v>98</v>
      </c>
      <c r="K78" s="167" t="s">
        <v>114</v>
      </c>
      <c r="L78" s="168"/>
      <c r="M78" s="78" t="s">
        <v>115</v>
      </c>
      <c r="N78" s="79" t="s">
        <v>44</v>
      </c>
      <c r="O78" s="79" t="s">
        <v>116</v>
      </c>
      <c r="P78" s="79" t="s">
        <v>117</v>
      </c>
      <c r="Q78" s="79" t="s">
        <v>118</v>
      </c>
      <c r="R78" s="79" t="s">
        <v>119</v>
      </c>
      <c r="S78" s="79" t="s">
        <v>120</v>
      </c>
      <c r="T78" s="80" t="s">
        <v>121</v>
      </c>
    </row>
    <row r="79" spans="2:63" s="1" customFormat="1" ht="29.25" customHeight="1">
      <c r="B79" s="38"/>
      <c r="C79" s="84" t="s">
        <v>99</v>
      </c>
      <c r="D79" s="60"/>
      <c r="E79" s="60"/>
      <c r="F79" s="60"/>
      <c r="G79" s="60"/>
      <c r="H79" s="60"/>
      <c r="I79" s="160"/>
      <c r="J79" s="169">
        <f>BK79</f>
        <v>0</v>
      </c>
      <c r="K79" s="60"/>
      <c r="L79" s="58"/>
      <c r="M79" s="81"/>
      <c r="N79" s="82"/>
      <c r="O79" s="82"/>
      <c r="P79" s="170">
        <f>P80</f>
        <v>0</v>
      </c>
      <c r="Q79" s="82"/>
      <c r="R79" s="170">
        <f>R80</f>
        <v>0</v>
      </c>
      <c r="S79" s="82"/>
      <c r="T79" s="171">
        <f>T80</f>
        <v>0</v>
      </c>
      <c r="AT79" s="21" t="s">
        <v>73</v>
      </c>
      <c r="AU79" s="21" t="s">
        <v>100</v>
      </c>
      <c r="BK79" s="172">
        <f>BK80</f>
        <v>0</v>
      </c>
    </row>
    <row r="80" spans="2:63" s="10" customFormat="1" ht="37.35" customHeight="1">
      <c r="B80" s="173"/>
      <c r="C80" s="174"/>
      <c r="D80" s="175" t="s">
        <v>73</v>
      </c>
      <c r="E80" s="176" t="s">
        <v>385</v>
      </c>
      <c r="F80" s="176" t="s">
        <v>386</v>
      </c>
      <c r="G80" s="174"/>
      <c r="H80" s="174"/>
      <c r="I80" s="177"/>
      <c r="J80" s="178">
        <f>BK80</f>
        <v>0</v>
      </c>
      <c r="K80" s="174"/>
      <c r="L80" s="179"/>
      <c r="M80" s="180"/>
      <c r="N80" s="181"/>
      <c r="O80" s="181"/>
      <c r="P80" s="182">
        <f>P81+P93</f>
        <v>0</v>
      </c>
      <c r="Q80" s="181"/>
      <c r="R80" s="182">
        <f>R81+R93</f>
        <v>0</v>
      </c>
      <c r="S80" s="181"/>
      <c r="T80" s="183">
        <f>T81+T93</f>
        <v>0</v>
      </c>
      <c r="AR80" s="184" t="s">
        <v>150</v>
      </c>
      <c r="AT80" s="185" t="s">
        <v>73</v>
      </c>
      <c r="AU80" s="185" t="s">
        <v>74</v>
      </c>
      <c r="AY80" s="184" t="s">
        <v>124</v>
      </c>
      <c r="BK80" s="186">
        <f>BK81+BK93</f>
        <v>0</v>
      </c>
    </row>
    <row r="81" spans="2:65" s="10" customFormat="1" ht="19.899999999999999" customHeight="1">
      <c r="B81" s="173"/>
      <c r="C81" s="174"/>
      <c r="D81" s="175" t="s">
        <v>73</v>
      </c>
      <c r="E81" s="187" t="s">
        <v>387</v>
      </c>
      <c r="F81" s="187" t="s">
        <v>388</v>
      </c>
      <c r="G81" s="174"/>
      <c r="H81" s="174"/>
      <c r="I81" s="177"/>
      <c r="J81" s="188">
        <f>BK81</f>
        <v>0</v>
      </c>
      <c r="K81" s="174"/>
      <c r="L81" s="179"/>
      <c r="M81" s="180"/>
      <c r="N81" s="181"/>
      <c r="O81" s="181"/>
      <c r="P81" s="182">
        <f>SUM(P82:P92)</f>
        <v>0</v>
      </c>
      <c r="Q81" s="181"/>
      <c r="R81" s="182">
        <f>SUM(R82:R92)</f>
        <v>0</v>
      </c>
      <c r="S81" s="181"/>
      <c r="T81" s="183">
        <f>SUM(T82:T92)</f>
        <v>0</v>
      </c>
      <c r="AR81" s="184" t="s">
        <v>150</v>
      </c>
      <c r="AT81" s="185" t="s">
        <v>73</v>
      </c>
      <c r="AU81" s="185" t="s">
        <v>82</v>
      </c>
      <c r="AY81" s="184" t="s">
        <v>124</v>
      </c>
      <c r="BK81" s="186">
        <f>SUM(BK82:BK92)</f>
        <v>0</v>
      </c>
    </row>
    <row r="82" spans="2:65" s="1" customFormat="1" ht="38.25" customHeight="1">
      <c r="B82" s="38"/>
      <c r="C82" s="189" t="s">
        <v>82</v>
      </c>
      <c r="D82" s="189" t="s">
        <v>126</v>
      </c>
      <c r="E82" s="190" t="s">
        <v>389</v>
      </c>
      <c r="F82" s="191" t="s">
        <v>390</v>
      </c>
      <c r="G82" s="192" t="s">
        <v>129</v>
      </c>
      <c r="H82" s="193">
        <v>1</v>
      </c>
      <c r="I82" s="194"/>
      <c r="J82" s="195">
        <f>ROUND(I82*H82,2)</f>
        <v>0</v>
      </c>
      <c r="K82" s="191" t="s">
        <v>23</v>
      </c>
      <c r="L82" s="58"/>
      <c r="M82" s="196" t="s">
        <v>23</v>
      </c>
      <c r="N82" s="197" t="s">
        <v>45</v>
      </c>
      <c r="O82" s="39"/>
      <c r="P82" s="198">
        <f>O82*H82</f>
        <v>0</v>
      </c>
      <c r="Q82" s="198">
        <v>0</v>
      </c>
      <c r="R82" s="198">
        <f>Q82*H82</f>
        <v>0</v>
      </c>
      <c r="S82" s="198">
        <v>0</v>
      </c>
      <c r="T82" s="199">
        <f>S82*H82</f>
        <v>0</v>
      </c>
      <c r="AR82" s="21" t="s">
        <v>391</v>
      </c>
      <c r="AT82" s="21" t="s">
        <v>126</v>
      </c>
      <c r="AU82" s="21" t="s">
        <v>84</v>
      </c>
      <c r="AY82" s="21" t="s">
        <v>124</v>
      </c>
      <c r="BE82" s="200">
        <f>IF(N82="základní",J82,0)</f>
        <v>0</v>
      </c>
      <c r="BF82" s="200">
        <f>IF(N82="snížená",J82,0)</f>
        <v>0</v>
      </c>
      <c r="BG82" s="200">
        <f>IF(N82="zákl. přenesená",J82,0)</f>
        <v>0</v>
      </c>
      <c r="BH82" s="200">
        <f>IF(N82="sníž. přenesená",J82,0)</f>
        <v>0</v>
      </c>
      <c r="BI82" s="200">
        <f>IF(N82="nulová",J82,0)</f>
        <v>0</v>
      </c>
      <c r="BJ82" s="21" t="s">
        <v>82</v>
      </c>
      <c r="BK82" s="200">
        <f>ROUND(I82*H82,2)</f>
        <v>0</v>
      </c>
      <c r="BL82" s="21" t="s">
        <v>391</v>
      </c>
      <c r="BM82" s="21" t="s">
        <v>392</v>
      </c>
    </row>
    <row r="83" spans="2:65" s="1" customFormat="1" ht="40.5">
      <c r="B83" s="38"/>
      <c r="C83" s="60"/>
      <c r="D83" s="201" t="s">
        <v>132</v>
      </c>
      <c r="E83" s="60"/>
      <c r="F83" s="202" t="s">
        <v>393</v>
      </c>
      <c r="G83" s="60"/>
      <c r="H83" s="60"/>
      <c r="I83" s="160"/>
      <c r="J83" s="60"/>
      <c r="K83" s="60"/>
      <c r="L83" s="58"/>
      <c r="M83" s="203"/>
      <c r="N83" s="39"/>
      <c r="O83" s="39"/>
      <c r="P83" s="39"/>
      <c r="Q83" s="39"/>
      <c r="R83" s="39"/>
      <c r="S83" s="39"/>
      <c r="T83" s="75"/>
      <c r="AT83" s="21" t="s">
        <v>132</v>
      </c>
      <c r="AU83" s="21" t="s">
        <v>84</v>
      </c>
    </row>
    <row r="84" spans="2:65" s="1" customFormat="1" ht="16.5" customHeight="1">
      <c r="B84" s="38"/>
      <c r="C84" s="189" t="s">
        <v>84</v>
      </c>
      <c r="D84" s="189" t="s">
        <v>126</v>
      </c>
      <c r="E84" s="190" t="s">
        <v>394</v>
      </c>
      <c r="F84" s="191" t="s">
        <v>395</v>
      </c>
      <c r="G84" s="192" t="s">
        <v>129</v>
      </c>
      <c r="H84" s="193">
        <v>1</v>
      </c>
      <c r="I84" s="194"/>
      <c r="J84" s="195">
        <f>ROUND(I84*H84,2)</f>
        <v>0</v>
      </c>
      <c r="K84" s="191" t="s">
        <v>137</v>
      </c>
      <c r="L84" s="58"/>
      <c r="M84" s="196" t="s">
        <v>23</v>
      </c>
      <c r="N84" s="197" t="s">
        <v>45</v>
      </c>
      <c r="O84" s="39"/>
      <c r="P84" s="198">
        <f>O84*H84</f>
        <v>0</v>
      </c>
      <c r="Q84" s="198">
        <v>0</v>
      </c>
      <c r="R84" s="198">
        <f>Q84*H84</f>
        <v>0</v>
      </c>
      <c r="S84" s="198">
        <v>0</v>
      </c>
      <c r="T84" s="199">
        <f>S84*H84</f>
        <v>0</v>
      </c>
      <c r="AR84" s="21" t="s">
        <v>391</v>
      </c>
      <c r="AT84" s="21" t="s">
        <v>126</v>
      </c>
      <c r="AU84" s="21" t="s">
        <v>84</v>
      </c>
      <c r="AY84" s="21" t="s">
        <v>124</v>
      </c>
      <c r="BE84" s="200">
        <f>IF(N84="základní",J84,0)</f>
        <v>0</v>
      </c>
      <c r="BF84" s="200">
        <f>IF(N84="snížená",J84,0)</f>
        <v>0</v>
      </c>
      <c r="BG84" s="200">
        <f>IF(N84="zákl. přenesená",J84,0)</f>
        <v>0</v>
      </c>
      <c r="BH84" s="200">
        <f>IF(N84="sníž. přenesená",J84,0)</f>
        <v>0</v>
      </c>
      <c r="BI84" s="200">
        <f>IF(N84="nulová",J84,0)</f>
        <v>0</v>
      </c>
      <c r="BJ84" s="21" t="s">
        <v>82</v>
      </c>
      <c r="BK84" s="200">
        <f>ROUND(I84*H84,2)</f>
        <v>0</v>
      </c>
      <c r="BL84" s="21" t="s">
        <v>391</v>
      </c>
      <c r="BM84" s="21" t="s">
        <v>396</v>
      </c>
    </row>
    <row r="85" spans="2:65" s="1" customFormat="1" ht="54">
      <c r="B85" s="38"/>
      <c r="C85" s="60"/>
      <c r="D85" s="201" t="s">
        <v>132</v>
      </c>
      <c r="E85" s="60"/>
      <c r="F85" s="202" t="s">
        <v>397</v>
      </c>
      <c r="G85" s="60"/>
      <c r="H85" s="60"/>
      <c r="I85" s="160"/>
      <c r="J85" s="60"/>
      <c r="K85" s="60"/>
      <c r="L85" s="58"/>
      <c r="M85" s="203"/>
      <c r="N85" s="39"/>
      <c r="O85" s="39"/>
      <c r="P85" s="39"/>
      <c r="Q85" s="39"/>
      <c r="R85" s="39"/>
      <c r="S85" s="39"/>
      <c r="T85" s="75"/>
      <c r="AT85" s="21" t="s">
        <v>132</v>
      </c>
      <c r="AU85" s="21" t="s">
        <v>84</v>
      </c>
    </row>
    <row r="86" spans="2:65" s="1" customFormat="1" ht="16.5" customHeight="1">
      <c r="B86" s="38"/>
      <c r="C86" s="189" t="s">
        <v>141</v>
      </c>
      <c r="D86" s="189" t="s">
        <v>126</v>
      </c>
      <c r="E86" s="190" t="s">
        <v>398</v>
      </c>
      <c r="F86" s="191" t="s">
        <v>399</v>
      </c>
      <c r="G86" s="192" t="s">
        <v>129</v>
      </c>
      <c r="H86" s="193">
        <v>1</v>
      </c>
      <c r="I86" s="194"/>
      <c r="J86" s="195">
        <f>ROUND(I86*H86,2)</f>
        <v>0</v>
      </c>
      <c r="K86" s="191" t="s">
        <v>137</v>
      </c>
      <c r="L86" s="58"/>
      <c r="M86" s="196" t="s">
        <v>23</v>
      </c>
      <c r="N86" s="197" t="s">
        <v>45</v>
      </c>
      <c r="O86" s="39"/>
      <c r="P86" s="198">
        <f>O86*H86</f>
        <v>0</v>
      </c>
      <c r="Q86" s="198">
        <v>0</v>
      </c>
      <c r="R86" s="198">
        <f>Q86*H86</f>
        <v>0</v>
      </c>
      <c r="S86" s="198">
        <v>0</v>
      </c>
      <c r="T86" s="199">
        <f>S86*H86</f>
        <v>0</v>
      </c>
      <c r="AR86" s="21" t="s">
        <v>391</v>
      </c>
      <c r="AT86" s="21" t="s">
        <v>126</v>
      </c>
      <c r="AU86" s="21" t="s">
        <v>84</v>
      </c>
      <c r="AY86" s="21" t="s">
        <v>124</v>
      </c>
      <c r="BE86" s="200">
        <f>IF(N86="základní",J86,0)</f>
        <v>0</v>
      </c>
      <c r="BF86" s="200">
        <f>IF(N86="snížená",J86,0)</f>
        <v>0</v>
      </c>
      <c r="BG86" s="200">
        <f>IF(N86="zákl. přenesená",J86,0)</f>
        <v>0</v>
      </c>
      <c r="BH86" s="200">
        <f>IF(N86="sníž. přenesená",J86,0)</f>
        <v>0</v>
      </c>
      <c r="BI86" s="200">
        <f>IF(N86="nulová",J86,0)</f>
        <v>0</v>
      </c>
      <c r="BJ86" s="21" t="s">
        <v>82</v>
      </c>
      <c r="BK86" s="200">
        <f>ROUND(I86*H86,2)</f>
        <v>0</v>
      </c>
      <c r="BL86" s="21" t="s">
        <v>391</v>
      </c>
      <c r="BM86" s="21" t="s">
        <v>400</v>
      </c>
    </row>
    <row r="87" spans="2:65" s="1" customFormat="1" ht="16.5" customHeight="1">
      <c r="B87" s="38"/>
      <c r="C87" s="189" t="s">
        <v>130</v>
      </c>
      <c r="D87" s="189" t="s">
        <v>126</v>
      </c>
      <c r="E87" s="190" t="s">
        <v>401</v>
      </c>
      <c r="F87" s="191" t="s">
        <v>402</v>
      </c>
      <c r="G87" s="192" t="s">
        <v>129</v>
      </c>
      <c r="H87" s="193">
        <v>1</v>
      </c>
      <c r="I87" s="194"/>
      <c r="J87" s="195">
        <f>ROUND(I87*H87,2)</f>
        <v>0</v>
      </c>
      <c r="K87" s="191" t="s">
        <v>23</v>
      </c>
      <c r="L87" s="58"/>
      <c r="M87" s="196" t="s">
        <v>23</v>
      </c>
      <c r="N87" s="197" t="s">
        <v>45</v>
      </c>
      <c r="O87" s="39"/>
      <c r="P87" s="198">
        <f>O87*H87</f>
        <v>0</v>
      </c>
      <c r="Q87" s="198">
        <v>0</v>
      </c>
      <c r="R87" s="198">
        <f>Q87*H87</f>
        <v>0</v>
      </c>
      <c r="S87" s="198">
        <v>0</v>
      </c>
      <c r="T87" s="199">
        <f>S87*H87</f>
        <v>0</v>
      </c>
      <c r="AR87" s="21" t="s">
        <v>391</v>
      </c>
      <c r="AT87" s="21" t="s">
        <v>126</v>
      </c>
      <c r="AU87" s="21" t="s">
        <v>84</v>
      </c>
      <c r="AY87" s="21" t="s">
        <v>124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21" t="s">
        <v>82</v>
      </c>
      <c r="BK87" s="200">
        <f>ROUND(I87*H87,2)</f>
        <v>0</v>
      </c>
      <c r="BL87" s="21" t="s">
        <v>391</v>
      </c>
      <c r="BM87" s="21" t="s">
        <v>403</v>
      </c>
    </row>
    <row r="88" spans="2:65" s="1" customFormat="1" ht="40.5">
      <c r="B88" s="38"/>
      <c r="C88" s="60"/>
      <c r="D88" s="201" t="s">
        <v>132</v>
      </c>
      <c r="E88" s="60"/>
      <c r="F88" s="202" t="s">
        <v>404</v>
      </c>
      <c r="G88" s="60"/>
      <c r="H88" s="60"/>
      <c r="I88" s="160"/>
      <c r="J88" s="60"/>
      <c r="K88" s="60"/>
      <c r="L88" s="58"/>
      <c r="M88" s="203"/>
      <c r="N88" s="39"/>
      <c r="O88" s="39"/>
      <c r="P88" s="39"/>
      <c r="Q88" s="39"/>
      <c r="R88" s="39"/>
      <c r="S88" s="39"/>
      <c r="T88" s="75"/>
      <c r="AT88" s="21" t="s">
        <v>132</v>
      </c>
      <c r="AU88" s="21" t="s">
        <v>84</v>
      </c>
    </row>
    <row r="89" spans="2:65" s="1" customFormat="1" ht="16.5" customHeight="1">
      <c r="B89" s="38"/>
      <c r="C89" s="189" t="s">
        <v>150</v>
      </c>
      <c r="D89" s="189" t="s">
        <v>126</v>
      </c>
      <c r="E89" s="190" t="s">
        <v>405</v>
      </c>
      <c r="F89" s="191" t="s">
        <v>406</v>
      </c>
      <c r="G89" s="192" t="s">
        <v>129</v>
      </c>
      <c r="H89" s="193">
        <v>1</v>
      </c>
      <c r="I89" s="194"/>
      <c r="J89" s="195">
        <f>ROUND(I89*H89,2)</f>
        <v>0</v>
      </c>
      <c r="K89" s="191" t="s">
        <v>137</v>
      </c>
      <c r="L89" s="58"/>
      <c r="M89" s="196" t="s">
        <v>23</v>
      </c>
      <c r="N89" s="197" t="s">
        <v>45</v>
      </c>
      <c r="O89" s="39"/>
      <c r="P89" s="198">
        <f>O89*H89</f>
        <v>0</v>
      </c>
      <c r="Q89" s="198">
        <v>0</v>
      </c>
      <c r="R89" s="198">
        <f>Q89*H89</f>
        <v>0</v>
      </c>
      <c r="S89" s="198">
        <v>0</v>
      </c>
      <c r="T89" s="199">
        <f>S89*H89</f>
        <v>0</v>
      </c>
      <c r="AR89" s="21" t="s">
        <v>391</v>
      </c>
      <c r="AT89" s="21" t="s">
        <v>126</v>
      </c>
      <c r="AU89" s="21" t="s">
        <v>84</v>
      </c>
      <c r="AY89" s="21" t="s">
        <v>124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21" t="s">
        <v>82</v>
      </c>
      <c r="BK89" s="200">
        <f>ROUND(I89*H89,2)</f>
        <v>0</v>
      </c>
      <c r="BL89" s="21" t="s">
        <v>391</v>
      </c>
      <c r="BM89" s="21" t="s">
        <v>407</v>
      </c>
    </row>
    <row r="90" spans="2:65" s="1" customFormat="1" ht="67.5">
      <c r="B90" s="38"/>
      <c r="C90" s="60"/>
      <c r="D90" s="201" t="s">
        <v>132</v>
      </c>
      <c r="E90" s="60"/>
      <c r="F90" s="202" t="s">
        <v>408</v>
      </c>
      <c r="G90" s="60"/>
      <c r="H90" s="60"/>
      <c r="I90" s="160"/>
      <c r="J90" s="60"/>
      <c r="K90" s="60"/>
      <c r="L90" s="58"/>
      <c r="M90" s="203"/>
      <c r="N90" s="39"/>
      <c r="O90" s="39"/>
      <c r="P90" s="39"/>
      <c r="Q90" s="39"/>
      <c r="R90" s="39"/>
      <c r="S90" s="39"/>
      <c r="T90" s="75"/>
      <c r="AT90" s="21" t="s">
        <v>132</v>
      </c>
      <c r="AU90" s="21" t="s">
        <v>84</v>
      </c>
    </row>
    <row r="91" spans="2:65" s="1" customFormat="1" ht="16.5" customHeight="1">
      <c r="B91" s="38"/>
      <c r="C91" s="189" t="s">
        <v>155</v>
      </c>
      <c r="D91" s="189" t="s">
        <v>126</v>
      </c>
      <c r="E91" s="190" t="s">
        <v>409</v>
      </c>
      <c r="F91" s="191" t="s">
        <v>410</v>
      </c>
      <c r="G91" s="192" t="s">
        <v>129</v>
      </c>
      <c r="H91" s="193">
        <v>1</v>
      </c>
      <c r="I91" s="194"/>
      <c r="J91" s="195">
        <f>ROUND(I91*H91,2)</f>
        <v>0</v>
      </c>
      <c r="K91" s="191" t="s">
        <v>23</v>
      </c>
      <c r="L91" s="58"/>
      <c r="M91" s="196" t="s">
        <v>23</v>
      </c>
      <c r="N91" s="197" t="s">
        <v>45</v>
      </c>
      <c r="O91" s="39"/>
      <c r="P91" s="198">
        <f>O91*H91</f>
        <v>0</v>
      </c>
      <c r="Q91" s="198">
        <v>0</v>
      </c>
      <c r="R91" s="198">
        <f>Q91*H91</f>
        <v>0</v>
      </c>
      <c r="S91" s="198">
        <v>0</v>
      </c>
      <c r="T91" s="199">
        <f>S91*H91</f>
        <v>0</v>
      </c>
      <c r="AR91" s="21" t="s">
        <v>391</v>
      </c>
      <c r="AT91" s="21" t="s">
        <v>126</v>
      </c>
      <c r="AU91" s="21" t="s">
        <v>84</v>
      </c>
      <c r="AY91" s="21" t="s">
        <v>124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21" t="s">
        <v>82</v>
      </c>
      <c r="BK91" s="200">
        <f>ROUND(I91*H91,2)</f>
        <v>0</v>
      </c>
      <c r="BL91" s="21" t="s">
        <v>391</v>
      </c>
      <c r="BM91" s="21" t="s">
        <v>411</v>
      </c>
    </row>
    <row r="92" spans="2:65" s="1" customFormat="1" ht="40.5">
      <c r="B92" s="38"/>
      <c r="C92" s="60"/>
      <c r="D92" s="201" t="s">
        <v>132</v>
      </c>
      <c r="E92" s="60"/>
      <c r="F92" s="202" t="s">
        <v>412</v>
      </c>
      <c r="G92" s="60"/>
      <c r="H92" s="60"/>
      <c r="I92" s="160"/>
      <c r="J92" s="60"/>
      <c r="K92" s="60"/>
      <c r="L92" s="58"/>
      <c r="M92" s="203"/>
      <c r="N92" s="39"/>
      <c r="O92" s="39"/>
      <c r="P92" s="39"/>
      <c r="Q92" s="39"/>
      <c r="R92" s="39"/>
      <c r="S92" s="39"/>
      <c r="T92" s="75"/>
      <c r="AT92" s="21" t="s">
        <v>132</v>
      </c>
      <c r="AU92" s="21" t="s">
        <v>84</v>
      </c>
    </row>
    <row r="93" spans="2:65" s="10" customFormat="1" ht="29.85" customHeight="1">
      <c r="B93" s="173"/>
      <c r="C93" s="174"/>
      <c r="D93" s="175" t="s">
        <v>73</v>
      </c>
      <c r="E93" s="187" t="s">
        <v>413</v>
      </c>
      <c r="F93" s="187" t="s">
        <v>414</v>
      </c>
      <c r="G93" s="174"/>
      <c r="H93" s="174"/>
      <c r="I93" s="177"/>
      <c r="J93" s="188">
        <f>BK93</f>
        <v>0</v>
      </c>
      <c r="K93" s="174"/>
      <c r="L93" s="179"/>
      <c r="M93" s="180"/>
      <c r="N93" s="181"/>
      <c r="O93" s="181"/>
      <c r="P93" s="182">
        <f>SUM(P94:P96)</f>
        <v>0</v>
      </c>
      <c r="Q93" s="181"/>
      <c r="R93" s="182">
        <f>SUM(R94:R96)</f>
        <v>0</v>
      </c>
      <c r="S93" s="181"/>
      <c r="T93" s="183">
        <f>SUM(T94:T96)</f>
        <v>0</v>
      </c>
      <c r="AR93" s="184" t="s">
        <v>150</v>
      </c>
      <c r="AT93" s="185" t="s">
        <v>73</v>
      </c>
      <c r="AU93" s="185" t="s">
        <v>82</v>
      </c>
      <c r="AY93" s="184" t="s">
        <v>124</v>
      </c>
      <c r="BK93" s="186">
        <f>SUM(BK94:BK96)</f>
        <v>0</v>
      </c>
    </row>
    <row r="94" spans="2:65" s="1" customFormat="1" ht="16.5" customHeight="1">
      <c r="B94" s="38"/>
      <c r="C94" s="189" t="s">
        <v>159</v>
      </c>
      <c r="D94" s="189" t="s">
        <v>126</v>
      </c>
      <c r="E94" s="190" t="s">
        <v>415</v>
      </c>
      <c r="F94" s="191" t="s">
        <v>414</v>
      </c>
      <c r="G94" s="192" t="s">
        <v>129</v>
      </c>
      <c r="H94" s="193">
        <v>1</v>
      </c>
      <c r="I94" s="194"/>
      <c r="J94" s="195">
        <f>ROUND(I94*H94,2)</f>
        <v>0</v>
      </c>
      <c r="K94" s="191" t="s">
        <v>137</v>
      </c>
      <c r="L94" s="58"/>
      <c r="M94" s="196" t="s">
        <v>23</v>
      </c>
      <c r="N94" s="197" t="s">
        <v>45</v>
      </c>
      <c r="O94" s="39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AR94" s="21" t="s">
        <v>391</v>
      </c>
      <c r="AT94" s="21" t="s">
        <v>126</v>
      </c>
      <c r="AU94" s="21" t="s">
        <v>84</v>
      </c>
      <c r="AY94" s="21" t="s">
        <v>124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21" t="s">
        <v>82</v>
      </c>
      <c r="BK94" s="200">
        <f>ROUND(I94*H94,2)</f>
        <v>0</v>
      </c>
      <c r="BL94" s="21" t="s">
        <v>391</v>
      </c>
      <c r="BM94" s="21" t="s">
        <v>416</v>
      </c>
    </row>
    <row r="95" spans="2:65" s="1" customFormat="1" ht="16.5" customHeight="1">
      <c r="B95" s="38"/>
      <c r="C95" s="189" t="s">
        <v>164</v>
      </c>
      <c r="D95" s="189" t="s">
        <v>126</v>
      </c>
      <c r="E95" s="190" t="s">
        <v>417</v>
      </c>
      <c r="F95" s="191" t="s">
        <v>418</v>
      </c>
      <c r="G95" s="192" t="s">
        <v>129</v>
      </c>
      <c r="H95" s="193">
        <v>1</v>
      </c>
      <c r="I95" s="194"/>
      <c r="J95" s="195">
        <f>ROUND(I95*H95,2)</f>
        <v>0</v>
      </c>
      <c r="K95" s="191" t="s">
        <v>137</v>
      </c>
      <c r="L95" s="58"/>
      <c r="M95" s="196" t="s">
        <v>23</v>
      </c>
      <c r="N95" s="197" t="s">
        <v>45</v>
      </c>
      <c r="O95" s="39"/>
      <c r="P95" s="198">
        <f>O95*H95</f>
        <v>0</v>
      </c>
      <c r="Q95" s="198">
        <v>0</v>
      </c>
      <c r="R95" s="198">
        <f>Q95*H95</f>
        <v>0</v>
      </c>
      <c r="S95" s="198">
        <v>0</v>
      </c>
      <c r="T95" s="199">
        <f>S95*H95</f>
        <v>0</v>
      </c>
      <c r="AR95" s="21" t="s">
        <v>391</v>
      </c>
      <c r="AT95" s="21" t="s">
        <v>126</v>
      </c>
      <c r="AU95" s="21" t="s">
        <v>84</v>
      </c>
      <c r="AY95" s="21" t="s">
        <v>124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21" t="s">
        <v>82</v>
      </c>
      <c r="BK95" s="200">
        <f>ROUND(I95*H95,2)</f>
        <v>0</v>
      </c>
      <c r="BL95" s="21" t="s">
        <v>391</v>
      </c>
      <c r="BM95" s="21" t="s">
        <v>419</v>
      </c>
    </row>
    <row r="96" spans="2:65" s="1" customFormat="1" ht="16.5" customHeight="1">
      <c r="B96" s="38"/>
      <c r="C96" s="189" t="s">
        <v>169</v>
      </c>
      <c r="D96" s="189" t="s">
        <v>126</v>
      </c>
      <c r="E96" s="190" t="s">
        <v>420</v>
      </c>
      <c r="F96" s="191" t="s">
        <v>421</v>
      </c>
      <c r="G96" s="192" t="s">
        <v>129</v>
      </c>
      <c r="H96" s="193">
        <v>1</v>
      </c>
      <c r="I96" s="194"/>
      <c r="J96" s="195">
        <f>ROUND(I96*H96,2)</f>
        <v>0</v>
      </c>
      <c r="K96" s="191" t="s">
        <v>137</v>
      </c>
      <c r="L96" s="58"/>
      <c r="M96" s="196" t="s">
        <v>23</v>
      </c>
      <c r="N96" s="228" t="s">
        <v>45</v>
      </c>
      <c r="O96" s="22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1" t="s">
        <v>391</v>
      </c>
      <c r="AT96" s="21" t="s">
        <v>126</v>
      </c>
      <c r="AU96" s="21" t="s">
        <v>84</v>
      </c>
      <c r="AY96" s="21" t="s">
        <v>124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21" t="s">
        <v>82</v>
      </c>
      <c r="BK96" s="200">
        <f>ROUND(I96*H96,2)</f>
        <v>0</v>
      </c>
      <c r="BL96" s="21" t="s">
        <v>391</v>
      </c>
      <c r="BM96" s="21" t="s">
        <v>422</v>
      </c>
    </row>
    <row r="97" spans="2:12" s="1" customFormat="1" ht="6.95" customHeight="1">
      <c r="B97" s="53"/>
      <c r="C97" s="54"/>
      <c r="D97" s="54"/>
      <c r="E97" s="54"/>
      <c r="F97" s="54"/>
      <c r="G97" s="54"/>
      <c r="H97" s="54"/>
      <c r="I97" s="136"/>
      <c r="J97" s="54"/>
      <c r="K97" s="54"/>
      <c r="L97" s="58"/>
    </row>
  </sheetData>
  <sheetProtection algorithmName="SHA-512" hashValue="64g56lvwpIuR/B3LVAkmIerIg17A4tWZE08rQVQgK1PZeQ2RcCrMZ4hAOXDN4/R0woVUMhI18DtBFthGLkT6Zg==" saltValue="1ee+ktjBKKGQNZYoqYl0/quQaTIOKZmYVALkUhNUhI4bu2c/t4jkFSUnIGbzP8mBH+h1fuVztCKDt2Q2LVd5jA==" spinCount="100000" sheet="1" objects="1" scenarios="1" formatColumns="0" formatRows="0" autoFilter="0"/>
  <autoFilter ref="C78:K96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1" customWidth="1"/>
    <col min="2" max="2" width="1.6640625" style="231" customWidth="1"/>
    <col min="3" max="4" width="5" style="231" customWidth="1"/>
    <col min="5" max="5" width="11.6640625" style="231" customWidth="1"/>
    <col min="6" max="6" width="9.1640625" style="231" customWidth="1"/>
    <col min="7" max="7" width="5" style="231" customWidth="1"/>
    <col min="8" max="8" width="77.83203125" style="231" customWidth="1"/>
    <col min="9" max="10" width="20" style="231" customWidth="1"/>
    <col min="11" max="11" width="1.6640625" style="231" customWidth="1"/>
  </cols>
  <sheetData>
    <row r="1" spans="2:11" ht="37.5" customHeight="1"/>
    <row r="2" spans="2:11" ht="7.5" customHeight="1">
      <c r="B2" s="232"/>
      <c r="C2" s="233"/>
      <c r="D2" s="233"/>
      <c r="E2" s="233"/>
      <c r="F2" s="233"/>
      <c r="G2" s="233"/>
      <c r="H2" s="233"/>
      <c r="I2" s="233"/>
      <c r="J2" s="233"/>
      <c r="K2" s="234"/>
    </row>
    <row r="3" spans="2:11" s="12" customFormat="1" ht="45" customHeight="1">
      <c r="B3" s="235"/>
      <c r="C3" s="359" t="s">
        <v>423</v>
      </c>
      <c r="D3" s="359"/>
      <c r="E3" s="359"/>
      <c r="F3" s="359"/>
      <c r="G3" s="359"/>
      <c r="H3" s="359"/>
      <c r="I3" s="359"/>
      <c r="J3" s="359"/>
      <c r="K3" s="236"/>
    </row>
    <row r="4" spans="2:11" ht="25.5" customHeight="1">
      <c r="B4" s="237"/>
      <c r="C4" s="363" t="s">
        <v>424</v>
      </c>
      <c r="D4" s="363"/>
      <c r="E4" s="363"/>
      <c r="F4" s="363"/>
      <c r="G4" s="363"/>
      <c r="H4" s="363"/>
      <c r="I4" s="363"/>
      <c r="J4" s="363"/>
      <c r="K4" s="238"/>
    </row>
    <row r="5" spans="2:11" ht="5.25" customHeight="1">
      <c r="B5" s="237"/>
      <c r="C5" s="239"/>
      <c r="D5" s="239"/>
      <c r="E5" s="239"/>
      <c r="F5" s="239"/>
      <c r="G5" s="239"/>
      <c r="H5" s="239"/>
      <c r="I5" s="239"/>
      <c r="J5" s="239"/>
      <c r="K5" s="238"/>
    </row>
    <row r="6" spans="2:11" ht="15" customHeight="1">
      <c r="B6" s="237"/>
      <c r="C6" s="361" t="s">
        <v>425</v>
      </c>
      <c r="D6" s="361"/>
      <c r="E6" s="361"/>
      <c r="F6" s="361"/>
      <c r="G6" s="361"/>
      <c r="H6" s="361"/>
      <c r="I6" s="361"/>
      <c r="J6" s="361"/>
      <c r="K6" s="238"/>
    </row>
    <row r="7" spans="2:11" ht="15" customHeight="1">
      <c r="B7" s="241"/>
      <c r="C7" s="361" t="s">
        <v>426</v>
      </c>
      <c r="D7" s="361"/>
      <c r="E7" s="361"/>
      <c r="F7" s="361"/>
      <c r="G7" s="361"/>
      <c r="H7" s="361"/>
      <c r="I7" s="361"/>
      <c r="J7" s="361"/>
      <c r="K7" s="238"/>
    </row>
    <row r="8" spans="2:11" ht="12.75" customHeight="1">
      <c r="B8" s="241"/>
      <c r="C8" s="240"/>
      <c r="D8" s="240"/>
      <c r="E8" s="240"/>
      <c r="F8" s="240"/>
      <c r="G8" s="240"/>
      <c r="H8" s="240"/>
      <c r="I8" s="240"/>
      <c r="J8" s="240"/>
      <c r="K8" s="238"/>
    </row>
    <row r="9" spans="2:11" ht="15" customHeight="1">
      <c r="B9" s="241"/>
      <c r="C9" s="361" t="s">
        <v>427</v>
      </c>
      <c r="D9" s="361"/>
      <c r="E9" s="361"/>
      <c r="F9" s="361"/>
      <c r="G9" s="361"/>
      <c r="H9" s="361"/>
      <c r="I9" s="361"/>
      <c r="J9" s="361"/>
      <c r="K9" s="238"/>
    </row>
    <row r="10" spans="2:11" ht="15" customHeight="1">
      <c r="B10" s="241"/>
      <c r="C10" s="240"/>
      <c r="D10" s="361" t="s">
        <v>428</v>
      </c>
      <c r="E10" s="361"/>
      <c r="F10" s="361"/>
      <c r="G10" s="361"/>
      <c r="H10" s="361"/>
      <c r="I10" s="361"/>
      <c r="J10" s="361"/>
      <c r="K10" s="238"/>
    </row>
    <row r="11" spans="2:11" ht="15" customHeight="1">
      <c r="B11" s="241"/>
      <c r="C11" s="242"/>
      <c r="D11" s="361" t="s">
        <v>429</v>
      </c>
      <c r="E11" s="361"/>
      <c r="F11" s="361"/>
      <c r="G11" s="361"/>
      <c r="H11" s="361"/>
      <c r="I11" s="361"/>
      <c r="J11" s="361"/>
      <c r="K11" s="238"/>
    </row>
    <row r="12" spans="2:11" ht="12.75" customHeight="1">
      <c r="B12" s="241"/>
      <c r="C12" s="242"/>
      <c r="D12" s="242"/>
      <c r="E12" s="242"/>
      <c r="F12" s="242"/>
      <c r="G12" s="242"/>
      <c r="H12" s="242"/>
      <c r="I12" s="242"/>
      <c r="J12" s="242"/>
      <c r="K12" s="238"/>
    </row>
    <row r="13" spans="2:11" ht="15" customHeight="1">
      <c r="B13" s="241"/>
      <c r="C13" s="242"/>
      <c r="D13" s="361" t="s">
        <v>430</v>
      </c>
      <c r="E13" s="361"/>
      <c r="F13" s="361"/>
      <c r="G13" s="361"/>
      <c r="H13" s="361"/>
      <c r="I13" s="361"/>
      <c r="J13" s="361"/>
      <c r="K13" s="238"/>
    </row>
    <row r="14" spans="2:11" ht="15" customHeight="1">
      <c r="B14" s="241"/>
      <c r="C14" s="242"/>
      <c r="D14" s="361" t="s">
        <v>431</v>
      </c>
      <c r="E14" s="361"/>
      <c r="F14" s="361"/>
      <c r="G14" s="361"/>
      <c r="H14" s="361"/>
      <c r="I14" s="361"/>
      <c r="J14" s="361"/>
      <c r="K14" s="238"/>
    </row>
    <row r="15" spans="2:11" ht="15" customHeight="1">
      <c r="B15" s="241"/>
      <c r="C15" s="242"/>
      <c r="D15" s="361" t="s">
        <v>432</v>
      </c>
      <c r="E15" s="361"/>
      <c r="F15" s="361"/>
      <c r="G15" s="361"/>
      <c r="H15" s="361"/>
      <c r="I15" s="361"/>
      <c r="J15" s="361"/>
      <c r="K15" s="238"/>
    </row>
    <row r="16" spans="2:11" ht="15" customHeight="1">
      <c r="B16" s="241"/>
      <c r="C16" s="242"/>
      <c r="D16" s="242"/>
      <c r="E16" s="243" t="s">
        <v>81</v>
      </c>
      <c r="F16" s="361" t="s">
        <v>433</v>
      </c>
      <c r="G16" s="361"/>
      <c r="H16" s="361"/>
      <c r="I16" s="361"/>
      <c r="J16" s="361"/>
      <c r="K16" s="238"/>
    </row>
    <row r="17" spans="2:11" ht="15" customHeight="1">
      <c r="B17" s="241"/>
      <c r="C17" s="242"/>
      <c r="D17" s="242"/>
      <c r="E17" s="243" t="s">
        <v>434</v>
      </c>
      <c r="F17" s="361" t="s">
        <v>435</v>
      </c>
      <c r="G17" s="361"/>
      <c r="H17" s="361"/>
      <c r="I17" s="361"/>
      <c r="J17" s="361"/>
      <c r="K17" s="238"/>
    </row>
    <row r="18" spans="2:11" ht="15" customHeight="1">
      <c r="B18" s="241"/>
      <c r="C18" s="242"/>
      <c r="D18" s="242"/>
      <c r="E18" s="243" t="s">
        <v>436</v>
      </c>
      <c r="F18" s="361" t="s">
        <v>437</v>
      </c>
      <c r="G18" s="361"/>
      <c r="H18" s="361"/>
      <c r="I18" s="361"/>
      <c r="J18" s="361"/>
      <c r="K18" s="238"/>
    </row>
    <row r="19" spans="2:11" ht="15" customHeight="1">
      <c r="B19" s="241"/>
      <c r="C19" s="242"/>
      <c r="D19" s="242"/>
      <c r="E19" s="243" t="s">
        <v>438</v>
      </c>
      <c r="F19" s="361" t="s">
        <v>439</v>
      </c>
      <c r="G19" s="361"/>
      <c r="H19" s="361"/>
      <c r="I19" s="361"/>
      <c r="J19" s="361"/>
      <c r="K19" s="238"/>
    </row>
    <row r="20" spans="2:11" ht="15" customHeight="1">
      <c r="B20" s="241"/>
      <c r="C20" s="242"/>
      <c r="D20" s="242"/>
      <c r="E20" s="243" t="s">
        <v>440</v>
      </c>
      <c r="F20" s="361" t="s">
        <v>441</v>
      </c>
      <c r="G20" s="361"/>
      <c r="H20" s="361"/>
      <c r="I20" s="361"/>
      <c r="J20" s="361"/>
      <c r="K20" s="238"/>
    </row>
    <row r="21" spans="2:11" ht="15" customHeight="1">
      <c r="B21" s="241"/>
      <c r="C21" s="242"/>
      <c r="D21" s="242"/>
      <c r="E21" s="243" t="s">
        <v>442</v>
      </c>
      <c r="F21" s="361" t="s">
        <v>443</v>
      </c>
      <c r="G21" s="361"/>
      <c r="H21" s="361"/>
      <c r="I21" s="361"/>
      <c r="J21" s="361"/>
      <c r="K21" s="238"/>
    </row>
    <row r="22" spans="2:11" ht="12.75" customHeight="1">
      <c r="B22" s="241"/>
      <c r="C22" s="242"/>
      <c r="D22" s="242"/>
      <c r="E22" s="242"/>
      <c r="F22" s="242"/>
      <c r="G22" s="242"/>
      <c r="H22" s="242"/>
      <c r="I22" s="242"/>
      <c r="J22" s="242"/>
      <c r="K22" s="238"/>
    </row>
    <row r="23" spans="2:11" ht="15" customHeight="1">
      <c r="B23" s="241"/>
      <c r="C23" s="361" t="s">
        <v>444</v>
      </c>
      <c r="D23" s="361"/>
      <c r="E23" s="361"/>
      <c r="F23" s="361"/>
      <c r="G23" s="361"/>
      <c r="H23" s="361"/>
      <c r="I23" s="361"/>
      <c r="J23" s="361"/>
      <c r="K23" s="238"/>
    </row>
    <row r="24" spans="2:11" ht="15" customHeight="1">
      <c r="B24" s="241"/>
      <c r="C24" s="361" t="s">
        <v>445</v>
      </c>
      <c r="D24" s="361"/>
      <c r="E24" s="361"/>
      <c r="F24" s="361"/>
      <c r="G24" s="361"/>
      <c r="H24" s="361"/>
      <c r="I24" s="361"/>
      <c r="J24" s="361"/>
      <c r="K24" s="238"/>
    </row>
    <row r="25" spans="2:11" ht="15" customHeight="1">
      <c r="B25" s="241"/>
      <c r="C25" s="240"/>
      <c r="D25" s="361" t="s">
        <v>446</v>
      </c>
      <c r="E25" s="361"/>
      <c r="F25" s="361"/>
      <c r="G25" s="361"/>
      <c r="H25" s="361"/>
      <c r="I25" s="361"/>
      <c r="J25" s="361"/>
      <c r="K25" s="238"/>
    </row>
    <row r="26" spans="2:11" ht="15" customHeight="1">
      <c r="B26" s="241"/>
      <c r="C26" s="242"/>
      <c r="D26" s="361" t="s">
        <v>447</v>
      </c>
      <c r="E26" s="361"/>
      <c r="F26" s="361"/>
      <c r="G26" s="361"/>
      <c r="H26" s="361"/>
      <c r="I26" s="361"/>
      <c r="J26" s="361"/>
      <c r="K26" s="238"/>
    </row>
    <row r="27" spans="2:11" ht="12.75" customHeight="1">
      <c r="B27" s="241"/>
      <c r="C27" s="242"/>
      <c r="D27" s="242"/>
      <c r="E27" s="242"/>
      <c r="F27" s="242"/>
      <c r="G27" s="242"/>
      <c r="H27" s="242"/>
      <c r="I27" s="242"/>
      <c r="J27" s="242"/>
      <c r="K27" s="238"/>
    </row>
    <row r="28" spans="2:11" ht="15" customHeight="1">
      <c r="B28" s="241"/>
      <c r="C28" s="242"/>
      <c r="D28" s="361" t="s">
        <v>448</v>
      </c>
      <c r="E28" s="361"/>
      <c r="F28" s="361"/>
      <c r="G28" s="361"/>
      <c r="H28" s="361"/>
      <c r="I28" s="361"/>
      <c r="J28" s="361"/>
      <c r="K28" s="238"/>
    </row>
    <row r="29" spans="2:11" ht="15" customHeight="1">
      <c r="B29" s="241"/>
      <c r="C29" s="242"/>
      <c r="D29" s="361" t="s">
        <v>449</v>
      </c>
      <c r="E29" s="361"/>
      <c r="F29" s="361"/>
      <c r="G29" s="361"/>
      <c r="H29" s="361"/>
      <c r="I29" s="361"/>
      <c r="J29" s="361"/>
      <c r="K29" s="238"/>
    </row>
    <row r="30" spans="2:11" ht="12.75" customHeight="1">
      <c r="B30" s="241"/>
      <c r="C30" s="242"/>
      <c r="D30" s="242"/>
      <c r="E30" s="242"/>
      <c r="F30" s="242"/>
      <c r="G30" s="242"/>
      <c r="H30" s="242"/>
      <c r="I30" s="242"/>
      <c r="J30" s="242"/>
      <c r="K30" s="238"/>
    </row>
    <row r="31" spans="2:11" ht="15" customHeight="1">
      <c r="B31" s="241"/>
      <c r="C31" s="242"/>
      <c r="D31" s="361" t="s">
        <v>450</v>
      </c>
      <c r="E31" s="361"/>
      <c r="F31" s="361"/>
      <c r="G31" s="361"/>
      <c r="H31" s="361"/>
      <c r="I31" s="361"/>
      <c r="J31" s="361"/>
      <c r="K31" s="238"/>
    </row>
    <row r="32" spans="2:11" ht="15" customHeight="1">
      <c r="B32" s="241"/>
      <c r="C32" s="242"/>
      <c r="D32" s="361" t="s">
        <v>451</v>
      </c>
      <c r="E32" s="361"/>
      <c r="F32" s="361"/>
      <c r="G32" s="361"/>
      <c r="H32" s="361"/>
      <c r="I32" s="361"/>
      <c r="J32" s="361"/>
      <c r="K32" s="238"/>
    </row>
    <row r="33" spans="2:11" ht="15" customHeight="1">
      <c r="B33" s="241"/>
      <c r="C33" s="242"/>
      <c r="D33" s="361" t="s">
        <v>452</v>
      </c>
      <c r="E33" s="361"/>
      <c r="F33" s="361"/>
      <c r="G33" s="361"/>
      <c r="H33" s="361"/>
      <c r="I33" s="361"/>
      <c r="J33" s="361"/>
      <c r="K33" s="238"/>
    </row>
    <row r="34" spans="2:11" ht="15" customHeight="1">
      <c r="B34" s="241"/>
      <c r="C34" s="242"/>
      <c r="D34" s="240"/>
      <c r="E34" s="244" t="s">
        <v>109</v>
      </c>
      <c r="F34" s="240"/>
      <c r="G34" s="361" t="s">
        <v>453</v>
      </c>
      <c r="H34" s="361"/>
      <c r="I34" s="361"/>
      <c r="J34" s="361"/>
      <c r="K34" s="238"/>
    </row>
    <row r="35" spans="2:11" ht="30.75" customHeight="1">
      <c r="B35" s="241"/>
      <c r="C35" s="242"/>
      <c r="D35" s="240"/>
      <c r="E35" s="244" t="s">
        <v>454</v>
      </c>
      <c r="F35" s="240"/>
      <c r="G35" s="361" t="s">
        <v>455</v>
      </c>
      <c r="H35" s="361"/>
      <c r="I35" s="361"/>
      <c r="J35" s="361"/>
      <c r="K35" s="238"/>
    </row>
    <row r="36" spans="2:11" ht="15" customHeight="1">
      <c r="B36" s="241"/>
      <c r="C36" s="242"/>
      <c r="D36" s="240"/>
      <c r="E36" s="244" t="s">
        <v>55</v>
      </c>
      <c r="F36" s="240"/>
      <c r="G36" s="361" t="s">
        <v>456</v>
      </c>
      <c r="H36" s="361"/>
      <c r="I36" s="361"/>
      <c r="J36" s="361"/>
      <c r="K36" s="238"/>
    </row>
    <row r="37" spans="2:11" ht="15" customHeight="1">
      <c r="B37" s="241"/>
      <c r="C37" s="242"/>
      <c r="D37" s="240"/>
      <c r="E37" s="244" t="s">
        <v>110</v>
      </c>
      <c r="F37" s="240"/>
      <c r="G37" s="361" t="s">
        <v>457</v>
      </c>
      <c r="H37" s="361"/>
      <c r="I37" s="361"/>
      <c r="J37" s="361"/>
      <c r="K37" s="238"/>
    </row>
    <row r="38" spans="2:11" ht="15" customHeight="1">
      <c r="B38" s="241"/>
      <c r="C38" s="242"/>
      <c r="D38" s="240"/>
      <c r="E38" s="244" t="s">
        <v>111</v>
      </c>
      <c r="F38" s="240"/>
      <c r="G38" s="361" t="s">
        <v>458</v>
      </c>
      <c r="H38" s="361"/>
      <c r="I38" s="361"/>
      <c r="J38" s="361"/>
      <c r="K38" s="238"/>
    </row>
    <row r="39" spans="2:11" ht="15" customHeight="1">
      <c r="B39" s="241"/>
      <c r="C39" s="242"/>
      <c r="D39" s="240"/>
      <c r="E39" s="244" t="s">
        <v>112</v>
      </c>
      <c r="F39" s="240"/>
      <c r="G39" s="361" t="s">
        <v>459</v>
      </c>
      <c r="H39" s="361"/>
      <c r="I39" s="361"/>
      <c r="J39" s="361"/>
      <c r="K39" s="238"/>
    </row>
    <row r="40" spans="2:11" ht="15" customHeight="1">
      <c r="B40" s="241"/>
      <c r="C40" s="242"/>
      <c r="D40" s="240"/>
      <c r="E40" s="244" t="s">
        <v>460</v>
      </c>
      <c r="F40" s="240"/>
      <c r="G40" s="361" t="s">
        <v>461</v>
      </c>
      <c r="H40" s="361"/>
      <c r="I40" s="361"/>
      <c r="J40" s="361"/>
      <c r="K40" s="238"/>
    </row>
    <row r="41" spans="2:11" ht="15" customHeight="1">
      <c r="B41" s="241"/>
      <c r="C41" s="242"/>
      <c r="D41" s="240"/>
      <c r="E41" s="244"/>
      <c r="F41" s="240"/>
      <c r="G41" s="361" t="s">
        <v>462</v>
      </c>
      <c r="H41" s="361"/>
      <c r="I41" s="361"/>
      <c r="J41" s="361"/>
      <c r="K41" s="238"/>
    </row>
    <row r="42" spans="2:11" ht="15" customHeight="1">
      <c r="B42" s="241"/>
      <c r="C42" s="242"/>
      <c r="D42" s="240"/>
      <c r="E42" s="244" t="s">
        <v>463</v>
      </c>
      <c r="F42" s="240"/>
      <c r="G42" s="361" t="s">
        <v>464</v>
      </c>
      <c r="H42" s="361"/>
      <c r="I42" s="361"/>
      <c r="J42" s="361"/>
      <c r="K42" s="238"/>
    </row>
    <row r="43" spans="2:11" ht="15" customHeight="1">
      <c r="B43" s="241"/>
      <c r="C43" s="242"/>
      <c r="D43" s="240"/>
      <c r="E43" s="244" t="s">
        <v>114</v>
      </c>
      <c r="F43" s="240"/>
      <c r="G43" s="361" t="s">
        <v>465</v>
      </c>
      <c r="H43" s="361"/>
      <c r="I43" s="361"/>
      <c r="J43" s="361"/>
      <c r="K43" s="238"/>
    </row>
    <row r="44" spans="2:11" ht="12.75" customHeight="1">
      <c r="B44" s="241"/>
      <c r="C44" s="242"/>
      <c r="D44" s="240"/>
      <c r="E44" s="240"/>
      <c r="F44" s="240"/>
      <c r="G44" s="240"/>
      <c r="H44" s="240"/>
      <c r="I44" s="240"/>
      <c r="J44" s="240"/>
      <c r="K44" s="238"/>
    </row>
    <row r="45" spans="2:11" ht="15" customHeight="1">
      <c r="B45" s="241"/>
      <c r="C45" s="242"/>
      <c r="D45" s="361" t="s">
        <v>466</v>
      </c>
      <c r="E45" s="361"/>
      <c r="F45" s="361"/>
      <c r="G45" s="361"/>
      <c r="H45" s="361"/>
      <c r="I45" s="361"/>
      <c r="J45" s="361"/>
      <c r="K45" s="238"/>
    </row>
    <row r="46" spans="2:11" ht="15" customHeight="1">
      <c r="B46" s="241"/>
      <c r="C46" s="242"/>
      <c r="D46" s="242"/>
      <c r="E46" s="361" t="s">
        <v>467</v>
      </c>
      <c r="F46" s="361"/>
      <c r="G46" s="361"/>
      <c r="H46" s="361"/>
      <c r="I46" s="361"/>
      <c r="J46" s="361"/>
      <c r="K46" s="238"/>
    </row>
    <row r="47" spans="2:11" ht="15" customHeight="1">
      <c r="B47" s="241"/>
      <c r="C47" s="242"/>
      <c r="D47" s="242"/>
      <c r="E47" s="361" t="s">
        <v>468</v>
      </c>
      <c r="F47" s="361"/>
      <c r="G47" s="361"/>
      <c r="H47" s="361"/>
      <c r="I47" s="361"/>
      <c r="J47" s="361"/>
      <c r="K47" s="238"/>
    </row>
    <row r="48" spans="2:11" ht="15" customHeight="1">
      <c r="B48" s="241"/>
      <c r="C48" s="242"/>
      <c r="D48" s="242"/>
      <c r="E48" s="361" t="s">
        <v>469</v>
      </c>
      <c r="F48" s="361"/>
      <c r="G48" s="361"/>
      <c r="H48" s="361"/>
      <c r="I48" s="361"/>
      <c r="J48" s="361"/>
      <c r="K48" s="238"/>
    </row>
    <row r="49" spans="2:11" ht="15" customHeight="1">
      <c r="B49" s="241"/>
      <c r="C49" s="242"/>
      <c r="D49" s="361" t="s">
        <v>470</v>
      </c>
      <c r="E49" s="361"/>
      <c r="F49" s="361"/>
      <c r="G49" s="361"/>
      <c r="H49" s="361"/>
      <c r="I49" s="361"/>
      <c r="J49" s="361"/>
      <c r="K49" s="238"/>
    </row>
    <row r="50" spans="2:11" ht="25.5" customHeight="1">
      <c r="B50" s="237"/>
      <c r="C50" s="363" t="s">
        <v>471</v>
      </c>
      <c r="D50" s="363"/>
      <c r="E50" s="363"/>
      <c r="F50" s="363"/>
      <c r="G50" s="363"/>
      <c r="H50" s="363"/>
      <c r="I50" s="363"/>
      <c r="J50" s="363"/>
      <c r="K50" s="238"/>
    </row>
    <row r="51" spans="2:11" ht="5.25" customHeight="1">
      <c r="B51" s="237"/>
      <c r="C51" s="239"/>
      <c r="D51" s="239"/>
      <c r="E51" s="239"/>
      <c r="F51" s="239"/>
      <c r="G51" s="239"/>
      <c r="H51" s="239"/>
      <c r="I51" s="239"/>
      <c r="J51" s="239"/>
      <c r="K51" s="238"/>
    </row>
    <row r="52" spans="2:11" ht="15" customHeight="1">
      <c r="B52" s="237"/>
      <c r="C52" s="361" t="s">
        <v>472</v>
      </c>
      <c r="D52" s="361"/>
      <c r="E52" s="361"/>
      <c r="F52" s="361"/>
      <c r="G52" s="361"/>
      <c r="H52" s="361"/>
      <c r="I52" s="361"/>
      <c r="J52" s="361"/>
      <c r="K52" s="238"/>
    </row>
    <row r="53" spans="2:11" ht="15" customHeight="1">
      <c r="B53" s="237"/>
      <c r="C53" s="361" t="s">
        <v>473</v>
      </c>
      <c r="D53" s="361"/>
      <c r="E53" s="361"/>
      <c r="F53" s="361"/>
      <c r="G53" s="361"/>
      <c r="H53" s="361"/>
      <c r="I53" s="361"/>
      <c r="J53" s="361"/>
      <c r="K53" s="238"/>
    </row>
    <row r="54" spans="2:11" ht="12.75" customHeight="1">
      <c r="B54" s="237"/>
      <c r="C54" s="240"/>
      <c r="D54" s="240"/>
      <c r="E54" s="240"/>
      <c r="F54" s="240"/>
      <c r="G54" s="240"/>
      <c r="H54" s="240"/>
      <c r="I54" s="240"/>
      <c r="J54" s="240"/>
      <c r="K54" s="238"/>
    </row>
    <row r="55" spans="2:11" ht="15" customHeight="1">
      <c r="B55" s="237"/>
      <c r="C55" s="361" t="s">
        <v>474</v>
      </c>
      <c r="D55" s="361"/>
      <c r="E55" s="361"/>
      <c r="F55" s="361"/>
      <c r="G55" s="361"/>
      <c r="H55" s="361"/>
      <c r="I55" s="361"/>
      <c r="J55" s="361"/>
      <c r="K55" s="238"/>
    </row>
    <row r="56" spans="2:11" ht="15" customHeight="1">
      <c r="B56" s="237"/>
      <c r="C56" s="242"/>
      <c r="D56" s="361" t="s">
        <v>475</v>
      </c>
      <c r="E56" s="361"/>
      <c r="F56" s="361"/>
      <c r="G56" s="361"/>
      <c r="H56" s="361"/>
      <c r="I56" s="361"/>
      <c r="J56" s="361"/>
      <c r="K56" s="238"/>
    </row>
    <row r="57" spans="2:11" ht="15" customHeight="1">
      <c r="B57" s="237"/>
      <c r="C57" s="242"/>
      <c r="D57" s="361" t="s">
        <v>476</v>
      </c>
      <c r="E57" s="361"/>
      <c r="F57" s="361"/>
      <c r="G57" s="361"/>
      <c r="H57" s="361"/>
      <c r="I57" s="361"/>
      <c r="J57" s="361"/>
      <c r="K57" s="238"/>
    </row>
    <row r="58" spans="2:11" ht="15" customHeight="1">
      <c r="B58" s="237"/>
      <c r="C58" s="242"/>
      <c r="D58" s="361" t="s">
        <v>477</v>
      </c>
      <c r="E58" s="361"/>
      <c r="F58" s="361"/>
      <c r="G58" s="361"/>
      <c r="H58" s="361"/>
      <c r="I58" s="361"/>
      <c r="J58" s="361"/>
      <c r="K58" s="238"/>
    </row>
    <row r="59" spans="2:11" ht="15" customHeight="1">
      <c r="B59" s="237"/>
      <c r="C59" s="242"/>
      <c r="D59" s="361" t="s">
        <v>478</v>
      </c>
      <c r="E59" s="361"/>
      <c r="F59" s="361"/>
      <c r="G59" s="361"/>
      <c r="H59" s="361"/>
      <c r="I59" s="361"/>
      <c r="J59" s="361"/>
      <c r="K59" s="238"/>
    </row>
    <row r="60" spans="2:11" ht="15" customHeight="1">
      <c r="B60" s="237"/>
      <c r="C60" s="242"/>
      <c r="D60" s="362" t="s">
        <v>479</v>
      </c>
      <c r="E60" s="362"/>
      <c r="F60" s="362"/>
      <c r="G60" s="362"/>
      <c r="H60" s="362"/>
      <c r="I60" s="362"/>
      <c r="J60" s="362"/>
      <c r="K60" s="238"/>
    </row>
    <row r="61" spans="2:11" ht="15" customHeight="1">
      <c r="B61" s="237"/>
      <c r="C61" s="242"/>
      <c r="D61" s="361" t="s">
        <v>480</v>
      </c>
      <c r="E61" s="361"/>
      <c r="F61" s="361"/>
      <c r="G61" s="361"/>
      <c r="H61" s="361"/>
      <c r="I61" s="361"/>
      <c r="J61" s="361"/>
      <c r="K61" s="238"/>
    </row>
    <row r="62" spans="2:11" ht="12.75" customHeight="1">
      <c r="B62" s="237"/>
      <c r="C62" s="242"/>
      <c r="D62" s="242"/>
      <c r="E62" s="245"/>
      <c r="F62" s="242"/>
      <c r="G62" s="242"/>
      <c r="H62" s="242"/>
      <c r="I62" s="242"/>
      <c r="J62" s="242"/>
      <c r="K62" s="238"/>
    </row>
    <row r="63" spans="2:11" ht="15" customHeight="1">
      <c r="B63" s="237"/>
      <c r="C63" s="242"/>
      <c r="D63" s="361" t="s">
        <v>481</v>
      </c>
      <c r="E63" s="361"/>
      <c r="F63" s="361"/>
      <c r="G63" s="361"/>
      <c r="H63" s="361"/>
      <c r="I63" s="361"/>
      <c r="J63" s="361"/>
      <c r="K63" s="238"/>
    </row>
    <row r="64" spans="2:11" ht="15" customHeight="1">
      <c r="B64" s="237"/>
      <c r="C64" s="242"/>
      <c r="D64" s="362" t="s">
        <v>482</v>
      </c>
      <c r="E64" s="362"/>
      <c r="F64" s="362"/>
      <c r="G64" s="362"/>
      <c r="H64" s="362"/>
      <c r="I64" s="362"/>
      <c r="J64" s="362"/>
      <c r="K64" s="238"/>
    </row>
    <row r="65" spans="2:11" ht="15" customHeight="1">
      <c r="B65" s="237"/>
      <c r="C65" s="242"/>
      <c r="D65" s="361" t="s">
        <v>483</v>
      </c>
      <c r="E65" s="361"/>
      <c r="F65" s="361"/>
      <c r="G65" s="361"/>
      <c r="H65" s="361"/>
      <c r="I65" s="361"/>
      <c r="J65" s="361"/>
      <c r="K65" s="238"/>
    </row>
    <row r="66" spans="2:11" ht="15" customHeight="1">
      <c r="B66" s="237"/>
      <c r="C66" s="242"/>
      <c r="D66" s="361" t="s">
        <v>484</v>
      </c>
      <c r="E66" s="361"/>
      <c r="F66" s="361"/>
      <c r="G66" s="361"/>
      <c r="H66" s="361"/>
      <c r="I66" s="361"/>
      <c r="J66" s="361"/>
      <c r="K66" s="238"/>
    </row>
    <row r="67" spans="2:11" ht="15" customHeight="1">
      <c r="B67" s="237"/>
      <c r="C67" s="242"/>
      <c r="D67" s="361" t="s">
        <v>485</v>
      </c>
      <c r="E67" s="361"/>
      <c r="F67" s="361"/>
      <c r="G67" s="361"/>
      <c r="H67" s="361"/>
      <c r="I67" s="361"/>
      <c r="J67" s="361"/>
      <c r="K67" s="238"/>
    </row>
    <row r="68" spans="2:11" ht="15" customHeight="1">
      <c r="B68" s="237"/>
      <c r="C68" s="242"/>
      <c r="D68" s="361" t="s">
        <v>486</v>
      </c>
      <c r="E68" s="361"/>
      <c r="F68" s="361"/>
      <c r="G68" s="361"/>
      <c r="H68" s="361"/>
      <c r="I68" s="361"/>
      <c r="J68" s="361"/>
      <c r="K68" s="238"/>
    </row>
    <row r="69" spans="2:11" ht="12.75" customHeight="1">
      <c r="B69" s="246"/>
      <c r="C69" s="247"/>
      <c r="D69" s="247"/>
      <c r="E69" s="247"/>
      <c r="F69" s="247"/>
      <c r="G69" s="247"/>
      <c r="H69" s="247"/>
      <c r="I69" s="247"/>
      <c r="J69" s="247"/>
      <c r="K69" s="248"/>
    </row>
    <row r="70" spans="2:11" ht="18.75" customHeight="1">
      <c r="B70" s="249"/>
      <c r="C70" s="249"/>
      <c r="D70" s="249"/>
      <c r="E70" s="249"/>
      <c r="F70" s="249"/>
      <c r="G70" s="249"/>
      <c r="H70" s="249"/>
      <c r="I70" s="249"/>
      <c r="J70" s="249"/>
      <c r="K70" s="250"/>
    </row>
    <row r="71" spans="2:11" ht="18.75" customHeight="1">
      <c r="B71" s="250"/>
      <c r="C71" s="250"/>
      <c r="D71" s="250"/>
      <c r="E71" s="250"/>
      <c r="F71" s="250"/>
      <c r="G71" s="250"/>
      <c r="H71" s="250"/>
      <c r="I71" s="250"/>
      <c r="J71" s="250"/>
      <c r="K71" s="250"/>
    </row>
    <row r="72" spans="2:11" ht="7.5" customHeight="1">
      <c r="B72" s="251"/>
      <c r="C72" s="252"/>
      <c r="D72" s="252"/>
      <c r="E72" s="252"/>
      <c r="F72" s="252"/>
      <c r="G72" s="252"/>
      <c r="H72" s="252"/>
      <c r="I72" s="252"/>
      <c r="J72" s="252"/>
      <c r="K72" s="253"/>
    </row>
    <row r="73" spans="2:11" ht="45" customHeight="1">
      <c r="B73" s="254"/>
      <c r="C73" s="360" t="s">
        <v>92</v>
      </c>
      <c r="D73" s="360"/>
      <c r="E73" s="360"/>
      <c r="F73" s="360"/>
      <c r="G73" s="360"/>
      <c r="H73" s="360"/>
      <c r="I73" s="360"/>
      <c r="J73" s="360"/>
      <c r="K73" s="255"/>
    </row>
    <row r="74" spans="2:11" ht="17.25" customHeight="1">
      <c r="B74" s="254"/>
      <c r="C74" s="256" t="s">
        <v>487</v>
      </c>
      <c r="D74" s="256"/>
      <c r="E74" s="256"/>
      <c r="F74" s="256" t="s">
        <v>488</v>
      </c>
      <c r="G74" s="257"/>
      <c r="H74" s="256" t="s">
        <v>110</v>
      </c>
      <c r="I74" s="256" t="s">
        <v>59</v>
      </c>
      <c r="J74" s="256" t="s">
        <v>489</v>
      </c>
      <c r="K74" s="255"/>
    </row>
    <row r="75" spans="2:11" ht="17.25" customHeight="1">
      <c r="B75" s="254"/>
      <c r="C75" s="258" t="s">
        <v>490</v>
      </c>
      <c r="D75" s="258"/>
      <c r="E75" s="258"/>
      <c r="F75" s="259" t="s">
        <v>491</v>
      </c>
      <c r="G75" s="260"/>
      <c r="H75" s="258"/>
      <c r="I75" s="258"/>
      <c r="J75" s="258" t="s">
        <v>492</v>
      </c>
      <c r="K75" s="255"/>
    </row>
    <row r="76" spans="2:11" ht="5.25" customHeight="1">
      <c r="B76" s="254"/>
      <c r="C76" s="261"/>
      <c r="D76" s="261"/>
      <c r="E76" s="261"/>
      <c r="F76" s="261"/>
      <c r="G76" s="262"/>
      <c r="H76" s="261"/>
      <c r="I76" s="261"/>
      <c r="J76" s="261"/>
      <c r="K76" s="255"/>
    </row>
    <row r="77" spans="2:11" ht="15" customHeight="1">
      <c r="B77" s="254"/>
      <c r="C77" s="244" t="s">
        <v>55</v>
      </c>
      <c r="D77" s="261"/>
      <c r="E77" s="261"/>
      <c r="F77" s="263" t="s">
        <v>493</v>
      </c>
      <c r="G77" s="262"/>
      <c r="H77" s="244" t="s">
        <v>494</v>
      </c>
      <c r="I77" s="244" t="s">
        <v>495</v>
      </c>
      <c r="J77" s="244">
        <v>20</v>
      </c>
      <c r="K77" s="255"/>
    </row>
    <row r="78" spans="2:11" ht="15" customHeight="1">
      <c r="B78" s="254"/>
      <c r="C78" s="244" t="s">
        <v>496</v>
      </c>
      <c r="D78" s="244"/>
      <c r="E78" s="244"/>
      <c r="F78" s="263" t="s">
        <v>493</v>
      </c>
      <c r="G78" s="262"/>
      <c r="H78" s="244" t="s">
        <v>497</v>
      </c>
      <c r="I78" s="244" t="s">
        <v>495</v>
      </c>
      <c r="J78" s="244">
        <v>120</v>
      </c>
      <c r="K78" s="255"/>
    </row>
    <row r="79" spans="2:11" ht="15" customHeight="1">
      <c r="B79" s="264"/>
      <c r="C79" s="244" t="s">
        <v>498</v>
      </c>
      <c r="D79" s="244"/>
      <c r="E79" s="244"/>
      <c r="F79" s="263" t="s">
        <v>499</v>
      </c>
      <c r="G79" s="262"/>
      <c r="H79" s="244" t="s">
        <v>500</v>
      </c>
      <c r="I79" s="244" t="s">
        <v>495</v>
      </c>
      <c r="J79" s="244">
        <v>50</v>
      </c>
      <c r="K79" s="255"/>
    </row>
    <row r="80" spans="2:11" ht="15" customHeight="1">
      <c r="B80" s="264"/>
      <c r="C80" s="244" t="s">
        <v>501</v>
      </c>
      <c r="D80" s="244"/>
      <c r="E80" s="244"/>
      <c r="F80" s="263" t="s">
        <v>493</v>
      </c>
      <c r="G80" s="262"/>
      <c r="H80" s="244" t="s">
        <v>502</v>
      </c>
      <c r="I80" s="244" t="s">
        <v>503</v>
      </c>
      <c r="J80" s="244"/>
      <c r="K80" s="255"/>
    </row>
    <row r="81" spans="2:11" ht="15" customHeight="1">
      <c r="B81" s="264"/>
      <c r="C81" s="265" t="s">
        <v>504</v>
      </c>
      <c r="D81" s="265"/>
      <c r="E81" s="265"/>
      <c r="F81" s="266" t="s">
        <v>499</v>
      </c>
      <c r="G81" s="265"/>
      <c r="H81" s="265" t="s">
        <v>505</v>
      </c>
      <c r="I81" s="265" t="s">
        <v>495</v>
      </c>
      <c r="J81" s="265">
        <v>15</v>
      </c>
      <c r="K81" s="255"/>
    </row>
    <row r="82" spans="2:11" ht="15" customHeight="1">
      <c r="B82" s="264"/>
      <c r="C82" s="265" t="s">
        <v>506</v>
      </c>
      <c r="D82" s="265"/>
      <c r="E82" s="265"/>
      <c r="F82" s="266" t="s">
        <v>499</v>
      </c>
      <c r="G82" s="265"/>
      <c r="H82" s="265" t="s">
        <v>507</v>
      </c>
      <c r="I82" s="265" t="s">
        <v>495</v>
      </c>
      <c r="J82" s="265">
        <v>15</v>
      </c>
      <c r="K82" s="255"/>
    </row>
    <row r="83" spans="2:11" ht="15" customHeight="1">
      <c r="B83" s="264"/>
      <c r="C83" s="265" t="s">
        <v>508</v>
      </c>
      <c r="D83" s="265"/>
      <c r="E83" s="265"/>
      <c r="F83" s="266" t="s">
        <v>499</v>
      </c>
      <c r="G83" s="265"/>
      <c r="H83" s="265" t="s">
        <v>509</v>
      </c>
      <c r="I83" s="265" t="s">
        <v>495</v>
      </c>
      <c r="J83" s="265">
        <v>20</v>
      </c>
      <c r="K83" s="255"/>
    </row>
    <row r="84" spans="2:11" ht="15" customHeight="1">
      <c r="B84" s="264"/>
      <c r="C84" s="265" t="s">
        <v>510</v>
      </c>
      <c r="D84" s="265"/>
      <c r="E84" s="265"/>
      <c r="F84" s="266" t="s">
        <v>499</v>
      </c>
      <c r="G84" s="265"/>
      <c r="H84" s="265" t="s">
        <v>511</v>
      </c>
      <c r="I84" s="265" t="s">
        <v>495</v>
      </c>
      <c r="J84" s="265">
        <v>20</v>
      </c>
      <c r="K84" s="255"/>
    </row>
    <row r="85" spans="2:11" ht="15" customHeight="1">
      <c r="B85" s="264"/>
      <c r="C85" s="244" t="s">
        <v>512</v>
      </c>
      <c r="D85" s="244"/>
      <c r="E85" s="244"/>
      <c r="F85" s="263" t="s">
        <v>499</v>
      </c>
      <c r="G85" s="262"/>
      <c r="H85" s="244" t="s">
        <v>513</v>
      </c>
      <c r="I85" s="244" t="s">
        <v>495</v>
      </c>
      <c r="J85" s="244">
        <v>50</v>
      </c>
      <c r="K85" s="255"/>
    </row>
    <row r="86" spans="2:11" ht="15" customHeight="1">
      <c r="B86" s="264"/>
      <c r="C86" s="244" t="s">
        <v>514</v>
      </c>
      <c r="D86" s="244"/>
      <c r="E86" s="244"/>
      <c r="F86" s="263" t="s">
        <v>499</v>
      </c>
      <c r="G86" s="262"/>
      <c r="H86" s="244" t="s">
        <v>515</v>
      </c>
      <c r="I86" s="244" t="s">
        <v>495</v>
      </c>
      <c r="J86" s="244">
        <v>20</v>
      </c>
      <c r="K86" s="255"/>
    </row>
    <row r="87" spans="2:11" ht="15" customHeight="1">
      <c r="B87" s="264"/>
      <c r="C87" s="244" t="s">
        <v>516</v>
      </c>
      <c r="D87" s="244"/>
      <c r="E87" s="244"/>
      <c r="F87" s="263" t="s">
        <v>499</v>
      </c>
      <c r="G87" s="262"/>
      <c r="H87" s="244" t="s">
        <v>517</v>
      </c>
      <c r="I87" s="244" t="s">
        <v>495</v>
      </c>
      <c r="J87" s="244">
        <v>20</v>
      </c>
      <c r="K87" s="255"/>
    </row>
    <row r="88" spans="2:11" ht="15" customHeight="1">
      <c r="B88" s="264"/>
      <c r="C88" s="244" t="s">
        <v>518</v>
      </c>
      <c r="D88" s="244"/>
      <c r="E88" s="244"/>
      <c r="F88" s="263" t="s">
        <v>499</v>
      </c>
      <c r="G88" s="262"/>
      <c r="H88" s="244" t="s">
        <v>519</v>
      </c>
      <c r="I88" s="244" t="s">
        <v>495</v>
      </c>
      <c r="J88" s="244">
        <v>50</v>
      </c>
      <c r="K88" s="255"/>
    </row>
    <row r="89" spans="2:11" ht="15" customHeight="1">
      <c r="B89" s="264"/>
      <c r="C89" s="244" t="s">
        <v>520</v>
      </c>
      <c r="D89" s="244"/>
      <c r="E89" s="244"/>
      <c r="F89" s="263" t="s">
        <v>499</v>
      </c>
      <c r="G89" s="262"/>
      <c r="H89" s="244" t="s">
        <v>520</v>
      </c>
      <c r="I89" s="244" t="s">
        <v>495</v>
      </c>
      <c r="J89" s="244">
        <v>50</v>
      </c>
      <c r="K89" s="255"/>
    </row>
    <row r="90" spans="2:11" ht="15" customHeight="1">
      <c r="B90" s="264"/>
      <c r="C90" s="244" t="s">
        <v>115</v>
      </c>
      <c r="D90" s="244"/>
      <c r="E90" s="244"/>
      <c r="F90" s="263" t="s">
        <v>499</v>
      </c>
      <c r="G90" s="262"/>
      <c r="H90" s="244" t="s">
        <v>521</v>
      </c>
      <c r="I90" s="244" t="s">
        <v>495</v>
      </c>
      <c r="J90" s="244">
        <v>255</v>
      </c>
      <c r="K90" s="255"/>
    </row>
    <row r="91" spans="2:11" ht="15" customHeight="1">
      <c r="B91" s="264"/>
      <c r="C91" s="244" t="s">
        <v>522</v>
      </c>
      <c r="D91" s="244"/>
      <c r="E91" s="244"/>
      <c r="F91" s="263" t="s">
        <v>493</v>
      </c>
      <c r="G91" s="262"/>
      <c r="H91" s="244" t="s">
        <v>523</v>
      </c>
      <c r="I91" s="244" t="s">
        <v>524</v>
      </c>
      <c r="J91" s="244"/>
      <c r="K91" s="255"/>
    </row>
    <row r="92" spans="2:11" ht="15" customHeight="1">
      <c r="B92" s="264"/>
      <c r="C92" s="244" t="s">
        <v>525</v>
      </c>
      <c r="D92" s="244"/>
      <c r="E92" s="244"/>
      <c r="F92" s="263" t="s">
        <v>493</v>
      </c>
      <c r="G92" s="262"/>
      <c r="H92" s="244" t="s">
        <v>526</v>
      </c>
      <c r="I92" s="244" t="s">
        <v>527</v>
      </c>
      <c r="J92" s="244"/>
      <c r="K92" s="255"/>
    </row>
    <row r="93" spans="2:11" ht="15" customHeight="1">
      <c r="B93" s="264"/>
      <c r="C93" s="244" t="s">
        <v>528</v>
      </c>
      <c r="D93" s="244"/>
      <c r="E93" s="244"/>
      <c r="F93" s="263" t="s">
        <v>493</v>
      </c>
      <c r="G93" s="262"/>
      <c r="H93" s="244" t="s">
        <v>528</v>
      </c>
      <c r="I93" s="244" t="s">
        <v>527</v>
      </c>
      <c r="J93" s="244"/>
      <c r="K93" s="255"/>
    </row>
    <row r="94" spans="2:11" ht="15" customHeight="1">
      <c r="B94" s="264"/>
      <c r="C94" s="244" t="s">
        <v>40</v>
      </c>
      <c r="D94" s="244"/>
      <c r="E94" s="244"/>
      <c r="F94" s="263" t="s">
        <v>493</v>
      </c>
      <c r="G94" s="262"/>
      <c r="H94" s="244" t="s">
        <v>529</v>
      </c>
      <c r="I94" s="244" t="s">
        <v>527</v>
      </c>
      <c r="J94" s="244"/>
      <c r="K94" s="255"/>
    </row>
    <row r="95" spans="2:11" ht="15" customHeight="1">
      <c r="B95" s="264"/>
      <c r="C95" s="244" t="s">
        <v>50</v>
      </c>
      <c r="D95" s="244"/>
      <c r="E95" s="244"/>
      <c r="F95" s="263" t="s">
        <v>493</v>
      </c>
      <c r="G95" s="262"/>
      <c r="H95" s="244" t="s">
        <v>530</v>
      </c>
      <c r="I95" s="244" t="s">
        <v>527</v>
      </c>
      <c r="J95" s="244"/>
      <c r="K95" s="255"/>
    </row>
    <row r="96" spans="2:11" ht="15" customHeight="1">
      <c r="B96" s="267"/>
      <c r="C96" s="268"/>
      <c r="D96" s="268"/>
      <c r="E96" s="268"/>
      <c r="F96" s="268"/>
      <c r="G96" s="268"/>
      <c r="H96" s="268"/>
      <c r="I96" s="268"/>
      <c r="J96" s="268"/>
      <c r="K96" s="269"/>
    </row>
    <row r="97" spans="2:11" ht="18.75" customHeight="1">
      <c r="B97" s="270"/>
      <c r="C97" s="271"/>
      <c r="D97" s="271"/>
      <c r="E97" s="271"/>
      <c r="F97" s="271"/>
      <c r="G97" s="271"/>
      <c r="H97" s="271"/>
      <c r="I97" s="271"/>
      <c r="J97" s="271"/>
      <c r="K97" s="270"/>
    </row>
    <row r="98" spans="2:11" ht="18.75" customHeight="1">
      <c r="B98" s="250"/>
      <c r="C98" s="250"/>
      <c r="D98" s="250"/>
      <c r="E98" s="250"/>
      <c r="F98" s="250"/>
      <c r="G98" s="250"/>
      <c r="H98" s="250"/>
      <c r="I98" s="250"/>
      <c r="J98" s="250"/>
      <c r="K98" s="250"/>
    </row>
    <row r="99" spans="2:11" ht="7.5" customHeight="1">
      <c r="B99" s="251"/>
      <c r="C99" s="252"/>
      <c r="D99" s="252"/>
      <c r="E99" s="252"/>
      <c r="F99" s="252"/>
      <c r="G99" s="252"/>
      <c r="H99" s="252"/>
      <c r="I99" s="252"/>
      <c r="J99" s="252"/>
      <c r="K99" s="253"/>
    </row>
    <row r="100" spans="2:11" ht="45" customHeight="1">
      <c r="B100" s="254"/>
      <c r="C100" s="360" t="s">
        <v>531</v>
      </c>
      <c r="D100" s="360"/>
      <c r="E100" s="360"/>
      <c r="F100" s="360"/>
      <c r="G100" s="360"/>
      <c r="H100" s="360"/>
      <c r="I100" s="360"/>
      <c r="J100" s="360"/>
      <c r="K100" s="255"/>
    </row>
    <row r="101" spans="2:11" ht="17.25" customHeight="1">
      <c r="B101" s="254"/>
      <c r="C101" s="256" t="s">
        <v>487</v>
      </c>
      <c r="D101" s="256"/>
      <c r="E101" s="256"/>
      <c r="F101" s="256" t="s">
        <v>488</v>
      </c>
      <c r="G101" s="257"/>
      <c r="H101" s="256" t="s">
        <v>110</v>
      </c>
      <c r="I101" s="256" t="s">
        <v>59</v>
      </c>
      <c r="J101" s="256" t="s">
        <v>489</v>
      </c>
      <c r="K101" s="255"/>
    </row>
    <row r="102" spans="2:11" ht="17.25" customHeight="1">
      <c r="B102" s="254"/>
      <c r="C102" s="258" t="s">
        <v>490</v>
      </c>
      <c r="D102" s="258"/>
      <c r="E102" s="258"/>
      <c r="F102" s="259" t="s">
        <v>491</v>
      </c>
      <c r="G102" s="260"/>
      <c r="H102" s="258"/>
      <c r="I102" s="258"/>
      <c r="J102" s="258" t="s">
        <v>492</v>
      </c>
      <c r="K102" s="255"/>
    </row>
    <row r="103" spans="2:11" ht="5.25" customHeight="1">
      <c r="B103" s="254"/>
      <c r="C103" s="256"/>
      <c r="D103" s="256"/>
      <c r="E103" s="256"/>
      <c r="F103" s="256"/>
      <c r="G103" s="272"/>
      <c r="H103" s="256"/>
      <c r="I103" s="256"/>
      <c r="J103" s="256"/>
      <c r="K103" s="255"/>
    </row>
    <row r="104" spans="2:11" ht="15" customHeight="1">
      <c r="B104" s="254"/>
      <c r="C104" s="244" t="s">
        <v>55</v>
      </c>
      <c r="D104" s="261"/>
      <c r="E104" s="261"/>
      <c r="F104" s="263" t="s">
        <v>493</v>
      </c>
      <c r="G104" s="272"/>
      <c r="H104" s="244" t="s">
        <v>532</v>
      </c>
      <c r="I104" s="244" t="s">
        <v>495</v>
      </c>
      <c r="J104" s="244">
        <v>20</v>
      </c>
      <c r="K104" s="255"/>
    </row>
    <row r="105" spans="2:11" ht="15" customHeight="1">
      <c r="B105" s="254"/>
      <c r="C105" s="244" t="s">
        <v>496</v>
      </c>
      <c r="D105" s="244"/>
      <c r="E105" s="244"/>
      <c r="F105" s="263" t="s">
        <v>493</v>
      </c>
      <c r="G105" s="244"/>
      <c r="H105" s="244" t="s">
        <v>532</v>
      </c>
      <c r="I105" s="244" t="s">
        <v>495</v>
      </c>
      <c r="J105" s="244">
        <v>120</v>
      </c>
      <c r="K105" s="255"/>
    </row>
    <row r="106" spans="2:11" ht="15" customHeight="1">
      <c r="B106" s="264"/>
      <c r="C106" s="244" t="s">
        <v>498</v>
      </c>
      <c r="D106" s="244"/>
      <c r="E106" s="244"/>
      <c r="F106" s="263" t="s">
        <v>499</v>
      </c>
      <c r="G106" s="244"/>
      <c r="H106" s="244" t="s">
        <v>532</v>
      </c>
      <c r="I106" s="244" t="s">
        <v>495</v>
      </c>
      <c r="J106" s="244">
        <v>50</v>
      </c>
      <c r="K106" s="255"/>
    </row>
    <row r="107" spans="2:11" ht="15" customHeight="1">
      <c r="B107" s="264"/>
      <c r="C107" s="244" t="s">
        <v>501</v>
      </c>
      <c r="D107" s="244"/>
      <c r="E107" s="244"/>
      <c r="F107" s="263" t="s">
        <v>493</v>
      </c>
      <c r="G107" s="244"/>
      <c r="H107" s="244" t="s">
        <v>532</v>
      </c>
      <c r="I107" s="244" t="s">
        <v>503</v>
      </c>
      <c r="J107" s="244"/>
      <c r="K107" s="255"/>
    </row>
    <row r="108" spans="2:11" ht="15" customHeight="1">
      <c r="B108" s="264"/>
      <c r="C108" s="244" t="s">
        <v>512</v>
      </c>
      <c r="D108" s="244"/>
      <c r="E108" s="244"/>
      <c r="F108" s="263" t="s">
        <v>499</v>
      </c>
      <c r="G108" s="244"/>
      <c r="H108" s="244" t="s">
        <v>532</v>
      </c>
      <c r="I108" s="244" t="s">
        <v>495</v>
      </c>
      <c r="J108" s="244">
        <v>50</v>
      </c>
      <c r="K108" s="255"/>
    </row>
    <row r="109" spans="2:11" ht="15" customHeight="1">
      <c r="B109" s="264"/>
      <c r="C109" s="244" t="s">
        <v>520</v>
      </c>
      <c r="D109" s="244"/>
      <c r="E109" s="244"/>
      <c r="F109" s="263" t="s">
        <v>499</v>
      </c>
      <c r="G109" s="244"/>
      <c r="H109" s="244" t="s">
        <v>532</v>
      </c>
      <c r="I109" s="244" t="s">
        <v>495</v>
      </c>
      <c r="J109" s="244">
        <v>50</v>
      </c>
      <c r="K109" s="255"/>
    </row>
    <row r="110" spans="2:11" ht="15" customHeight="1">
      <c r="B110" s="264"/>
      <c r="C110" s="244" t="s">
        <v>518</v>
      </c>
      <c r="D110" s="244"/>
      <c r="E110" s="244"/>
      <c r="F110" s="263" t="s">
        <v>499</v>
      </c>
      <c r="G110" s="244"/>
      <c r="H110" s="244" t="s">
        <v>532</v>
      </c>
      <c r="I110" s="244" t="s">
        <v>495</v>
      </c>
      <c r="J110" s="244">
        <v>50</v>
      </c>
      <c r="K110" s="255"/>
    </row>
    <row r="111" spans="2:11" ht="15" customHeight="1">
      <c r="B111" s="264"/>
      <c r="C111" s="244" t="s">
        <v>55</v>
      </c>
      <c r="D111" s="244"/>
      <c r="E111" s="244"/>
      <c r="F111" s="263" t="s">
        <v>493</v>
      </c>
      <c r="G111" s="244"/>
      <c r="H111" s="244" t="s">
        <v>533</v>
      </c>
      <c r="I111" s="244" t="s">
        <v>495</v>
      </c>
      <c r="J111" s="244">
        <v>20</v>
      </c>
      <c r="K111" s="255"/>
    </row>
    <row r="112" spans="2:11" ht="15" customHeight="1">
      <c r="B112" s="264"/>
      <c r="C112" s="244" t="s">
        <v>534</v>
      </c>
      <c r="D112" s="244"/>
      <c r="E112" s="244"/>
      <c r="F112" s="263" t="s">
        <v>493</v>
      </c>
      <c r="G112" s="244"/>
      <c r="H112" s="244" t="s">
        <v>535</v>
      </c>
      <c r="I112" s="244" t="s">
        <v>495</v>
      </c>
      <c r="J112" s="244">
        <v>120</v>
      </c>
      <c r="K112" s="255"/>
    </row>
    <row r="113" spans="2:11" ht="15" customHeight="1">
      <c r="B113" s="264"/>
      <c r="C113" s="244" t="s">
        <v>40</v>
      </c>
      <c r="D113" s="244"/>
      <c r="E113" s="244"/>
      <c r="F113" s="263" t="s">
        <v>493</v>
      </c>
      <c r="G113" s="244"/>
      <c r="H113" s="244" t="s">
        <v>536</v>
      </c>
      <c r="I113" s="244" t="s">
        <v>527</v>
      </c>
      <c r="J113" s="244"/>
      <c r="K113" s="255"/>
    </row>
    <row r="114" spans="2:11" ht="15" customHeight="1">
      <c r="B114" s="264"/>
      <c r="C114" s="244" t="s">
        <v>50</v>
      </c>
      <c r="D114" s="244"/>
      <c r="E114" s="244"/>
      <c r="F114" s="263" t="s">
        <v>493</v>
      </c>
      <c r="G114" s="244"/>
      <c r="H114" s="244" t="s">
        <v>537</v>
      </c>
      <c r="I114" s="244" t="s">
        <v>527</v>
      </c>
      <c r="J114" s="244"/>
      <c r="K114" s="255"/>
    </row>
    <row r="115" spans="2:11" ht="15" customHeight="1">
      <c r="B115" s="264"/>
      <c r="C115" s="244" t="s">
        <v>59</v>
      </c>
      <c r="D115" s="244"/>
      <c r="E115" s="244"/>
      <c r="F115" s="263" t="s">
        <v>493</v>
      </c>
      <c r="G115" s="244"/>
      <c r="H115" s="244" t="s">
        <v>538</v>
      </c>
      <c r="I115" s="244" t="s">
        <v>539</v>
      </c>
      <c r="J115" s="244"/>
      <c r="K115" s="255"/>
    </row>
    <row r="116" spans="2:11" ht="15" customHeight="1">
      <c r="B116" s="267"/>
      <c r="C116" s="273"/>
      <c r="D116" s="273"/>
      <c r="E116" s="273"/>
      <c r="F116" s="273"/>
      <c r="G116" s="273"/>
      <c r="H116" s="273"/>
      <c r="I116" s="273"/>
      <c r="J116" s="273"/>
      <c r="K116" s="269"/>
    </row>
    <row r="117" spans="2:11" ht="18.75" customHeight="1">
      <c r="B117" s="274"/>
      <c r="C117" s="240"/>
      <c r="D117" s="240"/>
      <c r="E117" s="240"/>
      <c r="F117" s="275"/>
      <c r="G117" s="240"/>
      <c r="H117" s="240"/>
      <c r="I117" s="240"/>
      <c r="J117" s="240"/>
      <c r="K117" s="274"/>
    </row>
    <row r="118" spans="2:11" ht="18.75" customHeight="1"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</row>
    <row r="119" spans="2:11" ht="7.5" customHeight="1">
      <c r="B119" s="276"/>
      <c r="C119" s="277"/>
      <c r="D119" s="277"/>
      <c r="E119" s="277"/>
      <c r="F119" s="277"/>
      <c r="G119" s="277"/>
      <c r="H119" s="277"/>
      <c r="I119" s="277"/>
      <c r="J119" s="277"/>
      <c r="K119" s="278"/>
    </row>
    <row r="120" spans="2:11" ht="45" customHeight="1">
      <c r="B120" s="279"/>
      <c r="C120" s="359" t="s">
        <v>540</v>
      </c>
      <c r="D120" s="359"/>
      <c r="E120" s="359"/>
      <c r="F120" s="359"/>
      <c r="G120" s="359"/>
      <c r="H120" s="359"/>
      <c r="I120" s="359"/>
      <c r="J120" s="359"/>
      <c r="K120" s="280"/>
    </row>
    <row r="121" spans="2:11" ht="17.25" customHeight="1">
      <c r="B121" s="281"/>
      <c r="C121" s="256" t="s">
        <v>487</v>
      </c>
      <c r="D121" s="256"/>
      <c r="E121" s="256"/>
      <c r="F121" s="256" t="s">
        <v>488</v>
      </c>
      <c r="G121" s="257"/>
      <c r="H121" s="256" t="s">
        <v>110</v>
      </c>
      <c r="I121" s="256" t="s">
        <v>59</v>
      </c>
      <c r="J121" s="256" t="s">
        <v>489</v>
      </c>
      <c r="K121" s="282"/>
    </row>
    <row r="122" spans="2:11" ht="17.25" customHeight="1">
      <c r="B122" s="281"/>
      <c r="C122" s="258" t="s">
        <v>490</v>
      </c>
      <c r="D122" s="258"/>
      <c r="E122" s="258"/>
      <c r="F122" s="259" t="s">
        <v>491</v>
      </c>
      <c r="G122" s="260"/>
      <c r="H122" s="258"/>
      <c r="I122" s="258"/>
      <c r="J122" s="258" t="s">
        <v>492</v>
      </c>
      <c r="K122" s="282"/>
    </row>
    <row r="123" spans="2:11" ht="5.25" customHeight="1">
      <c r="B123" s="283"/>
      <c r="C123" s="261"/>
      <c r="D123" s="261"/>
      <c r="E123" s="261"/>
      <c r="F123" s="261"/>
      <c r="G123" s="244"/>
      <c r="H123" s="261"/>
      <c r="I123" s="261"/>
      <c r="J123" s="261"/>
      <c r="K123" s="284"/>
    </row>
    <row r="124" spans="2:11" ht="15" customHeight="1">
      <c r="B124" s="283"/>
      <c r="C124" s="244" t="s">
        <v>496</v>
      </c>
      <c r="D124" s="261"/>
      <c r="E124" s="261"/>
      <c r="F124" s="263" t="s">
        <v>493</v>
      </c>
      <c r="G124" s="244"/>
      <c r="H124" s="244" t="s">
        <v>532</v>
      </c>
      <c r="I124" s="244" t="s">
        <v>495</v>
      </c>
      <c r="J124" s="244">
        <v>120</v>
      </c>
      <c r="K124" s="285"/>
    </row>
    <row r="125" spans="2:11" ht="15" customHeight="1">
      <c r="B125" s="283"/>
      <c r="C125" s="244" t="s">
        <v>541</v>
      </c>
      <c r="D125" s="244"/>
      <c r="E125" s="244"/>
      <c r="F125" s="263" t="s">
        <v>493</v>
      </c>
      <c r="G125" s="244"/>
      <c r="H125" s="244" t="s">
        <v>542</v>
      </c>
      <c r="I125" s="244" t="s">
        <v>495</v>
      </c>
      <c r="J125" s="244" t="s">
        <v>543</v>
      </c>
      <c r="K125" s="285"/>
    </row>
    <row r="126" spans="2:11" ht="15" customHeight="1">
      <c r="B126" s="283"/>
      <c r="C126" s="244" t="s">
        <v>442</v>
      </c>
      <c r="D126" s="244"/>
      <c r="E126" s="244"/>
      <c r="F126" s="263" t="s">
        <v>493</v>
      </c>
      <c r="G126" s="244"/>
      <c r="H126" s="244" t="s">
        <v>544</v>
      </c>
      <c r="I126" s="244" t="s">
        <v>495</v>
      </c>
      <c r="J126" s="244" t="s">
        <v>543</v>
      </c>
      <c r="K126" s="285"/>
    </row>
    <row r="127" spans="2:11" ht="15" customHeight="1">
      <c r="B127" s="283"/>
      <c r="C127" s="244" t="s">
        <v>504</v>
      </c>
      <c r="D127" s="244"/>
      <c r="E127" s="244"/>
      <c r="F127" s="263" t="s">
        <v>499</v>
      </c>
      <c r="G127" s="244"/>
      <c r="H127" s="244" t="s">
        <v>505</v>
      </c>
      <c r="I127" s="244" t="s">
        <v>495</v>
      </c>
      <c r="J127" s="244">
        <v>15</v>
      </c>
      <c r="K127" s="285"/>
    </row>
    <row r="128" spans="2:11" ht="15" customHeight="1">
      <c r="B128" s="283"/>
      <c r="C128" s="265" t="s">
        <v>506</v>
      </c>
      <c r="D128" s="265"/>
      <c r="E128" s="265"/>
      <c r="F128" s="266" t="s">
        <v>499</v>
      </c>
      <c r="G128" s="265"/>
      <c r="H128" s="265" t="s">
        <v>507</v>
      </c>
      <c r="I128" s="265" t="s">
        <v>495</v>
      </c>
      <c r="J128" s="265">
        <v>15</v>
      </c>
      <c r="K128" s="285"/>
    </row>
    <row r="129" spans="2:11" ht="15" customHeight="1">
      <c r="B129" s="283"/>
      <c r="C129" s="265" t="s">
        <v>508</v>
      </c>
      <c r="D129" s="265"/>
      <c r="E129" s="265"/>
      <c r="F129" s="266" t="s">
        <v>499</v>
      </c>
      <c r="G129" s="265"/>
      <c r="H129" s="265" t="s">
        <v>509</v>
      </c>
      <c r="I129" s="265" t="s">
        <v>495</v>
      </c>
      <c r="J129" s="265">
        <v>20</v>
      </c>
      <c r="K129" s="285"/>
    </row>
    <row r="130" spans="2:11" ht="15" customHeight="1">
      <c r="B130" s="283"/>
      <c r="C130" s="265" t="s">
        <v>510</v>
      </c>
      <c r="D130" s="265"/>
      <c r="E130" s="265"/>
      <c r="F130" s="266" t="s">
        <v>499</v>
      </c>
      <c r="G130" s="265"/>
      <c r="H130" s="265" t="s">
        <v>511</v>
      </c>
      <c r="I130" s="265" t="s">
        <v>495</v>
      </c>
      <c r="J130" s="265">
        <v>20</v>
      </c>
      <c r="K130" s="285"/>
    </row>
    <row r="131" spans="2:11" ht="15" customHeight="1">
      <c r="B131" s="283"/>
      <c r="C131" s="244" t="s">
        <v>498</v>
      </c>
      <c r="D131" s="244"/>
      <c r="E131" s="244"/>
      <c r="F131" s="263" t="s">
        <v>499</v>
      </c>
      <c r="G131" s="244"/>
      <c r="H131" s="244" t="s">
        <v>532</v>
      </c>
      <c r="I131" s="244" t="s">
        <v>495</v>
      </c>
      <c r="J131" s="244">
        <v>50</v>
      </c>
      <c r="K131" s="285"/>
    </row>
    <row r="132" spans="2:11" ht="15" customHeight="1">
      <c r="B132" s="283"/>
      <c r="C132" s="244" t="s">
        <v>512</v>
      </c>
      <c r="D132" s="244"/>
      <c r="E132" s="244"/>
      <c r="F132" s="263" t="s">
        <v>499</v>
      </c>
      <c r="G132" s="244"/>
      <c r="H132" s="244" t="s">
        <v>532</v>
      </c>
      <c r="I132" s="244" t="s">
        <v>495</v>
      </c>
      <c r="J132" s="244">
        <v>50</v>
      </c>
      <c r="K132" s="285"/>
    </row>
    <row r="133" spans="2:11" ht="15" customHeight="1">
      <c r="B133" s="283"/>
      <c r="C133" s="244" t="s">
        <v>518</v>
      </c>
      <c r="D133" s="244"/>
      <c r="E133" s="244"/>
      <c r="F133" s="263" t="s">
        <v>499</v>
      </c>
      <c r="G133" s="244"/>
      <c r="H133" s="244" t="s">
        <v>532</v>
      </c>
      <c r="I133" s="244" t="s">
        <v>495</v>
      </c>
      <c r="J133" s="244">
        <v>50</v>
      </c>
      <c r="K133" s="285"/>
    </row>
    <row r="134" spans="2:11" ht="15" customHeight="1">
      <c r="B134" s="283"/>
      <c r="C134" s="244" t="s">
        <v>520</v>
      </c>
      <c r="D134" s="244"/>
      <c r="E134" s="244"/>
      <c r="F134" s="263" t="s">
        <v>499</v>
      </c>
      <c r="G134" s="244"/>
      <c r="H134" s="244" t="s">
        <v>532</v>
      </c>
      <c r="I134" s="244" t="s">
        <v>495</v>
      </c>
      <c r="J134" s="244">
        <v>50</v>
      </c>
      <c r="K134" s="285"/>
    </row>
    <row r="135" spans="2:11" ht="15" customHeight="1">
      <c r="B135" s="283"/>
      <c r="C135" s="244" t="s">
        <v>115</v>
      </c>
      <c r="D135" s="244"/>
      <c r="E135" s="244"/>
      <c r="F135" s="263" t="s">
        <v>499</v>
      </c>
      <c r="G135" s="244"/>
      <c r="H135" s="244" t="s">
        <v>545</v>
      </c>
      <c r="I135" s="244" t="s">
        <v>495</v>
      </c>
      <c r="J135" s="244">
        <v>255</v>
      </c>
      <c r="K135" s="285"/>
    </row>
    <row r="136" spans="2:11" ht="15" customHeight="1">
      <c r="B136" s="283"/>
      <c r="C136" s="244" t="s">
        <v>522</v>
      </c>
      <c r="D136" s="244"/>
      <c r="E136" s="244"/>
      <c r="F136" s="263" t="s">
        <v>493</v>
      </c>
      <c r="G136" s="244"/>
      <c r="H136" s="244" t="s">
        <v>546</v>
      </c>
      <c r="I136" s="244" t="s">
        <v>524</v>
      </c>
      <c r="J136" s="244"/>
      <c r="K136" s="285"/>
    </row>
    <row r="137" spans="2:11" ht="15" customHeight="1">
      <c r="B137" s="283"/>
      <c r="C137" s="244" t="s">
        <v>525</v>
      </c>
      <c r="D137" s="244"/>
      <c r="E137" s="244"/>
      <c r="F137" s="263" t="s">
        <v>493</v>
      </c>
      <c r="G137" s="244"/>
      <c r="H137" s="244" t="s">
        <v>547</v>
      </c>
      <c r="I137" s="244" t="s">
        <v>527</v>
      </c>
      <c r="J137" s="244"/>
      <c r="K137" s="285"/>
    </row>
    <row r="138" spans="2:11" ht="15" customHeight="1">
      <c r="B138" s="283"/>
      <c r="C138" s="244" t="s">
        <v>528</v>
      </c>
      <c r="D138" s="244"/>
      <c r="E138" s="244"/>
      <c r="F138" s="263" t="s">
        <v>493</v>
      </c>
      <c r="G138" s="244"/>
      <c r="H138" s="244" t="s">
        <v>528</v>
      </c>
      <c r="I138" s="244" t="s">
        <v>527</v>
      </c>
      <c r="J138" s="244"/>
      <c r="K138" s="285"/>
    </row>
    <row r="139" spans="2:11" ht="15" customHeight="1">
      <c r="B139" s="283"/>
      <c r="C139" s="244" t="s">
        <v>40</v>
      </c>
      <c r="D139" s="244"/>
      <c r="E139" s="244"/>
      <c r="F139" s="263" t="s">
        <v>493</v>
      </c>
      <c r="G139" s="244"/>
      <c r="H139" s="244" t="s">
        <v>548</v>
      </c>
      <c r="I139" s="244" t="s">
        <v>527</v>
      </c>
      <c r="J139" s="244"/>
      <c r="K139" s="285"/>
    </row>
    <row r="140" spans="2:11" ht="15" customHeight="1">
      <c r="B140" s="283"/>
      <c r="C140" s="244" t="s">
        <v>549</v>
      </c>
      <c r="D140" s="244"/>
      <c r="E140" s="244"/>
      <c r="F140" s="263" t="s">
        <v>493</v>
      </c>
      <c r="G140" s="244"/>
      <c r="H140" s="244" t="s">
        <v>550</v>
      </c>
      <c r="I140" s="244" t="s">
        <v>527</v>
      </c>
      <c r="J140" s="244"/>
      <c r="K140" s="285"/>
    </row>
    <row r="141" spans="2:11" ht="15" customHeight="1">
      <c r="B141" s="286"/>
      <c r="C141" s="287"/>
      <c r="D141" s="287"/>
      <c r="E141" s="287"/>
      <c r="F141" s="287"/>
      <c r="G141" s="287"/>
      <c r="H141" s="287"/>
      <c r="I141" s="287"/>
      <c r="J141" s="287"/>
      <c r="K141" s="288"/>
    </row>
    <row r="142" spans="2:11" ht="18.75" customHeight="1">
      <c r="B142" s="240"/>
      <c r="C142" s="240"/>
      <c r="D142" s="240"/>
      <c r="E142" s="240"/>
      <c r="F142" s="275"/>
      <c r="G142" s="240"/>
      <c r="H142" s="240"/>
      <c r="I142" s="240"/>
      <c r="J142" s="240"/>
      <c r="K142" s="240"/>
    </row>
    <row r="143" spans="2:11" ht="18.75" customHeight="1"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</row>
    <row r="144" spans="2:11" ht="7.5" customHeight="1">
      <c r="B144" s="251"/>
      <c r="C144" s="252"/>
      <c r="D144" s="252"/>
      <c r="E144" s="252"/>
      <c r="F144" s="252"/>
      <c r="G144" s="252"/>
      <c r="H144" s="252"/>
      <c r="I144" s="252"/>
      <c r="J144" s="252"/>
      <c r="K144" s="253"/>
    </row>
    <row r="145" spans="2:11" ht="45" customHeight="1">
      <c r="B145" s="254"/>
      <c r="C145" s="360" t="s">
        <v>551</v>
      </c>
      <c r="D145" s="360"/>
      <c r="E145" s="360"/>
      <c r="F145" s="360"/>
      <c r="G145" s="360"/>
      <c r="H145" s="360"/>
      <c r="I145" s="360"/>
      <c r="J145" s="360"/>
      <c r="K145" s="255"/>
    </row>
    <row r="146" spans="2:11" ht="17.25" customHeight="1">
      <c r="B146" s="254"/>
      <c r="C146" s="256" t="s">
        <v>487</v>
      </c>
      <c r="D146" s="256"/>
      <c r="E146" s="256"/>
      <c r="F146" s="256" t="s">
        <v>488</v>
      </c>
      <c r="G146" s="257"/>
      <c r="H146" s="256" t="s">
        <v>110</v>
      </c>
      <c r="I146" s="256" t="s">
        <v>59</v>
      </c>
      <c r="J146" s="256" t="s">
        <v>489</v>
      </c>
      <c r="K146" s="255"/>
    </row>
    <row r="147" spans="2:11" ht="17.25" customHeight="1">
      <c r="B147" s="254"/>
      <c r="C147" s="258" t="s">
        <v>490</v>
      </c>
      <c r="D147" s="258"/>
      <c r="E147" s="258"/>
      <c r="F147" s="259" t="s">
        <v>491</v>
      </c>
      <c r="G147" s="260"/>
      <c r="H147" s="258"/>
      <c r="I147" s="258"/>
      <c r="J147" s="258" t="s">
        <v>492</v>
      </c>
      <c r="K147" s="255"/>
    </row>
    <row r="148" spans="2:11" ht="5.25" customHeight="1">
      <c r="B148" s="264"/>
      <c r="C148" s="261"/>
      <c r="D148" s="261"/>
      <c r="E148" s="261"/>
      <c r="F148" s="261"/>
      <c r="G148" s="262"/>
      <c r="H148" s="261"/>
      <c r="I148" s="261"/>
      <c r="J148" s="261"/>
      <c r="K148" s="285"/>
    </row>
    <row r="149" spans="2:11" ht="15" customHeight="1">
      <c r="B149" s="264"/>
      <c r="C149" s="289" t="s">
        <v>496</v>
      </c>
      <c r="D149" s="244"/>
      <c r="E149" s="244"/>
      <c r="F149" s="290" t="s">
        <v>493</v>
      </c>
      <c r="G149" s="244"/>
      <c r="H149" s="289" t="s">
        <v>532</v>
      </c>
      <c r="I149" s="289" t="s">
        <v>495</v>
      </c>
      <c r="J149" s="289">
        <v>120</v>
      </c>
      <c r="K149" s="285"/>
    </row>
    <row r="150" spans="2:11" ht="15" customHeight="1">
      <c r="B150" s="264"/>
      <c r="C150" s="289" t="s">
        <v>541</v>
      </c>
      <c r="D150" s="244"/>
      <c r="E150" s="244"/>
      <c r="F150" s="290" t="s">
        <v>493</v>
      </c>
      <c r="G150" s="244"/>
      <c r="H150" s="289" t="s">
        <v>552</v>
      </c>
      <c r="I150" s="289" t="s">
        <v>495</v>
      </c>
      <c r="J150" s="289" t="s">
        <v>543</v>
      </c>
      <c r="K150" s="285"/>
    </row>
    <row r="151" spans="2:11" ht="15" customHeight="1">
      <c r="B151" s="264"/>
      <c r="C151" s="289" t="s">
        <v>442</v>
      </c>
      <c r="D151" s="244"/>
      <c r="E151" s="244"/>
      <c r="F151" s="290" t="s">
        <v>493</v>
      </c>
      <c r="G151" s="244"/>
      <c r="H151" s="289" t="s">
        <v>553</v>
      </c>
      <c r="I151" s="289" t="s">
        <v>495</v>
      </c>
      <c r="J151" s="289" t="s">
        <v>543</v>
      </c>
      <c r="K151" s="285"/>
    </row>
    <row r="152" spans="2:11" ht="15" customHeight="1">
      <c r="B152" s="264"/>
      <c r="C152" s="289" t="s">
        <v>498</v>
      </c>
      <c r="D152" s="244"/>
      <c r="E152" s="244"/>
      <c r="F152" s="290" t="s">
        <v>499</v>
      </c>
      <c r="G152" s="244"/>
      <c r="H152" s="289" t="s">
        <v>532</v>
      </c>
      <c r="I152" s="289" t="s">
        <v>495</v>
      </c>
      <c r="J152" s="289">
        <v>50</v>
      </c>
      <c r="K152" s="285"/>
    </row>
    <row r="153" spans="2:11" ht="15" customHeight="1">
      <c r="B153" s="264"/>
      <c r="C153" s="289" t="s">
        <v>501</v>
      </c>
      <c r="D153" s="244"/>
      <c r="E153" s="244"/>
      <c r="F153" s="290" t="s">
        <v>493</v>
      </c>
      <c r="G153" s="244"/>
      <c r="H153" s="289" t="s">
        <v>532</v>
      </c>
      <c r="I153" s="289" t="s">
        <v>503</v>
      </c>
      <c r="J153" s="289"/>
      <c r="K153" s="285"/>
    </row>
    <row r="154" spans="2:11" ht="15" customHeight="1">
      <c r="B154" s="264"/>
      <c r="C154" s="289" t="s">
        <v>512</v>
      </c>
      <c r="D154" s="244"/>
      <c r="E154" s="244"/>
      <c r="F154" s="290" t="s">
        <v>499</v>
      </c>
      <c r="G154" s="244"/>
      <c r="H154" s="289" t="s">
        <v>532</v>
      </c>
      <c r="I154" s="289" t="s">
        <v>495</v>
      </c>
      <c r="J154" s="289">
        <v>50</v>
      </c>
      <c r="K154" s="285"/>
    </row>
    <row r="155" spans="2:11" ht="15" customHeight="1">
      <c r="B155" s="264"/>
      <c r="C155" s="289" t="s">
        <v>520</v>
      </c>
      <c r="D155" s="244"/>
      <c r="E155" s="244"/>
      <c r="F155" s="290" t="s">
        <v>499</v>
      </c>
      <c r="G155" s="244"/>
      <c r="H155" s="289" t="s">
        <v>532</v>
      </c>
      <c r="I155" s="289" t="s">
        <v>495</v>
      </c>
      <c r="J155" s="289">
        <v>50</v>
      </c>
      <c r="K155" s="285"/>
    </row>
    <row r="156" spans="2:11" ht="15" customHeight="1">
      <c r="B156" s="264"/>
      <c r="C156" s="289" t="s">
        <v>518</v>
      </c>
      <c r="D156" s="244"/>
      <c r="E156" s="244"/>
      <c r="F156" s="290" t="s">
        <v>499</v>
      </c>
      <c r="G156" s="244"/>
      <c r="H156" s="289" t="s">
        <v>532</v>
      </c>
      <c r="I156" s="289" t="s">
        <v>495</v>
      </c>
      <c r="J156" s="289">
        <v>50</v>
      </c>
      <c r="K156" s="285"/>
    </row>
    <row r="157" spans="2:11" ht="15" customHeight="1">
      <c r="B157" s="264"/>
      <c r="C157" s="289" t="s">
        <v>97</v>
      </c>
      <c r="D157" s="244"/>
      <c r="E157" s="244"/>
      <c r="F157" s="290" t="s">
        <v>493</v>
      </c>
      <c r="G157" s="244"/>
      <c r="H157" s="289" t="s">
        <v>554</v>
      </c>
      <c r="I157" s="289" t="s">
        <v>495</v>
      </c>
      <c r="J157" s="289" t="s">
        <v>555</v>
      </c>
      <c r="K157" s="285"/>
    </row>
    <row r="158" spans="2:11" ht="15" customHeight="1">
      <c r="B158" s="264"/>
      <c r="C158" s="289" t="s">
        <v>556</v>
      </c>
      <c r="D158" s="244"/>
      <c r="E158" s="244"/>
      <c r="F158" s="290" t="s">
        <v>493</v>
      </c>
      <c r="G158" s="244"/>
      <c r="H158" s="289" t="s">
        <v>557</v>
      </c>
      <c r="I158" s="289" t="s">
        <v>527</v>
      </c>
      <c r="J158" s="289"/>
      <c r="K158" s="285"/>
    </row>
    <row r="159" spans="2:11" ht="15" customHeight="1">
      <c r="B159" s="291"/>
      <c r="C159" s="273"/>
      <c r="D159" s="273"/>
      <c r="E159" s="273"/>
      <c r="F159" s="273"/>
      <c r="G159" s="273"/>
      <c r="H159" s="273"/>
      <c r="I159" s="273"/>
      <c r="J159" s="273"/>
      <c r="K159" s="292"/>
    </row>
    <row r="160" spans="2:11" ht="18.75" customHeight="1">
      <c r="B160" s="240"/>
      <c r="C160" s="244"/>
      <c r="D160" s="244"/>
      <c r="E160" s="244"/>
      <c r="F160" s="263"/>
      <c r="G160" s="244"/>
      <c r="H160" s="244"/>
      <c r="I160" s="244"/>
      <c r="J160" s="244"/>
      <c r="K160" s="240"/>
    </row>
    <row r="161" spans="2:11" ht="18.75" customHeight="1"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</row>
    <row r="162" spans="2:11" ht="7.5" customHeight="1">
      <c r="B162" s="232"/>
      <c r="C162" s="233"/>
      <c r="D162" s="233"/>
      <c r="E162" s="233"/>
      <c r="F162" s="233"/>
      <c r="G162" s="233"/>
      <c r="H162" s="233"/>
      <c r="I162" s="233"/>
      <c r="J162" s="233"/>
      <c r="K162" s="234"/>
    </row>
    <row r="163" spans="2:11" ht="45" customHeight="1">
      <c r="B163" s="235"/>
      <c r="C163" s="359" t="s">
        <v>558</v>
      </c>
      <c r="D163" s="359"/>
      <c r="E163" s="359"/>
      <c r="F163" s="359"/>
      <c r="G163" s="359"/>
      <c r="H163" s="359"/>
      <c r="I163" s="359"/>
      <c r="J163" s="359"/>
      <c r="K163" s="236"/>
    </row>
    <row r="164" spans="2:11" ht="17.25" customHeight="1">
      <c r="B164" s="235"/>
      <c r="C164" s="256" t="s">
        <v>487</v>
      </c>
      <c r="D164" s="256"/>
      <c r="E164" s="256"/>
      <c r="F164" s="256" t="s">
        <v>488</v>
      </c>
      <c r="G164" s="293"/>
      <c r="H164" s="294" t="s">
        <v>110</v>
      </c>
      <c r="I164" s="294" t="s">
        <v>59</v>
      </c>
      <c r="J164" s="256" t="s">
        <v>489</v>
      </c>
      <c r="K164" s="236"/>
    </row>
    <row r="165" spans="2:11" ht="17.25" customHeight="1">
      <c r="B165" s="237"/>
      <c r="C165" s="258" t="s">
        <v>490</v>
      </c>
      <c r="D165" s="258"/>
      <c r="E165" s="258"/>
      <c r="F165" s="259" t="s">
        <v>491</v>
      </c>
      <c r="G165" s="295"/>
      <c r="H165" s="296"/>
      <c r="I165" s="296"/>
      <c r="J165" s="258" t="s">
        <v>492</v>
      </c>
      <c r="K165" s="238"/>
    </row>
    <row r="166" spans="2:11" ht="5.25" customHeight="1">
      <c r="B166" s="264"/>
      <c r="C166" s="261"/>
      <c r="D166" s="261"/>
      <c r="E166" s="261"/>
      <c r="F166" s="261"/>
      <c r="G166" s="262"/>
      <c r="H166" s="261"/>
      <c r="I166" s="261"/>
      <c r="J166" s="261"/>
      <c r="K166" s="285"/>
    </row>
    <row r="167" spans="2:11" ht="15" customHeight="1">
      <c r="B167" s="264"/>
      <c r="C167" s="244" t="s">
        <v>496</v>
      </c>
      <c r="D167" s="244"/>
      <c r="E167" s="244"/>
      <c r="F167" s="263" t="s">
        <v>493</v>
      </c>
      <c r="G167" s="244"/>
      <c r="H167" s="244" t="s">
        <v>532</v>
      </c>
      <c r="I167" s="244" t="s">
        <v>495</v>
      </c>
      <c r="J167" s="244">
        <v>120</v>
      </c>
      <c r="K167" s="285"/>
    </row>
    <row r="168" spans="2:11" ht="15" customHeight="1">
      <c r="B168" s="264"/>
      <c r="C168" s="244" t="s">
        <v>541</v>
      </c>
      <c r="D168" s="244"/>
      <c r="E168" s="244"/>
      <c r="F168" s="263" t="s">
        <v>493</v>
      </c>
      <c r="G168" s="244"/>
      <c r="H168" s="244" t="s">
        <v>542</v>
      </c>
      <c r="I168" s="244" t="s">
        <v>495</v>
      </c>
      <c r="J168" s="244" t="s">
        <v>543</v>
      </c>
      <c r="K168" s="285"/>
    </row>
    <row r="169" spans="2:11" ht="15" customHeight="1">
      <c r="B169" s="264"/>
      <c r="C169" s="244" t="s">
        <v>442</v>
      </c>
      <c r="D169" s="244"/>
      <c r="E169" s="244"/>
      <c r="F169" s="263" t="s">
        <v>493</v>
      </c>
      <c r="G169" s="244"/>
      <c r="H169" s="244" t="s">
        <v>559</v>
      </c>
      <c r="I169" s="244" t="s">
        <v>495</v>
      </c>
      <c r="J169" s="244" t="s">
        <v>543</v>
      </c>
      <c r="K169" s="285"/>
    </row>
    <row r="170" spans="2:11" ht="15" customHeight="1">
      <c r="B170" s="264"/>
      <c r="C170" s="244" t="s">
        <v>498</v>
      </c>
      <c r="D170" s="244"/>
      <c r="E170" s="244"/>
      <c r="F170" s="263" t="s">
        <v>499</v>
      </c>
      <c r="G170" s="244"/>
      <c r="H170" s="244" t="s">
        <v>559</v>
      </c>
      <c r="I170" s="244" t="s">
        <v>495</v>
      </c>
      <c r="J170" s="244">
        <v>50</v>
      </c>
      <c r="K170" s="285"/>
    </row>
    <row r="171" spans="2:11" ht="15" customHeight="1">
      <c r="B171" s="264"/>
      <c r="C171" s="244" t="s">
        <v>501</v>
      </c>
      <c r="D171" s="244"/>
      <c r="E171" s="244"/>
      <c r="F171" s="263" t="s">
        <v>493</v>
      </c>
      <c r="G171" s="244"/>
      <c r="H171" s="244" t="s">
        <v>559</v>
      </c>
      <c r="I171" s="244" t="s">
        <v>503</v>
      </c>
      <c r="J171" s="244"/>
      <c r="K171" s="285"/>
    </row>
    <row r="172" spans="2:11" ht="15" customHeight="1">
      <c r="B172" s="264"/>
      <c r="C172" s="244" t="s">
        <v>512</v>
      </c>
      <c r="D172" s="244"/>
      <c r="E172" s="244"/>
      <c r="F172" s="263" t="s">
        <v>499</v>
      </c>
      <c r="G172" s="244"/>
      <c r="H172" s="244" t="s">
        <v>559</v>
      </c>
      <c r="I172" s="244" t="s">
        <v>495</v>
      </c>
      <c r="J172" s="244">
        <v>50</v>
      </c>
      <c r="K172" s="285"/>
    </row>
    <row r="173" spans="2:11" ht="15" customHeight="1">
      <c r="B173" s="264"/>
      <c r="C173" s="244" t="s">
        <v>520</v>
      </c>
      <c r="D173" s="244"/>
      <c r="E173" s="244"/>
      <c r="F173" s="263" t="s">
        <v>499</v>
      </c>
      <c r="G173" s="244"/>
      <c r="H173" s="244" t="s">
        <v>559</v>
      </c>
      <c r="I173" s="244" t="s">
        <v>495</v>
      </c>
      <c r="J173" s="244">
        <v>50</v>
      </c>
      <c r="K173" s="285"/>
    </row>
    <row r="174" spans="2:11" ht="15" customHeight="1">
      <c r="B174" s="264"/>
      <c r="C174" s="244" t="s">
        <v>518</v>
      </c>
      <c r="D174" s="244"/>
      <c r="E174" s="244"/>
      <c r="F174" s="263" t="s">
        <v>499</v>
      </c>
      <c r="G174" s="244"/>
      <c r="H174" s="244" t="s">
        <v>559</v>
      </c>
      <c r="I174" s="244" t="s">
        <v>495</v>
      </c>
      <c r="J174" s="244">
        <v>50</v>
      </c>
      <c r="K174" s="285"/>
    </row>
    <row r="175" spans="2:11" ht="15" customHeight="1">
      <c r="B175" s="264"/>
      <c r="C175" s="244" t="s">
        <v>109</v>
      </c>
      <c r="D175" s="244"/>
      <c r="E175" s="244"/>
      <c r="F175" s="263" t="s">
        <v>493</v>
      </c>
      <c r="G175" s="244"/>
      <c r="H175" s="244" t="s">
        <v>560</v>
      </c>
      <c r="I175" s="244" t="s">
        <v>561</v>
      </c>
      <c r="J175" s="244"/>
      <c r="K175" s="285"/>
    </row>
    <row r="176" spans="2:11" ht="15" customHeight="1">
      <c r="B176" s="264"/>
      <c r="C176" s="244" t="s">
        <v>59</v>
      </c>
      <c r="D176" s="244"/>
      <c r="E176" s="244"/>
      <c r="F176" s="263" t="s">
        <v>493</v>
      </c>
      <c r="G176" s="244"/>
      <c r="H176" s="244" t="s">
        <v>562</v>
      </c>
      <c r="I176" s="244" t="s">
        <v>563</v>
      </c>
      <c r="J176" s="244">
        <v>1</v>
      </c>
      <c r="K176" s="285"/>
    </row>
    <row r="177" spans="2:11" ht="15" customHeight="1">
      <c r="B177" s="264"/>
      <c r="C177" s="244" t="s">
        <v>55</v>
      </c>
      <c r="D177" s="244"/>
      <c r="E177" s="244"/>
      <c r="F177" s="263" t="s">
        <v>493</v>
      </c>
      <c r="G177" s="244"/>
      <c r="H177" s="244" t="s">
        <v>564</v>
      </c>
      <c r="I177" s="244" t="s">
        <v>495</v>
      </c>
      <c r="J177" s="244">
        <v>20</v>
      </c>
      <c r="K177" s="285"/>
    </row>
    <row r="178" spans="2:11" ht="15" customHeight="1">
      <c r="B178" s="264"/>
      <c r="C178" s="244" t="s">
        <v>110</v>
      </c>
      <c r="D178" s="244"/>
      <c r="E178" s="244"/>
      <c r="F178" s="263" t="s">
        <v>493</v>
      </c>
      <c r="G178" s="244"/>
      <c r="H178" s="244" t="s">
        <v>565</v>
      </c>
      <c r="I178" s="244" t="s">
        <v>495</v>
      </c>
      <c r="J178" s="244">
        <v>255</v>
      </c>
      <c r="K178" s="285"/>
    </row>
    <row r="179" spans="2:11" ht="15" customHeight="1">
      <c r="B179" s="264"/>
      <c r="C179" s="244" t="s">
        <v>111</v>
      </c>
      <c r="D179" s="244"/>
      <c r="E179" s="244"/>
      <c r="F179" s="263" t="s">
        <v>493</v>
      </c>
      <c r="G179" s="244"/>
      <c r="H179" s="244" t="s">
        <v>458</v>
      </c>
      <c r="I179" s="244" t="s">
        <v>495</v>
      </c>
      <c r="J179" s="244">
        <v>10</v>
      </c>
      <c r="K179" s="285"/>
    </row>
    <row r="180" spans="2:11" ht="15" customHeight="1">
      <c r="B180" s="264"/>
      <c r="C180" s="244" t="s">
        <v>112</v>
      </c>
      <c r="D180" s="244"/>
      <c r="E180" s="244"/>
      <c r="F180" s="263" t="s">
        <v>493</v>
      </c>
      <c r="G180" s="244"/>
      <c r="H180" s="244" t="s">
        <v>566</v>
      </c>
      <c r="I180" s="244" t="s">
        <v>527</v>
      </c>
      <c r="J180" s="244"/>
      <c r="K180" s="285"/>
    </row>
    <row r="181" spans="2:11" ht="15" customHeight="1">
      <c r="B181" s="264"/>
      <c r="C181" s="244" t="s">
        <v>567</v>
      </c>
      <c r="D181" s="244"/>
      <c r="E181" s="244"/>
      <c r="F181" s="263" t="s">
        <v>493</v>
      </c>
      <c r="G181" s="244"/>
      <c r="H181" s="244" t="s">
        <v>568</v>
      </c>
      <c r="I181" s="244" t="s">
        <v>527</v>
      </c>
      <c r="J181" s="244"/>
      <c r="K181" s="285"/>
    </row>
    <row r="182" spans="2:11" ht="15" customHeight="1">
      <c r="B182" s="264"/>
      <c r="C182" s="244" t="s">
        <v>556</v>
      </c>
      <c r="D182" s="244"/>
      <c r="E182" s="244"/>
      <c r="F182" s="263" t="s">
        <v>493</v>
      </c>
      <c r="G182" s="244"/>
      <c r="H182" s="244" t="s">
        <v>569</v>
      </c>
      <c r="I182" s="244" t="s">
        <v>527</v>
      </c>
      <c r="J182" s="244"/>
      <c r="K182" s="285"/>
    </row>
    <row r="183" spans="2:11" ht="15" customHeight="1">
      <c r="B183" s="264"/>
      <c r="C183" s="244" t="s">
        <v>114</v>
      </c>
      <c r="D183" s="244"/>
      <c r="E183" s="244"/>
      <c r="F183" s="263" t="s">
        <v>499</v>
      </c>
      <c r="G183" s="244"/>
      <c r="H183" s="244" t="s">
        <v>570</v>
      </c>
      <c r="I183" s="244" t="s">
        <v>495</v>
      </c>
      <c r="J183" s="244">
        <v>50</v>
      </c>
      <c r="K183" s="285"/>
    </row>
    <row r="184" spans="2:11" ht="15" customHeight="1">
      <c r="B184" s="264"/>
      <c r="C184" s="244" t="s">
        <v>571</v>
      </c>
      <c r="D184" s="244"/>
      <c r="E184" s="244"/>
      <c r="F184" s="263" t="s">
        <v>499</v>
      </c>
      <c r="G184" s="244"/>
      <c r="H184" s="244" t="s">
        <v>572</v>
      </c>
      <c r="I184" s="244" t="s">
        <v>573</v>
      </c>
      <c r="J184" s="244"/>
      <c r="K184" s="285"/>
    </row>
    <row r="185" spans="2:11" ht="15" customHeight="1">
      <c r="B185" s="264"/>
      <c r="C185" s="244" t="s">
        <v>574</v>
      </c>
      <c r="D185" s="244"/>
      <c r="E185" s="244"/>
      <c r="F185" s="263" t="s">
        <v>499</v>
      </c>
      <c r="G185" s="244"/>
      <c r="H185" s="244" t="s">
        <v>575</v>
      </c>
      <c r="I185" s="244" t="s">
        <v>573</v>
      </c>
      <c r="J185" s="244"/>
      <c r="K185" s="285"/>
    </row>
    <row r="186" spans="2:11" ht="15" customHeight="1">
      <c r="B186" s="264"/>
      <c r="C186" s="244" t="s">
        <v>576</v>
      </c>
      <c r="D186" s="244"/>
      <c r="E186" s="244"/>
      <c r="F186" s="263" t="s">
        <v>499</v>
      </c>
      <c r="G186" s="244"/>
      <c r="H186" s="244" t="s">
        <v>577</v>
      </c>
      <c r="I186" s="244" t="s">
        <v>573</v>
      </c>
      <c r="J186" s="244"/>
      <c r="K186" s="285"/>
    </row>
    <row r="187" spans="2:11" ht="15" customHeight="1">
      <c r="B187" s="264"/>
      <c r="C187" s="297" t="s">
        <v>578</v>
      </c>
      <c r="D187" s="244"/>
      <c r="E187" s="244"/>
      <c r="F187" s="263" t="s">
        <v>499</v>
      </c>
      <c r="G187" s="244"/>
      <c r="H187" s="244" t="s">
        <v>579</v>
      </c>
      <c r="I187" s="244" t="s">
        <v>580</v>
      </c>
      <c r="J187" s="298" t="s">
        <v>581</v>
      </c>
      <c r="K187" s="285"/>
    </row>
    <row r="188" spans="2:11" ht="15" customHeight="1">
      <c r="B188" s="264"/>
      <c r="C188" s="249" t="s">
        <v>44</v>
      </c>
      <c r="D188" s="244"/>
      <c r="E188" s="244"/>
      <c r="F188" s="263" t="s">
        <v>493</v>
      </c>
      <c r="G188" s="244"/>
      <c r="H188" s="240" t="s">
        <v>582</v>
      </c>
      <c r="I188" s="244" t="s">
        <v>583</v>
      </c>
      <c r="J188" s="244"/>
      <c r="K188" s="285"/>
    </row>
    <row r="189" spans="2:11" ht="15" customHeight="1">
      <c r="B189" s="264"/>
      <c r="C189" s="249" t="s">
        <v>584</v>
      </c>
      <c r="D189" s="244"/>
      <c r="E189" s="244"/>
      <c r="F189" s="263" t="s">
        <v>493</v>
      </c>
      <c r="G189" s="244"/>
      <c r="H189" s="244" t="s">
        <v>585</v>
      </c>
      <c r="I189" s="244" t="s">
        <v>527</v>
      </c>
      <c r="J189" s="244"/>
      <c r="K189" s="285"/>
    </row>
    <row r="190" spans="2:11" ht="15" customHeight="1">
      <c r="B190" s="264"/>
      <c r="C190" s="249" t="s">
        <v>586</v>
      </c>
      <c r="D190" s="244"/>
      <c r="E190" s="244"/>
      <c r="F190" s="263" t="s">
        <v>493</v>
      </c>
      <c r="G190" s="244"/>
      <c r="H190" s="244" t="s">
        <v>587</v>
      </c>
      <c r="I190" s="244" t="s">
        <v>527</v>
      </c>
      <c r="J190" s="244"/>
      <c r="K190" s="285"/>
    </row>
    <row r="191" spans="2:11" ht="15" customHeight="1">
      <c r="B191" s="264"/>
      <c r="C191" s="249" t="s">
        <v>588</v>
      </c>
      <c r="D191" s="244"/>
      <c r="E191" s="244"/>
      <c r="F191" s="263" t="s">
        <v>499</v>
      </c>
      <c r="G191" s="244"/>
      <c r="H191" s="244" t="s">
        <v>589</v>
      </c>
      <c r="I191" s="244" t="s">
        <v>527</v>
      </c>
      <c r="J191" s="244"/>
      <c r="K191" s="285"/>
    </row>
    <row r="192" spans="2:11" ht="15" customHeight="1">
      <c r="B192" s="291"/>
      <c r="C192" s="299"/>
      <c r="D192" s="273"/>
      <c r="E192" s="273"/>
      <c r="F192" s="273"/>
      <c r="G192" s="273"/>
      <c r="H192" s="273"/>
      <c r="I192" s="273"/>
      <c r="J192" s="273"/>
      <c r="K192" s="292"/>
    </row>
    <row r="193" spans="2:11" ht="18.75" customHeight="1">
      <c r="B193" s="240"/>
      <c r="C193" s="244"/>
      <c r="D193" s="244"/>
      <c r="E193" s="244"/>
      <c r="F193" s="263"/>
      <c r="G193" s="244"/>
      <c r="H193" s="244"/>
      <c r="I193" s="244"/>
      <c r="J193" s="244"/>
      <c r="K193" s="240"/>
    </row>
    <row r="194" spans="2:11" ht="18.75" customHeight="1">
      <c r="B194" s="240"/>
      <c r="C194" s="244"/>
      <c r="D194" s="244"/>
      <c r="E194" s="244"/>
      <c r="F194" s="263"/>
      <c r="G194" s="244"/>
      <c r="H194" s="244"/>
      <c r="I194" s="244"/>
      <c r="J194" s="244"/>
      <c r="K194" s="240"/>
    </row>
    <row r="195" spans="2:11" ht="18.75" customHeight="1"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</row>
    <row r="196" spans="2:11">
      <c r="B196" s="232"/>
      <c r="C196" s="233"/>
      <c r="D196" s="233"/>
      <c r="E196" s="233"/>
      <c r="F196" s="233"/>
      <c r="G196" s="233"/>
      <c r="H196" s="233"/>
      <c r="I196" s="233"/>
      <c r="J196" s="233"/>
      <c r="K196" s="234"/>
    </row>
    <row r="197" spans="2:11" ht="21">
      <c r="B197" s="235"/>
      <c r="C197" s="359" t="s">
        <v>590</v>
      </c>
      <c r="D197" s="359"/>
      <c r="E197" s="359"/>
      <c r="F197" s="359"/>
      <c r="G197" s="359"/>
      <c r="H197" s="359"/>
      <c r="I197" s="359"/>
      <c r="J197" s="359"/>
      <c r="K197" s="236"/>
    </row>
    <row r="198" spans="2:11" ht="25.5" customHeight="1">
      <c r="B198" s="235"/>
      <c r="C198" s="300" t="s">
        <v>591</v>
      </c>
      <c r="D198" s="300"/>
      <c r="E198" s="300"/>
      <c r="F198" s="300" t="s">
        <v>592</v>
      </c>
      <c r="G198" s="301"/>
      <c r="H198" s="358" t="s">
        <v>593</v>
      </c>
      <c r="I198" s="358"/>
      <c r="J198" s="358"/>
      <c r="K198" s="236"/>
    </row>
    <row r="199" spans="2:11" ht="5.25" customHeight="1">
      <c r="B199" s="264"/>
      <c r="C199" s="261"/>
      <c r="D199" s="261"/>
      <c r="E199" s="261"/>
      <c r="F199" s="261"/>
      <c r="G199" s="244"/>
      <c r="H199" s="261"/>
      <c r="I199" s="261"/>
      <c r="J199" s="261"/>
      <c r="K199" s="285"/>
    </row>
    <row r="200" spans="2:11" ht="15" customHeight="1">
      <c r="B200" s="264"/>
      <c r="C200" s="244" t="s">
        <v>583</v>
      </c>
      <c r="D200" s="244"/>
      <c r="E200" s="244"/>
      <c r="F200" s="263" t="s">
        <v>45</v>
      </c>
      <c r="G200" s="244"/>
      <c r="H200" s="357" t="s">
        <v>594</v>
      </c>
      <c r="I200" s="357"/>
      <c r="J200" s="357"/>
      <c r="K200" s="285"/>
    </row>
    <row r="201" spans="2:11" ht="15" customHeight="1">
      <c r="B201" s="264"/>
      <c r="C201" s="270"/>
      <c r="D201" s="244"/>
      <c r="E201" s="244"/>
      <c r="F201" s="263" t="s">
        <v>46</v>
      </c>
      <c r="G201" s="244"/>
      <c r="H201" s="357" t="s">
        <v>595</v>
      </c>
      <c r="I201" s="357"/>
      <c r="J201" s="357"/>
      <c r="K201" s="285"/>
    </row>
    <row r="202" spans="2:11" ht="15" customHeight="1">
      <c r="B202" s="264"/>
      <c r="C202" s="270"/>
      <c r="D202" s="244"/>
      <c r="E202" s="244"/>
      <c r="F202" s="263" t="s">
        <v>49</v>
      </c>
      <c r="G202" s="244"/>
      <c r="H202" s="357" t="s">
        <v>596</v>
      </c>
      <c r="I202" s="357"/>
      <c r="J202" s="357"/>
      <c r="K202" s="285"/>
    </row>
    <row r="203" spans="2:11" ht="15" customHeight="1">
      <c r="B203" s="264"/>
      <c r="C203" s="244"/>
      <c r="D203" s="244"/>
      <c r="E203" s="244"/>
      <c r="F203" s="263" t="s">
        <v>47</v>
      </c>
      <c r="G203" s="244"/>
      <c r="H203" s="357" t="s">
        <v>597</v>
      </c>
      <c r="I203" s="357"/>
      <c r="J203" s="357"/>
      <c r="K203" s="285"/>
    </row>
    <row r="204" spans="2:11" ht="15" customHeight="1">
      <c r="B204" s="264"/>
      <c r="C204" s="244"/>
      <c r="D204" s="244"/>
      <c r="E204" s="244"/>
      <c r="F204" s="263" t="s">
        <v>48</v>
      </c>
      <c r="G204" s="244"/>
      <c r="H204" s="357" t="s">
        <v>598</v>
      </c>
      <c r="I204" s="357"/>
      <c r="J204" s="357"/>
      <c r="K204" s="285"/>
    </row>
    <row r="205" spans="2:11" ht="15" customHeight="1">
      <c r="B205" s="264"/>
      <c r="C205" s="244"/>
      <c r="D205" s="244"/>
      <c r="E205" s="244"/>
      <c r="F205" s="263"/>
      <c r="G205" s="244"/>
      <c r="H205" s="244"/>
      <c r="I205" s="244"/>
      <c r="J205" s="244"/>
      <c r="K205" s="285"/>
    </row>
    <row r="206" spans="2:11" ht="15" customHeight="1">
      <c r="B206" s="264"/>
      <c r="C206" s="244" t="s">
        <v>539</v>
      </c>
      <c r="D206" s="244"/>
      <c r="E206" s="244"/>
      <c r="F206" s="263" t="s">
        <v>81</v>
      </c>
      <c r="G206" s="244"/>
      <c r="H206" s="357" t="s">
        <v>599</v>
      </c>
      <c r="I206" s="357"/>
      <c r="J206" s="357"/>
      <c r="K206" s="285"/>
    </row>
    <row r="207" spans="2:11" ht="15" customHeight="1">
      <c r="B207" s="264"/>
      <c r="C207" s="270"/>
      <c r="D207" s="244"/>
      <c r="E207" s="244"/>
      <c r="F207" s="263" t="s">
        <v>436</v>
      </c>
      <c r="G207" s="244"/>
      <c r="H207" s="357" t="s">
        <v>437</v>
      </c>
      <c r="I207" s="357"/>
      <c r="J207" s="357"/>
      <c r="K207" s="285"/>
    </row>
    <row r="208" spans="2:11" ht="15" customHeight="1">
      <c r="B208" s="264"/>
      <c r="C208" s="244"/>
      <c r="D208" s="244"/>
      <c r="E208" s="244"/>
      <c r="F208" s="263" t="s">
        <v>434</v>
      </c>
      <c r="G208" s="244"/>
      <c r="H208" s="357" t="s">
        <v>600</v>
      </c>
      <c r="I208" s="357"/>
      <c r="J208" s="357"/>
      <c r="K208" s="285"/>
    </row>
    <row r="209" spans="2:11" ht="15" customHeight="1">
      <c r="B209" s="302"/>
      <c r="C209" s="270"/>
      <c r="D209" s="270"/>
      <c r="E209" s="270"/>
      <c r="F209" s="263" t="s">
        <v>438</v>
      </c>
      <c r="G209" s="249"/>
      <c r="H209" s="356" t="s">
        <v>439</v>
      </c>
      <c r="I209" s="356"/>
      <c r="J209" s="356"/>
      <c r="K209" s="303"/>
    </row>
    <row r="210" spans="2:11" ht="15" customHeight="1">
      <c r="B210" s="302"/>
      <c r="C210" s="270"/>
      <c r="D210" s="270"/>
      <c r="E210" s="270"/>
      <c r="F210" s="263" t="s">
        <v>440</v>
      </c>
      <c r="G210" s="249"/>
      <c r="H210" s="356" t="s">
        <v>86</v>
      </c>
      <c r="I210" s="356"/>
      <c r="J210" s="356"/>
      <c r="K210" s="303"/>
    </row>
    <row r="211" spans="2:11" ht="15" customHeight="1">
      <c r="B211" s="302"/>
      <c r="C211" s="270"/>
      <c r="D211" s="270"/>
      <c r="E211" s="270"/>
      <c r="F211" s="304"/>
      <c r="G211" s="249"/>
      <c r="H211" s="305"/>
      <c r="I211" s="305"/>
      <c r="J211" s="305"/>
      <c r="K211" s="303"/>
    </row>
    <row r="212" spans="2:11" ht="15" customHeight="1">
      <c r="B212" s="302"/>
      <c r="C212" s="244" t="s">
        <v>563</v>
      </c>
      <c r="D212" s="270"/>
      <c r="E212" s="270"/>
      <c r="F212" s="263">
        <v>1</v>
      </c>
      <c r="G212" s="249"/>
      <c r="H212" s="356" t="s">
        <v>601</v>
      </c>
      <c r="I212" s="356"/>
      <c r="J212" s="356"/>
      <c r="K212" s="303"/>
    </row>
    <row r="213" spans="2:11" ht="15" customHeight="1">
      <c r="B213" s="302"/>
      <c r="C213" s="270"/>
      <c r="D213" s="270"/>
      <c r="E213" s="270"/>
      <c r="F213" s="263">
        <v>2</v>
      </c>
      <c r="G213" s="249"/>
      <c r="H213" s="356" t="s">
        <v>602</v>
      </c>
      <c r="I213" s="356"/>
      <c r="J213" s="356"/>
      <c r="K213" s="303"/>
    </row>
    <row r="214" spans="2:11" ht="15" customHeight="1">
      <c r="B214" s="302"/>
      <c r="C214" s="270"/>
      <c r="D214" s="270"/>
      <c r="E214" s="270"/>
      <c r="F214" s="263">
        <v>3</v>
      </c>
      <c r="G214" s="249"/>
      <c r="H214" s="356" t="s">
        <v>603</v>
      </c>
      <c r="I214" s="356"/>
      <c r="J214" s="356"/>
      <c r="K214" s="303"/>
    </row>
    <row r="215" spans="2:11" ht="15" customHeight="1">
      <c r="B215" s="302"/>
      <c r="C215" s="270"/>
      <c r="D215" s="270"/>
      <c r="E215" s="270"/>
      <c r="F215" s="263">
        <v>4</v>
      </c>
      <c r="G215" s="249"/>
      <c r="H215" s="356" t="s">
        <v>604</v>
      </c>
      <c r="I215" s="356"/>
      <c r="J215" s="356"/>
      <c r="K215" s="303"/>
    </row>
    <row r="216" spans="2:11" ht="12.75" customHeight="1">
      <c r="B216" s="306"/>
      <c r="C216" s="307"/>
      <c r="D216" s="307"/>
      <c r="E216" s="307"/>
      <c r="F216" s="307"/>
      <c r="G216" s="307"/>
      <c r="H216" s="307"/>
      <c r="I216" s="307"/>
      <c r="J216" s="307"/>
      <c r="K216" s="308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2708_01 - Oprava nátrží a...</vt:lpstr>
      <vt:lpstr>2708_02 - Ostatní náklady</vt:lpstr>
      <vt:lpstr>Pokyny pro vyplnění</vt:lpstr>
      <vt:lpstr>'2708_01 - Oprava nátrží a...'!Názvy_tisku</vt:lpstr>
      <vt:lpstr>'2708_02 - Ostatní náklady'!Názvy_tisku</vt:lpstr>
      <vt:lpstr>'Rekapitulace stavby'!Názvy_tisku</vt:lpstr>
      <vt:lpstr>'2708_01 - Oprava nátrží a...'!Oblast_tisku</vt:lpstr>
      <vt:lpstr>'2708_02 - Ostatní náklady'!Oblast_tisku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Pokorný Václav</dc:creator>
  <cp:lastModifiedBy>Mrkva Josef</cp:lastModifiedBy>
  <dcterms:created xsi:type="dcterms:W3CDTF">2018-10-25T12:12:43Z</dcterms:created>
  <dcterms:modified xsi:type="dcterms:W3CDTF">2020-05-04T07:20:21Z</dcterms:modified>
</cp:coreProperties>
</file>