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510" yWindow="615" windowWidth="24615" windowHeight="13230" activeTab="0"/>
  </bookViews>
  <sheets>
    <sheet name="Rekapitulace stavby" sheetId="1" r:id="rId1"/>
    <sheet name="DLznac2019_VON - Vedlejší..." sheetId="2" r:id="rId2"/>
    <sheet name="PS1.1._VDObr - VD Obřístv..." sheetId="3" r:id="rId3"/>
    <sheet name="PS1.2._VDDBerk - VD Dolní..." sheetId="4" r:id="rId4"/>
    <sheet name="PS1.3._VDSteti - VD Štětí..." sheetId="5" r:id="rId5"/>
    <sheet name="PS1.4._VDRce - VD Roudnic..." sheetId="6" r:id="rId6"/>
    <sheet name="PS1.5._VDCKop - VD České ..." sheetId="7" r:id="rId7"/>
    <sheet name="PS1.6._VDLovo - VD Lovosi..." sheetId="8" r:id="rId8"/>
    <sheet name="PS1.7._VDStre - VD Střeko..." sheetId="9" r:id="rId9"/>
    <sheet name="List1" sheetId="10" r:id="rId10"/>
  </sheets>
  <definedNames>
    <definedName name="_xlnm._FilterDatabase" localSheetId="1" hidden="1">'DLznac2019_VON - Vedlejší...'!$C$83:$K$99</definedName>
    <definedName name="_xlnm._FilterDatabase" localSheetId="2" hidden="1">'PS1.1._VDObr - VD Obřístv...'!$C$88:$K$175</definedName>
    <definedName name="_xlnm._FilterDatabase" localSheetId="3" hidden="1">'PS1.2._VDDBerk - VD Dolní...'!$C$88:$K$173</definedName>
    <definedName name="_xlnm._FilterDatabase" localSheetId="4" hidden="1">'PS1.3._VDSteti - VD Štětí...'!$C$88:$K$199</definedName>
    <definedName name="_xlnm._FilterDatabase" localSheetId="5" hidden="1">'PS1.4._VDRce - VD Roudnic...'!$C$89:$K$179</definedName>
    <definedName name="_xlnm._FilterDatabase" localSheetId="6" hidden="1">'PS1.5._VDCKop - VD České ...'!$C$88:$K$168</definedName>
    <definedName name="_xlnm._FilterDatabase" localSheetId="7" hidden="1">'PS1.6._VDLovo - VD Lovosi...'!$C$88:$K$193</definedName>
    <definedName name="_xlnm._FilterDatabase" localSheetId="8" hidden="1">'PS1.7._VDStre - VD Střeko...'!$C$82:$K$148</definedName>
    <definedName name="_xlnm.Print_Area" localSheetId="1">'DLznac2019_VON - Vedlejší...'!$C$4:$J$39,'DLznac2019_VON - Vedlejší...'!$C$71:$K$99</definedName>
    <definedName name="_xlnm.Print_Area" localSheetId="2">'PS1.1._VDObr - VD Obřístv...'!$C$4:$J$39,'PS1.1._VDObr - VD Obřístv...'!$C$76:$K$175</definedName>
    <definedName name="_xlnm.Print_Area" localSheetId="3">'PS1.2._VDDBerk - VD Dolní...'!$C$4:$J$39,'PS1.2._VDDBerk - VD Dolní...'!$C$76:$K$173</definedName>
    <definedName name="_xlnm.Print_Area" localSheetId="4">'PS1.3._VDSteti - VD Štětí...'!$C$4:$J$39,'PS1.3._VDSteti - VD Štětí...'!$C$76:$K$199</definedName>
    <definedName name="_xlnm.Print_Area" localSheetId="5">'PS1.4._VDRce - VD Roudnic...'!$C$4:$J$39,'PS1.4._VDRce - VD Roudnic...'!$C$77:$K$179</definedName>
    <definedName name="_xlnm.Print_Area" localSheetId="6">'PS1.5._VDCKop - VD České ...'!$C$4:$J$39,'PS1.5._VDCKop - VD České ...'!$C$76:$K$168</definedName>
    <definedName name="_xlnm.Print_Area" localSheetId="7">'PS1.6._VDLovo - VD Lovosi...'!$C$4:$J$39,'PS1.6._VDLovo - VD Lovosi...'!$C$76:$K$193</definedName>
    <definedName name="_xlnm.Print_Area" localSheetId="8">'PS1.7._VDStre - VD Střeko...'!$C$4:$J$39,'PS1.7._VDStre - VD Střeko...'!$C$70:$K$148</definedName>
    <definedName name="_xlnm.Print_Area" localSheetId="0">'Rekapitulace stavby'!$D$4:$AO$36,'Rekapitulace stavby'!$C$42:$AQ$79</definedName>
    <definedName name="_xlnm.Print_Titles" localSheetId="0">'Rekapitulace stavby'!$52:$52</definedName>
    <definedName name="_xlnm.Print_Titles" localSheetId="1">'DLznac2019_VON - Vedlejší...'!$83:$83</definedName>
    <definedName name="_xlnm.Print_Titles" localSheetId="2">'PS1.1._VDObr - VD Obřístv...'!$88:$88</definedName>
    <definedName name="_xlnm.Print_Titles" localSheetId="3">'PS1.2._VDDBerk - VD Dolní...'!$88:$88</definedName>
    <definedName name="_xlnm.Print_Titles" localSheetId="4">'PS1.3._VDSteti - VD Štětí...'!$88:$88</definedName>
    <definedName name="_xlnm.Print_Titles" localSheetId="5">'PS1.4._VDRce - VD Roudnic...'!$89:$89</definedName>
    <definedName name="_xlnm.Print_Titles" localSheetId="6">'PS1.5._VDCKop - VD České ...'!$88:$88</definedName>
    <definedName name="_xlnm.Print_Titles" localSheetId="7">'PS1.6._VDLovo - VD Lovosi...'!$88:$88</definedName>
    <definedName name="_xlnm.Print_Titles" localSheetId="8">'PS1.7._VDStre - VD Střeko...'!$82:$82</definedName>
  </definedNames>
  <calcPr calcId="152511"/>
</workbook>
</file>

<file path=xl/sharedStrings.xml><?xml version="1.0" encoding="utf-8"?>
<sst xmlns="http://schemas.openxmlformats.org/spreadsheetml/2006/main" count="7407" uniqueCount="536">
  <si>
    <t>Export Komplet</t>
  </si>
  <si>
    <t>VZ</t>
  </si>
  <si>
    <t>2.0</t>
  </si>
  <si>
    <t/>
  </si>
  <si>
    <t>False</t>
  </si>
  <si>
    <t>{989dcb71-79f0-4b42-a1c6-8556cdb857c8}</t>
  </si>
  <si>
    <t>&gt;&gt;  skryté sloupce  &lt;&lt;</t>
  </si>
  <si>
    <t>0,01</t>
  </si>
  <si>
    <t>21</t>
  </si>
  <si>
    <t>15</t>
  </si>
  <si>
    <t>REKAPITULACE STAVBY</t>
  </si>
  <si>
    <t>v ---  níže se nacházejí doplnkové a pomocné údaje k sestavám  --- v</t>
  </si>
  <si>
    <t>0,001</t>
  </si>
  <si>
    <t>Kód:</t>
  </si>
  <si>
    <t>DL_znacky2019</t>
  </si>
  <si>
    <t>Stavba:</t>
  </si>
  <si>
    <t>Osazení plavebních znaků</t>
  </si>
  <si>
    <t>KSO:</t>
  </si>
  <si>
    <t>CC-CZ:</t>
  </si>
  <si>
    <t>2151</t>
  </si>
  <si>
    <t>Místo:</t>
  </si>
  <si>
    <t>Labe</t>
  </si>
  <si>
    <t>Datum:</t>
  </si>
  <si>
    <t>27. 12. 2019</t>
  </si>
  <si>
    <t>Zadavatel:</t>
  </si>
  <si>
    <t>IČ:</t>
  </si>
  <si>
    <t>70890005</t>
  </si>
  <si>
    <t>Povodí Labe, s.p.</t>
  </si>
  <si>
    <t>DIČ:</t>
  </si>
  <si>
    <t>Zhotovitel:</t>
  </si>
  <si>
    <t xml:space="preserve"> </t>
  </si>
  <si>
    <t>Projektant:</t>
  </si>
  <si>
    <t>28710291</t>
  </si>
  <si>
    <t>Building &amp; Law, spol. s r.o.</t>
  </si>
  <si>
    <t>True</t>
  </si>
  <si>
    <t>Zpracovatel:</t>
  </si>
  <si>
    <t>MD</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</si>
  <si>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</si>
  <si>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</si>
  <si>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</si>
  <si>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</si>
  <si>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</si>
  <si>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</si>
  <si>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</si>
  <si>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</si>
  <si>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</si>
  <si>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</si>
  <si>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</si>
  <si>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</si>
  <si>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</si>
  <si>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</si>
  <si>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</si>
  <si>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</si>
  <si>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</si>
  <si>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</si>
  <si>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</si>
  <si>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</si>
  <si>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</si>
  <si>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</si>
  <si>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</si>
  <si>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</si>
  <si>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</si>
  <si>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</si>
  <si>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</si>
  <si>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</si>
  <si>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</si>
  <si>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</si>
  <si>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</si>
  <si>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</si>
  <si>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</si>
  <si>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</si>
  <si>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</si>
  <si>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</si>
  <si>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</si>
  <si>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</si>
  <si>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</si>
  <si>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</si>
  <si>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</si>
  <si>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DLznac2019_VON</t>
  </si>
  <si>
    <t>Vedlejší a ostatní náklady</t>
  </si>
  <si>
    <t>VON</t>
  </si>
  <si>
    <t>1</t>
  </si>
  <si>
    <t>{43789d3e-ac74-4fec-8bb9-e330496d77fa}</t>
  </si>
  <si>
    <t>2</t>
  </si>
  <si>
    <t>PS1.1._VDObr</t>
  </si>
  <si>
    <t>VD Obříství (ř.km 843,13) - osazení světelných znaků</t>
  </si>
  <si>
    <t>STA</t>
  </si>
  <si>
    <t>{5ae4cb63-26da-441c-940c-f0a02a53ed88}</t>
  </si>
  <si>
    <t>PS1.2._VDDBerk</t>
  </si>
  <si>
    <t>VD Dolní Beřkovice (ř.km 830,34) - osazení světelných znaků</t>
  </si>
  <si>
    <t>{18d35fb0-6f2b-407d-88ee-1afe90c4daf9}</t>
  </si>
  <si>
    <t>PS1.3._VDSteti</t>
  </si>
  <si>
    <t>VD Štětí (ř.km 818,59) - osazení světelných znaků</t>
  </si>
  <si>
    <t>{242c6854-ec34-4cd8-8c0b-e156e12b62b4}</t>
  </si>
  <si>
    <t>PS1.4._VDRce</t>
  </si>
  <si>
    <t>VD Roudnice nad Labem (ř.km 808,72) - osazení světelných znaků</t>
  </si>
  <si>
    <t>{fc1de613-dd1f-437c-aaf0-119684f35e02}</t>
  </si>
  <si>
    <t>PS1.5._VDCKop</t>
  </si>
  <si>
    <t>VD České Kopisty (ř.km 795,16) - osazení světelných znaků</t>
  </si>
  <si>
    <t>{4072ecfb-6134-4b31-934c-2ad0bf674448}</t>
  </si>
  <si>
    <t>PS1.6._VDLovo</t>
  </si>
  <si>
    <t>VD Lovosice (ř.km 787,38) - osazení světelných znaků</t>
  </si>
  <si>
    <t>{cd0c7c79-729b-4e8d-b92c-0369ab4ebf33}</t>
  </si>
  <si>
    <t>PS1.7._VDStre</t>
  </si>
  <si>
    <t>VD Střekov (ř.km 767,68) - osazení světelných znaků</t>
  </si>
  <si>
    <t>{ccb594ca-64f7-487c-ac33-3b9fce0975ee}</t>
  </si>
  <si>
    <t>KRYCÍ LIST SOUPISU PRACÍ</t>
  </si>
  <si>
    <t>Objekt:</t>
  </si>
  <si>
    <t>DLznac2019_VON - Vedlejší a ostatní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</si>
  <si>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</si>
  <si>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</si>
  <si>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</si>
  <si>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</si>
  <si>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</si>
  <si>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</si>
  <si>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</si>
  <si>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</si>
  <si>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</si>
  <si>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</si>
  <si>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</si>
  <si>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</si>
  <si>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</si>
  <si>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</si>
  <si>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</si>
  <si>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</si>
  <si>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</si>
  <si>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</si>
  <si>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</si>
  <si>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</si>
  <si>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</si>
  <si>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</si>
  <si>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</si>
  <si>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</si>
  <si>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</si>
  <si>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</si>
  <si>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</si>
  <si>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</si>
  <si>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</si>
  <si>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010001000</t>
  </si>
  <si>
    <t>kpl</t>
  </si>
  <si>
    <t>CS ÚRS 2019 02</t>
  </si>
  <si>
    <t>1024</t>
  </si>
  <si>
    <t>1128080606</t>
  </si>
  <si>
    <t>P</t>
  </si>
  <si>
    <t xml:space="preserve">Poznámka k položce:
- vytyčení (zaměření) pla. znaků
- plán BOZP
- plán pro případ havárie
- plán povodňový
- dílenská dokumentace
- dokumentace skutečného provedení stavby (DSPS)
</t>
  </si>
  <si>
    <t>VRN3</t>
  </si>
  <si>
    <t>Zařízení staveniště</t>
  </si>
  <si>
    <t>030001000</t>
  </si>
  <si>
    <t>1981060743</t>
  </si>
  <si>
    <t>Poznámka k položce:
- zabezpečení skladovacího místa
- zajištění prostoru pro pracovníky
- zajištění místa pro stavební dokumentaci a prostředky BOZP
- zajištění umístění prostředků pro případ havárie
- likvidace odpadů v rámci provozu zařízení staveniště</t>
  </si>
  <si>
    <t>VRN4</t>
  </si>
  <si>
    <t>Inženýrská činnost</t>
  </si>
  <si>
    <t>3</t>
  </si>
  <si>
    <t>045002000</t>
  </si>
  <si>
    <t>Kompletační a koordinační činnost</t>
  </si>
  <si>
    <t>1124411690</t>
  </si>
  <si>
    <t>Poznámka k položce:
- inženýrská činnost dodavatele stavby
- koordinace profesí
- kontrolní činnost</t>
  </si>
  <si>
    <t>VRN6</t>
  </si>
  <si>
    <t>Územní vlivy</t>
  </si>
  <si>
    <t>4</t>
  </si>
  <si>
    <t>062002000</t>
  </si>
  <si>
    <t>Ztížené dopravní podmínky</t>
  </si>
  <si>
    <t>-1094368970</t>
  </si>
  <si>
    <t>Poznámka k položce:
- zvýšené náklady na dopravu mezi jednoltivýmí lokalitami stavby
- nutnost využití lodní dopravy pro přesun demontovaných i nově osazovaných konstrukcí v rámci lokalit i v rámci celé stavby (7 plavebních komor)</t>
  </si>
  <si>
    <t>063002000</t>
  </si>
  <si>
    <t>Práce na těžce přístupných místech</t>
  </si>
  <si>
    <t>-92756640</t>
  </si>
  <si>
    <t xml:space="preserve">Poznámka k položce:
- zvýšené náklady na ruční manipulaci s materiálem 
- zvýšené náklady na pěší dopravu na nepřístupná místa osazení pl. znaků
- zvýšení náklady na pomocné konstrukce při montáži ve vodě  a nad vodou
</t>
  </si>
  <si>
    <t>PS1.1._VDObr - VD Obříství (ř.km 843,13) - osazení světelných znaků</t>
  </si>
  <si>
    <t>HSV - Práce a dodávky HSV</t>
  </si>
  <si>
    <t xml:space="preserve">    1 - Zemní práce</t>
  </si>
  <si>
    <t xml:space="preserve">    3 - Svislé a kompletní konstrukce</t>
  </si>
  <si>
    <t xml:space="preserve">    4 - Vodorovné konstrukce</t>
  </si>
  <si>
    <t xml:space="preserve">    9 - Ostatní konstrukce a práce, bourání</t>
  </si>
  <si>
    <t xml:space="preserve">    998 - Přesun hmot</t>
  </si>
  <si>
    <t>PSV - Práce a dodávky PSV</t>
  </si>
  <si>
    <t xml:space="preserve">    767 - Konstrukce zámečnické</t>
  </si>
  <si>
    <t xml:space="preserve">    789 - Povrchové úpravy ocelových konstrukcí a technologických zařízení</t>
  </si>
  <si>
    <t>HZS - Hodinové zúčtovací sazby</t>
  </si>
  <si>
    <t>HSV</t>
  </si>
  <si>
    <t>Práce a dodávky HSV</t>
  </si>
  <si>
    <t>Zemní práce</t>
  </si>
  <si>
    <t>131203102</t>
  </si>
  <si>
    <t>Hloubení zapažených i nezapažených jam ručním nebo pneumatickým nářadím s urovnáním dna do předepsaného profilu a spádu v horninách tř. 3 nesoudržných</t>
  </si>
  <si>
    <t>m3</t>
  </si>
  <si>
    <t>944814369</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</si>
  <si>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</si>
  <si>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</si>
  <si>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</si>
  <si>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1+0,5</t>
  </si>
  <si>
    <t>171101131</t>
  </si>
  <si>
    <t>Uložení sypaniny do násypů s rozprostřením sypaniny ve vrstvách a s hrubým urovnáním zhutněných s uzavřením povrchu násypu z hornin nesoudržných a soudržných střídavě ukládaných</t>
  </si>
  <si>
    <t>1895297830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</si>
  <si>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</si>
  <si>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1+1</t>
  </si>
  <si>
    <t>Svislé a kompletní konstrukce</t>
  </si>
  <si>
    <t>321311116</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</si>
  <si>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30/37</t>
  </si>
  <si>
    <t>2066582338</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</si>
  <si>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</si>
  <si>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</si>
  <si>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</si>
  <si>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m2</t>
  </si>
  <si>
    <t>395067149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</si>
  <si>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</si>
  <si>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0,8</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</si>
  <si>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</si>
  <si>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</si>
  <si>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1715141900</t>
  </si>
  <si>
    <t>Vodorovné konstrukce</t>
  </si>
  <si>
    <t>6</t>
  </si>
  <si>
    <t>451561111</t>
  </si>
  <si>
    <t>Lože pod dlažby z kameniva drceného drobného, tl. vrstvy do 100 mm</t>
  </si>
  <si>
    <t>-641339050</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</si>
  <si>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</si>
  <si>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9</t>
  </si>
  <si>
    <t>Ostatní konstrukce a práce, bourání</t>
  </si>
  <si>
    <t>7</t>
  </si>
  <si>
    <t>919735122</t>
  </si>
  <si>
    <t>Řezání stávajícího betonového krytu nebo podkladu hloubky přes 50 do 100 mm</t>
  </si>
  <si>
    <t>m</t>
  </si>
  <si>
    <t>2030003512</t>
  </si>
  <si>
    <t xml:space="preserve">Poznámka k souboru cen:
1. V cenách jsou započteny i náklady na spotřebu vody.
</t>
  </si>
  <si>
    <t>8</t>
  </si>
  <si>
    <t>936941113</t>
  </si>
  <si>
    <t>Osazování doplňkových ocelových součástí hmotnosti přes 10 do 50 kg</t>
  </si>
  <si>
    <t>kg</t>
  </si>
  <si>
    <t>-1081891328</t>
  </si>
  <si>
    <t xml:space="preserve">Poznámka k souboru cen:
1. V cenách nejsou započteny náklady na dodání ocelových součástí.
</t>
  </si>
  <si>
    <t>2*2*15</t>
  </si>
  <si>
    <t>M</t>
  </si>
  <si>
    <t>SMAT01</t>
  </si>
  <si>
    <t>Patka pl.znaku ocelová svařovaná s přírubou</t>
  </si>
  <si>
    <t>ks</t>
  </si>
  <si>
    <t>210759313</t>
  </si>
  <si>
    <t>10</t>
  </si>
  <si>
    <t>960111221</t>
  </si>
  <si>
    <t>Bourání konstrukcí vodních staveb z hladiny, s naložením vybouraných hmot a suti na dopravní prostředek nebo s odklizením na hromady do vzdálenosti 20 m z dílců prefabrikovaných betonových a železobetonových</t>
  </si>
  <si>
    <t>-2042156488</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</si>
  <si>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</si>
  <si>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1*1*0,5</t>
  </si>
  <si>
    <t>998</t>
  </si>
  <si>
    <t>Přesun hmot</t>
  </si>
  <si>
    <t>11</t>
  </si>
  <si>
    <t>998325011</t>
  </si>
  <si>
    <t>Přesun hmot pro objekty plavební dopravní vzdálenost do 500 m</t>
  </si>
  <si>
    <t>t</t>
  </si>
  <si>
    <t>-1676629091</t>
  </si>
  <si>
    <t xml:space="preserve">Poznámka k souboru cen:
1. Ceny jsou určeny pro jakoukoliv konstrukčně-materiálovou charakteristiku.
</t>
  </si>
  <si>
    <t>PSV</t>
  </si>
  <si>
    <t>Práce a dodávky PSV</t>
  </si>
  <si>
    <t>767</t>
  </si>
  <si>
    <t>Konstrukce zámečnické</t>
  </si>
  <si>
    <t>34</t>
  </si>
  <si>
    <t>7670R001</t>
  </si>
  <si>
    <t>Likvidace zbytných druhotných surovin</t>
  </si>
  <si>
    <t>16</t>
  </si>
  <si>
    <t>473285513</t>
  </si>
  <si>
    <t xml:space="preserve">Poznámka k položce:
- dělění materiálu pro přesun
- přesun materiálu na mezideponii v areálu PK (ručně, pěšky)
- přesun materiálu z areálu PK k příslušnému zpracovateli
- veškeré manipulace s materiálem během likvidace </t>
  </si>
  <si>
    <t>35</t>
  </si>
  <si>
    <t>M020</t>
  </si>
  <si>
    <t>Druhotné suroviny (výkup-odpočet) - železný šrot</t>
  </si>
  <si>
    <t>32</t>
  </si>
  <si>
    <t>-1781886759</t>
  </si>
  <si>
    <t>60*-1 'Přepočtené koeficientem množství</t>
  </si>
  <si>
    <t>12</t>
  </si>
  <si>
    <t>767995111</t>
  </si>
  <si>
    <t>Montáž ostatních atypických zámečnických konstrukcí hmotnosti do 5 kg</t>
  </si>
  <si>
    <t>500194433</t>
  </si>
  <si>
    <t xml:space="preserve">Poznámka k souboru cen:
1. Určení cen se řídí hmotností jednotlivě montovaného dílu konstrukce.
</t>
  </si>
  <si>
    <t>Poznámka k položce:
- montáž konzol FVP, osvětlení, rad. odražeče a RZ
- zpětná montáž pl. znaků na kce pl. znaků</t>
  </si>
  <si>
    <t>2*12</t>
  </si>
  <si>
    <t>(2+2)*10</t>
  </si>
  <si>
    <t>Součet</t>
  </si>
  <si>
    <t>13</t>
  </si>
  <si>
    <t>ZMAT01</t>
  </si>
  <si>
    <t>Díly konzol vyrobené dle výkresové dokumnetace a specifikace materiálu</t>
  </si>
  <si>
    <t>-353555034</t>
  </si>
  <si>
    <t>14</t>
  </si>
  <si>
    <t>ZMAT02</t>
  </si>
  <si>
    <t>Montážní a spojovací materiál</t>
  </si>
  <si>
    <t>1580328165</t>
  </si>
  <si>
    <t>ZMAT06</t>
  </si>
  <si>
    <t>Plavební znak A1 s šipkou</t>
  </si>
  <si>
    <t>-145029280</t>
  </si>
  <si>
    <t>Poznámka k položce:
- včetně přípravy na montáž</t>
  </si>
  <si>
    <t>ZMAT05</t>
  </si>
  <si>
    <t xml:space="preserve">Plavební znak D3 </t>
  </si>
  <si>
    <t>1262523350</t>
  </si>
  <si>
    <t>17</t>
  </si>
  <si>
    <t>767995116</t>
  </si>
  <si>
    <t>Montáž ostatních atypických zámečnických konstrukcí hmotnosti přes 100 do 250 kg</t>
  </si>
  <si>
    <t>-2143379130</t>
  </si>
  <si>
    <t>2*107</t>
  </si>
  <si>
    <t>18</t>
  </si>
  <si>
    <t>ZMAT04</t>
  </si>
  <si>
    <t xml:space="preserve">Rám značky - svařenec z válc.tyčí </t>
  </si>
  <si>
    <t>-504338895</t>
  </si>
  <si>
    <t>Poznámka k položce:
- vyrobeno a opatřeno PKO dle PD (D.1.2.1.)</t>
  </si>
  <si>
    <t>19</t>
  </si>
  <si>
    <t>767996801</t>
  </si>
  <si>
    <t>Demontáž ostatních zámečnických konstrukcí o hmotnosti jednotlivých dílů rozebráním do 50 kg</t>
  </si>
  <si>
    <t>330179415</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</si>
  <si>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</si>
  <si>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(1+2)*10</t>
  </si>
  <si>
    <t>20</t>
  </si>
  <si>
    <t>998767101</t>
  </si>
  <si>
    <t>Přesun hmot pro zámečnické konstrukce stanovený z hmotnosti přesunovaného materiálu vodorovná dopravní vzdálenost do 50 m v objektech výšky do 6 m</t>
  </si>
  <si>
    <t>-2093402487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</si>
  <si>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</si>
  <si>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</si>
  <si>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</si>
  <si>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78900R001</t>
  </si>
  <si>
    <t>Žárové zinkování ocelových konstrukcí Zn, tloušťky 80 mic.</t>
  </si>
  <si>
    <t>-457272530</t>
  </si>
  <si>
    <t>2*12"konzoly"</t>
  </si>
  <si>
    <t>2*30"základová patka"</t>
  </si>
  <si>
    <t>2*107"nosná kce. pl. znaku"</t>
  </si>
  <si>
    <t>HZS</t>
  </si>
  <si>
    <t>Hodinové zúčtovací sazby</t>
  </si>
  <si>
    <t>22</t>
  </si>
  <si>
    <t>HZS3122</t>
  </si>
  <si>
    <t>Hodinové zúčtovací sazby montáží technologických zařízení při externích montážích montér ocelových konstrukcí odborný</t>
  </si>
  <si>
    <t>hod</t>
  </si>
  <si>
    <t>512</t>
  </si>
  <si>
    <t>-855561161</t>
  </si>
  <si>
    <t>Poznámka k položce:
- demontáž stávajících nosných konstrukcí značek</t>
  </si>
  <si>
    <t>23</t>
  </si>
  <si>
    <t>HZS3222</t>
  </si>
  <si>
    <t>Hodinové zúčtovací sazby montáží technologických zařízení na stavebních objektech montér slaboproudých zařízení odborný</t>
  </si>
  <si>
    <t>1684168639</t>
  </si>
  <si>
    <t>Poznámka k položce:
.- instalace interních prvků a obvodů rozvaděče (HPK)
.- instalace interních prvků a obvodů rozvaděče (DPK)
.- instalace kabelů a spojek FVP, baterie (HPK)
.- instalace kabelů a spojek FVP, baterie (DPK)
.- oživení a uvedení do provozu</t>
  </si>
  <si>
    <t>24</t>
  </si>
  <si>
    <t>EMAT01</t>
  </si>
  <si>
    <t>Rozvaděč 400x300x210, s montážní deskou, krytí IP66 (ocelplech)</t>
  </si>
  <si>
    <t>-1651480261</t>
  </si>
  <si>
    <t>25</t>
  </si>
  <si>
    <t>EMAT02</t>
  </si>
  <si>
    <t>Montážní úchyty na konstrukci sloupu, včetně šroubení</t>
  </si>
  <si>
    <t>sada</t>
  </si>
  <si>
    <t>693114568</t>
  </si>
  <si>
    <t>26</t>
  </si>
  <si>
    <t>EMAT04</t>
  </si>
  <si>
    <t>Baterie trakční (GEL) 12V, 20 Ah, včetně připojovací sady</t>
  </si>
  <si>
    <t>-1838367782</t>
  </si>
  <si>
    <t>27</t>
  </si>
  <si>
    <t>EMAT05</t>
  </si>
  <si>
    <t>Solární monokrystalický panel 12V, 100W</t>
  </si>
  <si>
    <t>850854540</t>
  </si>
  <si>
    <t>28</t>
  </si>
  <si>
    <t>EMAT06</t>
  </si>
  <si>
    <t>Solární regulátor nabíjení 12/24V-10A</t>
  </si>
  <si>
    <t>-1443213249</t>
  </si>
  <si>
    <t>29</t>
  </si>
  <si>
    <t>EMAT07</t>
  </si>
  <si>
    <t>LED bodové svítidlo 12V, 3W</t>
  </si>
  <si>
    <t>-149319372</t>
  </si>
  <si>
    <t>30</t>
  </si>
  <si>
    <t>EMAT08</t>
  </si>
  <si>
    <t>Soumrakový spínač 12V, venkovní</t>
  </si>
  <si>
    <t>70422319</t>
  </si>
  <si>
    <t>31</t>
  </si>
  <si>
    <t>EMAT09</t>
  </si>
  <si>
    <t>Jistič 12V, 10A, dvoupólový</t>
  </si>
  <si>
    <t>298857777</t>
  </si>
  <si>
    <t>EMAT10</t>
  </si>
  <si>
    <t>Spojovací materiál (šrouby, pásky zemnící, kabely, konektory)</t>
  </si>
  <si>
    <t>1041190835</t>
  </si>
  <si>
    <t>33</t>
  </si>
  <si>
    <t>EMAT11</t>
  </si>
  <si>
    <t>Drobný spotřební materiál (vruty,svorky,bužírky)</t>
  </si>
  <si>
    <t>105589010</t>
  </si>
  <si>
    <t>PS1.2._VDDBerk - VD Dolní Beřkovice (ř.km 830,34) - osazení světelných znaků</t>
  </si>
  <si>
    <t>1+0,8</t>
  </si>
  <si>
    <t>1*1*0,2</t>
  </si>
  <si>
    <t>261037768</t>
  </si>
  <si>
    <t>M010</t>
  </si>
  <si>
    <t>Druhotné suroviny (výkup-odpočet) - hliníkový šrot</t>
  </si>
  <si>
    <t>-1624265219</t>
  </si>
  <si>
    <t>10*-1 'Přepočtené koeficientem množství</t>
  </si>
  <si>
    <t>-1463426509</t>
  </si>
  <si>
    <t>PS1.3._VDSteti - VD Štětí (ř.km 818,59) - osazení světelných znaků</t>
  </si>
  <si>
    <t>2*15</t>
  </si>
  <si>
    <t>42</t>
  </si>
  <si>
    <t>292401415</t>
  </si>
  <si>
    <t>43</t>
  </si>
  <si>
    <t>-723875169</t>
  </si>
  <si>
    <t>50*-1 'Přepočtené koeficientem množství</t>
  </si>
  <si>
    <t>2*3*10</t>
  </si>
  <si>
    <t>767995114</t>
  </si>
  <si>
    <t>Montáž ostatních atypických zámečnických konstrukcí hmotnosti přes 20 do 50 kg</t>
  </si>
  <si>
    <t>1889611388</t>
  </si>
  <si>
    <t>ZMAT03</t>
  </si>
  <si>
    <t>Základová konstrukce pl.znaku v HPK</t>
  </si>
  <si>
    <t>-162128707</t>
  </si>
  <si>
    <t>Poznámka k položce:
.- konstrukce svařená a sestavená dle vyk. D.1.2.3.
.- montáž na larsenovou pilotu nad vodou
.- následně opatřeno povlakovou PKO</t>
  </si>
  <si>
    <t>2*108</t>
  </si>
  <si>
    <t>1*50</t>
  </si>
  <si>
    <t>1*30"základová patka"</t>
  </si>
  <si>
    <t>789124152</t>
  </si>
  <si>
    <t>Úpravy povrchů pod nátěry ocelových konstrukcí třídy IV odstranění rzi a nečistot pomocí ručního nářadí stupeň přípravy St 2, stupeň zrezivění C</t>
  </si>
  <si>
    <t>621726564</t>
  </si>
  <si>
    <t>Poznámka k položce:
- příprava povrchu stávající OK plavebních znaků na VD</t>
  </si>
  <si>
    <t>789324211</t>
  </si>
  <si>
    <t>Zhotovení nátěru ocelových konstrukcí třídy IV dvousložkového základního, tloušťky do 80 μm</t>
  </si>
  <si>
    <t>959310533</t>
  </si>
  <si>
    <t>24643110</t>
  </si>
  <si>
    <t>ředidlo epoxidových nátěrových hmot</t>
  </si>
  <si>
    <t>815887260</t>
  </si>
  <si>
    <t>3*0,02 'Přepočtené koeficientem množství</t>
  </si>
  <si>
    <t>24629082.1</t>
  </si>
  <si>
    <t>hmota nátěrová epoxidová základní na kovy vysokosušinová</t>
  </si>
  <si>
    <t>1941181134</t>
  </si>
  <si>
    <t>Poznámka k položce:
- barevně odlišná od následné vrstvy nátěrového systému</t>
  </si>
  <si>
    <t>3*0,2 'Přepočtené koeficientem množství</t>
  </si>
  <si>
    <t>789324216</t>
  </si>
  <si>
    <t>Zhotovení nátěru ocelových konstrukcí třídy IV dvousložkového mezivrstvy, tloušťky do 80 μm</t>
  </si>
  <si>
    <t>-298697533</t>
  </si>
  <si>
    <t>24629082.2</t>
  </si>
  <si>
    <t xml:space="preserve">hmota nátěrová epoxidová na kovy vysokosušinová </t>
  </si>
  <si>
    <t>374228826</t>
  </si>
  <si>
    <t>Poznámka k položce:
- barevný odstín odlišný od podkladní i svrchní vrstvy
- mocnost vrstvy musí odpovídat nátěrovému systému splňujícímu parametry - C3, H</t>
  </si>
  <si>
    <t>3*0,15 'Přepočtené koeficientem množství</t>
  </si>
  <si>
    <t>1267765176</t>
  </si>
  <si>
    <t>3*0,015 'Přepočtené koeficientem množství</t>
  </si>
  <si>
    <t>789324221</t>
  </si>
  <si>
    <t>Zhotovení nátěru ocelových konstrukcí třídy IV dvousložkového krycího (vrchního), tloušťky do 80 μm</t>
  </si>
  <si>
    <t>1911270360</t>
  </si>
  <si>
    <t>Poznámka k položce:
- krycí vrstva základního nátěrového systému
- barevný odstín bude sladěn se stávající OK pl. znaku</t>
  </si>
  <si>
    <t>24629095.1</t>
  </si>
  <si>
    <t>hmota nátěrová epoxidová  krycí (email) na ocelové konstrukce</t>
  </si>
  <si>
    <t>352601301</t>
  </si>
  <si>
    <t>Poznámka k položce:
- odstím musí být odlišný od podkladní mezivrstvy
- tloušťka vrstvy musí odpovídat celkové NDFT nátěr.systému pro C3, H</t>
  </si>
  <si>
    <t>1056362961</t>
  </si>
  <si>
    <t>Poznámka k položce:
- úprava kotevního pilíře (larseny) v DPK
- demontáž stávajících nosných konstrukcí pl. znaků</t>
  </si>
  <si>
    <t>4*4</t>
  </si>
  <si>
    <t>4*6</t>
  </si>
  <si>
    <t>36</t>
  </si>
  <si>
    <t>37</t>
  </si>
  <si>
    <t>38</t>
  </si>
  <si>
    <t>39</t>
  </si>
  <si>
    <t>40</t>
  </si>
  <si>
    <t>41</t>
  </si>
  <si>
    <t>PS1.4._VDRce - VD Roudnice nad Labem (ř.km 808,72) - osazení světelných znaků</t>
  </si>
  <si>
    <t xml:space="preserve">    997 - Přesun sutě</t>
  </si>
  <si>
    <t>1+0,7</t>
  </si>
  <si>
    <t>2*1</t>
  </si>
  <si>
    <t>465511113</t>
  </si>
  <si>
    <t>Dlažba z lomového kamene upraveného vodorovná nebo plocha ve sklonu do 1:2 s dodáním hmot na sucho, bez výplně spár v ploše do 20 m2, tl. 300 mm</t>
  </si>
  <si>
    <t>-278701063</t>
  </si>
  <si>
    <t>9600R001</t>
  </si>
  <si>
    <t>Likvidace suti včetně nezbytných přesunů</t>
  </si>
  <si>
    <t>1676474311</t>
  </si>
  <si>
    <t>-1490770779</t>
  </si>
  <si>
    <t>1*1*0,7</t>
  </si>
  <si>
    <t>1*1*0,3</t>
  </si>
  <si>
    <t>997</t>
  </si>
  <si>
    <t>Přesun sutě</t>
  </si>
  <si>
    <t>997321523</t>
  </si>
  <si>
    <t>Vodorovná doprava suti a vybouraných hmot bez naložení, s vyložením a hrubým urovnáním po vodě plavidlem, na vzdálenost přes 500 m do 1 km</t>
  </si>
  <si>
    <t>-421324708</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</si>
  <si>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</si>
  <si>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-222689193</t>
  </si>
  <si>
    <t>1404601863</t>
  </si>
  <si>
    <t>35*-1 'Přepočtené koeficientem množství</t>
  </si>
  <si>
    <t>2*2*10</t>
  </si>
  <si>
    <t>-1370383842</t>
  </si>
  <si>
    <t>Poznámka k položce:
- demontáž stávajících nosných konstrukcí pl. znaků</t>
  </si>
  <si>
    <t>PS1.5._VDCKop - VD České Kopisty (ř.km 795,16) - osazení světelných znaků</t>
  </si>
  <si>
    <t>2*0,8</t>
  </si>
  <si>
    <t>1632893570</t>
  </si>
  <si>
    <t>-1194783052</t>
  </si>
  <si>
    <t>70*-1 'Přepočtené koeficientem množství</t>
  </si>
  <si>
    <t>-1889300534</t>
  </si>
  <si>
    <t>PS1.6._VDLovo - VD Lovosice (ř.km 787,38) - osazení světelných znaků</t>
  </si>
  <si>
    <t>-1341319188</t>
  </si>
  <si>
    <t>45</t>
  </si>
  <si>
    <t>685628651</t>
  </si>
  <si>
    <t>55*-1 'Přepočtené koeficientem množství</t>
  </si>
  <si>
    <t>2*4*10</t>
  </si>
  <si>
    <t>543733394</t>
  </si>
  <si>
    <t>1325263291</t>
  </si>
  <si>
    <t>30"základová patka"</t>
  </si>
  <si>
    <t>101242153</t>
  </si>
  <si>
    <t>1,9</t>
  </si>
  <si>
    <t>-1290992085</t>
  </si>
  <si>
    <t>-2051551117</t>
  </si>
  <si>
    <t>1,9*0,02 'Přepočtené koeficientem množství</t>
  </si>
  <si>
    <t>2082673369</t>
  </si>
  <si>
    <t>1,9*0,2 'Přepočtené koeficientem množství</t>
  </si>
  <si>
    <t>-1968702624</t>
  </si>
  <si>
    <t>-2126791555</t>
  </si>
  <si>
    <t>1,9*0,15 'Přepočtené koeficientem množství</t>
  </si>
  <si>
    <t>1383969972</t>
  </si>
  <si>
    <t>1,9*0,015 'Přepočtené koeficientem množství</t>
  </si>
  <si>
    <t>370395806</t>
  </si>
  <si>
    <t>-615794446</t>
  </si>
  <si>
    <t>-100388121</t>
  </si>
  <si>
    <t>9987891101</t>
  </si>
  <si>
    <t>Přesun hmot pro povrchové úpravy stanovený z hmotnosti přesunovaného materiálu vodorovná dopravní vzdálenost do 50 m v objektech výšky do 6 m</t>
  </si>
  <si>
    <t>-1316288615</t>
  </si>
  <si>
    <t>1853568203</t>
  </si>
  <si>
    <t>PS1.7._VDStre - VD Střekov (ř.km 767,68) - osazení světelných znaků</t>
  </si>
  <si>
    <t>Poznámka k položce:
- montáž napojovacíh patek konzol (2x4 ks)
- montáž konzol FVP, osvětlení, rad. odražeče a RZ
- zpětná montáž pl. znaků na kce pl. znaků</t>
  </si>
  <si>
    <t>2*4*1</t>
  </si>
  <si>
    <t>2*8</t>
  </si>
  <si>
    <t>2*10,5</t>
  </si>
  <si>
    <t>2*5,9</t>
  </si>
  <si>
    <t>11,8*0,02 'Přepočtené koeficientem množství</t>
  </si>
  <si>
    <t>11,8*0,2 'Přepočtené koeficientem množství</t>
  </si>
  <si>
    <t>11,8*0,15 'Přepočtené koeficientem množství</t>
  </si>
  <si>
    <t>11,8*0,015 'Přepočtené koeficientem množství</t>
  </si>
  <si>
    <t>552026866</t>
  </si>
  <si>
    <t>2*4</t>
  </si>
  <si>
    <t>HZS3222.1</t>
  </si>
  <si>
    <t>Příplatek za ztížený přístup při montáži osvětlení pl.znaků</t>
  </si>
  <si>
    <t>-93619137</t>
  </si>
  <si>
    <t>EMAT03</t>
  </si>
  <si>
    <t>Baterie trakční (GEL) 12V, 26 Ah, včetně připojovací sady</t>
  </si>
  <si>
    <t>2134289796</t>
  </si>
  <si>
    <t>Náklady na realizaci PS1.1.</t>
  </si>
  <si>
    <t>Výzisk materiálu při realizaci PS1.1.</t>
  </si>
  <si>
    <t>Náklady realizace celkem</t>
  </si>
  <si>
    <t>Výzisk materiálu při realizaci celkem</t>
  </si>
  <si>
    <t>Náklady na realizaci PS1.2.</t>
  </si>
  <si>
    <t>Výzisk materiálu při realizaci PS1.2.</t>
  </si>
  <si>
    <t>Náklady na realizaci PS1.3.</t>
  </si>
  <si>
    <t>Výzisk materiálu při realizaci PS1.3.</t>
  </si>
  <si>
    <t>Náklady na realizaci PS1.4.</t>
  </si>
  <si>
    <t>Výzisk materiálu při realizaci PS1.4.</t>
  </si>
  <si>
    <t>Náklady na realizaci PS1.5.</t>
  </si>
  <si>
    <t>Výzisk materiálu při realizaci PS1.5.</t>
  </si>
  <si>
    <t>Náklady na realizaci PS1.6.</t>
  </si>
  <si>
    <t>Výzisk materiálu při realizaci PS1.6.</t>
  </si>
  <si>
    <t>Náklady na realizaci PS1.7.</t>
  </si>
  <si>
    <t>Výzisk materiálu při realizaci PS1.7.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</si>
</sst>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i/>
      <sz val="11"/>
      <color rgb="FF003366"/>
      <name val="Arial CE"/>
      <family val="2"/>
    </font>
    <font>
      <i/>
      <sz val="12"/>
      <color rgb="FF960000"/>
      <name val="Arial CE"/>
      <family val="2"/>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theme="4" tint="0.7999799847602844"/>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vertical="center"/>
    </xf>
    <xf numFmtId="4" fontId="25" fillId="0" borderId="0" xfId="0" applyNumberFormat="1"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xf>
    <xf numFmtId="0" fontId="27"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3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8" xfId="0" applyFont="1" applyBorder="1" applyAlignment="1">
      <alignment horizontal="left" vertical="center"/>
    </xf>
    <xf numFmtId="0" fontId="33"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3" fillId="0" borderId="19" xfId="0" applyFont="1" applyBorder="1" applyAlignment="1">
      <alignment horizontal="left" vertical="center"/>
    </xf>
    <xf numFmtId="0" fontId="33"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37" fillId="0" borderId="0" xfId="0" applyFont="1" applyAlignment="1">
      <alignment horizontal="left" vertical="center"/>
    </xf>
    <xf numFmtId="0" fontId="37" fillId="0" borderId="0" xfId="0" applyFont="1" applyAlignment="1">
      <alignment vertical="center"/>
    </xf>
    <xf numFmtId="4" fontId="19" fillId="4" borderId="22" xfId="0" applyNumberFormat="1" applyFont="1" applyFill="1" applyBorder="1" applyAlignment="1" applyProtection="1">
      <alignment vertical="center"/>
      <protection locked="0"/>
    </xf>
    <xf numFmtId="4" fontId="33" fillId="4"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36" fillId="0" borderId="0" xfId="0" applyFont="1" applyAlignment="1">
      <alignment horizontal="left" vertical="center" wrapText="1"/>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13" fillId="5" borderId="0" xfId="0" applyFont="1" applyFill="1" applyAlignment="1">
      <alignment horizontal="center" vertical="center"/>
    </xf>
    <xf numFmtId="4" fontId="37" fillId="0" borderId="0" xfId="0" applyNumberFormat="1" applyFont="1" applyAlignment="1">
      <alignment horizontal="righ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4" fontId="36" fillId="0" borderId="0" xfId="0" applyNumberFormat="1" applyFont="1" applyAlignment="1">
      <alignment vertical="center"/>
    </xf>
    <xf numFmtId="0" fontId="36"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80"/>
  <sheetViews>
    <sheetView showGridLines="0" tabSelected="1" workbookViewId="0" topLeftCell="A1">
      <selection activeCell="AG55" sqref="AG55:AM5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9.710937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16" t="s">
        <v>6</v>
      </c>
      <c r="AS2" s="207"/>
      <c r="AT2" s="207"/>
      <c r="AU2" s="207"/>
      <c r="AV2" s="207"/>
      <c r="AW2" s="207"/>
      <c r="AX2" s="207"/>
      <c r="AY2" s="207"/>
      <c r="AZ2" s="207"/>
      <c r="BA2" s="207"/>
      <c r="BB2" s="207"/>
      <c r="BC2" s="207"/>
      <c r="BD2" s="207"/>
      <c r="BE2" s="207"/>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19"/>
      <c r="D4" s="20" t="s">
        <v>10</v>
      </c>
      <c r="AR4" s="19"/>
      <c r="AS4" s="21" t="s">
        <v>11</v>
      </c>
      <c r="BS4" s="16" t="s">
        <v>12</v>
      </c>
    </row>
    <row r="5" spans="2:71" s="1" customFormat="1" ht="12" customHeight="1">
      <c r="B5" s="19"/>
      <c r="D5" s="22" t="s">
        <v>13</v>
      </c>
      <c r="K5" s="206" t="s">
        <v>14</v>
      </c>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R5" s="19"/>
      <c r="BS5" s="16" t="s">
        <v>7</v>
      </c>
    </row>
    <row r="6" spans="2:71" s="1" customFormat="1" ht="36.95" customHeight="1">
      <c r="B6" s="19"/>
      <c r="D6" s="24" t="s">
        <v>15</v>
      </c>
      <c r="K6" s="208" t="s">
        <v>16</v>
      </c>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R6" s="19"/>
      <c r="BS6" s="16" t="s">
        <v>7</v>
      </c>
    </row>
    <row r="7" spans="2:71" s="1" customFormat="1" ht="12" customHeight="1">
      <c r="B7" s="19"/>
      <c r="D7" s="25" t="s">
        <v>17</v>
      </c>
      <c r="K7" s="23" t="s">
        <v>3</v>
      </c>
      <c r="AK7" s="25" t="s">
        <v>18</v>
      </c>
      <c r="AN7" s="23" t="s">
        <v>19</v>
      </c>
      <c r="AR7" s="19"/>
      <c r="BS7" s="16" t="s">
        <v>7</v>
      </c>
    </row>
    <row r="8" spans="2:71" s="1" customFormat="1" ht="12" customHeight="1">
      <c r="B8" s="19"/>
      <c r="D8" s="25" t="s">
        <v>20</v>
      </c>
      <c r="K8" s="23" t="s">
        <v>21</v>
      </c>
      <c r="AK8" s="25" t="s">
        <v>22</v>
      </c>
      <c r="AN8" s="23" t="s">
        <v>23</v>
      </c>
      <c r="AR8" s="19"/>
      <c r="BS8" s="16" t="s">
        <v>7</v>
      </c>
    </row>
    <row r="9" spans="2:71" s="1" customFormat="1" ht="14.45" customHeight="1">
      <c r="B9" s="19"/>
      <c r="AR9" s="19"/>
      <c r="BS9" s="16" t="s">
        <v>7</v>
      </c>
    </row>
    <row r="10" spans="2:71" s="1" customFormat="1" ht="12" customHeight="1">
      <c r="B10" s="19"/>
      <c r="D10" s="25" t="s">
        <v>24</v>
      </c>
      <c r="AK10" s="25" t="s">
        <v>25</v>
      </c>
      <c r="AN10" s="23" t="s">
        <v>26</v>
      </c>
      <c r="AR10" s="19"/>
      <c r="BS10" s="16" t="s">
        <v>7</v>
      </c>
    </row>
    <row r="11" spans="2:71" s="1" customFormat="1" ht="18.4" customHeight="1">
      <c r="B11" s="19"/>
      <c r="E11" s="23" t="s">
        <v>27</v>
      </c>
      <c r="AK11" s="25" t="s">
        <v>28</v>
      </c>
      <c r="AN11" s="23" t="s">
        <v>3</v>
      </c>
      <c r="AR11" s="19"/>
      <c r="BS11" s="16" t="s">
        <v>7</v>
      </c>
    </row>
    <row r="12" spans="2:71" s="1" customFormat="1" ht="6.95" customHeight="1">
      <c r="B12" s="19"/>
      <c r="AR12" s="19"/>
      <c r="BS12" s="16" t="s">
        <v>7</v>
      </c>
    </row>
    <row r="13" spans="2:71" s="1" customFormat="1" ht="12" customHeight="1">
      <c r="B13" s="19"/>
      <c r="D13" s="25" t="s">
        <v>29</v>
      </c>
      <c r="AK13" s="25" t="s">
        <v>25</v>
      </c>
      <c r="AN13" s="23" t="s">
        <v>3</v>
      </c>
      <c r="AR13" s="19"/>
      <c r="BS13" s="16" t="s">
        <v>7</v>
      </c>
    </row>
    <row r="14" spans="2:71" ht="12.75">
      <c r="B14" s="19"/>
      <c r="E14" s="23" t="s">
        <v>30</v>
      </c>
      <c r="AK14" s="25" t="s">
        <v>28</v>
      </c>
      <c r="AN14" s="23" t="s">
        <v>3</v>
      </c>
      <c r="AR14" s="19"/>
      <c r="BS14" s="16" t="s">
        <v>7</v>
      </c>
    </row>
    <row r="15" spans="2:71" s="1" customFormat="1" ht="6.95" customHeight="1">
      <c r="B15" s="19"/>
      <c r="AR15" s="19"/>
      <c r="BS15" s="16" t="s">
        <v>4</v>
      </c>
    </row>
    <row r="16" spans="2:71" s="1" customFormat="1" ht="12" customHeight="1">
      <c r="B16" s="19"/>
      <c r="D16" s="25" t="s">
        <v>31</v>
      </c>
      <c r="AK16" s="25" t="s">
        <v>25</v>
      </c>
      <c r="AN16" s="23" t="s">
        <v>32</v>
      </c>
      <c r="AR16" s="19"/>
      <c r="BS16" s="16" t="s">
        <v>4</v>
      </c>
    </row>
    <row r="17" spans="2:71" s="1" customFormat="1" ht="18.4" customHeight="1">
      <c r="B17" s="19"/>
      <c r="E17" s="23" t="s">
        <v>33</v>
      </c>
      <c r="AK17" s="25" t="s">
        <v>28</v>
      </c>
      <c r="AN17" s="23" t="s">
        <v>3</v>
      </c>
      <c r="AR17" s="19"/>
      <c r="BS17" s="16" t="s">
        <v>34</v>
      </c>
    </row>
    <row r="18" spans="2:71" s="1" customFormat="1" ht="6.95" customHeight="1">
      <c r="B18" s="19"/>
      <c r="AR18" s="19"/>
      <c r="BS18" s="16" t="s">
        <v>7</v>
      </c>
    </row>
    <row r="19" spans="2:71" s="1" customFormat="1" ht="12" customHeight="1">
      <c r="B19" s="19"/>
      <c r="D19" s="25" t="s">
        <v>35</v>
      </c>
      <c r="AK19" s="25" t="s">
        <v>25</v>
      </c>
      <c r="AN19" s="23" t="s">
        <v>3</v>
      </c>
      <c r="AR19" s="19"/>
      <c r="BS19" s="16" t="s">
        <v>7</v>
      </c>
    </row>
    <row r="20" spans="2:71" s="1" customFormat="1" ht="18.4" customHeight="1">
      <c r="B20" s="19"/>
      <c r="E20" s="23" t="s">
        <v>36</v>
      </c>
      <c r="AK20" s="25" t="s">
        <v>28</v>
      </c>
      <c r="AN20" s="23" t="s">
        <v>3</v>
      </c>
      <c r="AR20" s="19"/>
      <c r="BS20" s="16" t="s">
        <v>4</v>
      </c>
    </row>
    <row r="21" spans="2:44" s="1" customFormat="1" ht="6.95" customHeight="1">
      <c r="B21" s="19"/>
      <c r="AR21" s="19"/>
    </row>
    <row r="22" spans="2:44" s="1" customFormat="1" ht="12" customHeight="1">
      <c r="B22" s="19"/>
      <c r="D22" s="25" t="s">
        <v>37</v>
      </c>
      <c r="AR22" s="19"/>
    </row>
    <row r="23" spans="2:44" s="1" customFormat="1" ht="57.75" customHeight="1">
      <c r="B23" s="19"/>
      <c r="E23" s="209" t="s">
        <v>38</v>
      </c>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R23" s="19"/>
    </row>
    <row r="24" spans="2:44" s="1" customFormat="1" ht="6.95" customHeight="1">
      <c r="B24" s="19"/>
      <c r="AR24" s="19"/>
    </row>
    <row r="25" spans="2:44" s="1" customFormat="1" ht="6.95"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1:57" s="2" customFormat="1" ht="25.9" customHeight="1">
      <c r="A26" s="28"/>
      <c r="B26" s="29"/>
      <c r="C26" s="28"/>
      <c r="D26" s="30" t="s">
        <v>39</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10">
        <f>ROUND(AG54,2)</f>
        <v>0</v>
      </c>
      <c r="AL26" s="211"/>
      <c r="AM26" s="211"/>
      <c r="AN26" s="211"/>
      <c r="AO26" s="211"/>
      <c r="AP26" s="28"/>
      <c r="AQ26" s="28"/>
      <c r="AR26" s="29"/>
      <c r="BE26" s="28"/>
    </row>
    <row r="27" spans="1:57" s="2" customFormat="1" ht="6.95" customHeight="1">
      <c r="A27" s="28"/>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9"/>
      <c r="BE27" s="28"/>
    </row>
    <row r="28" spans="1:57" s="2" customFormat="1" ht="12.75">
      <c r="A28" s="28"/>
      <c r="B28" s="29"/>
      <c r="C28" s="28"/>
      <c r="D28" s="28"/>
      <c r="E28" s="28"/>
      <c r="F28" s="28"/>
      <c r="G28" s="28"/>
      <c r="H28" s="28"/>
      <c r="I28" s="28"/>
      <c r="J28" s="28"/>
      <c r="K28" s="28"/>
      <c r="L28" s="212" t="s">
        <v>40</v>
      </c>
      <c r="M28" s="212"/>
      <c r="N28" s="212"/>
      <c r="O28" s="212"/>
      <c r="P28" s="212"/>
      <c r="Q28" s="28"/>
      <c r="R28" s="28"/>
      <c r="S28" s="28"/>
      <c r="T28" s="28"/>
      <c r="U28" s="28"/>
      <c r="V28" s="28"/>
      <c r="W28" s="212" t="s">
        <v>41</v>
      </c>
      <c r="X28" s="212"/>
      <c r="Y28" s="212"/>
      <c r="Z28" s="212"/>
      <c r="AA28" s="212"/>
      <c r="AB28" s="212"/>
      <c r="AC28" s="212"/>
      <c r="AD28" s="212"/>
      <c r="AE28" s="212"/>
      <c r="AF28" s="28"/>
      <c r="AG28" s="28"/>
      <c r="AH28" s="28"/>
      <c r="AI28" s="28"/>
      <c r="AJ28" s="28"/>
      <c r="AK28" s="212" t="s">
        <v>42</v>
      </c>
      <c r="AL28" s="212"/>
      <c r="AM28" s="212"/>
      <c r="AN28" s="212"/>
      <c r="AO28" s="212"/>
      <c r="AP28" s="28"/>
      <c r="AQ28" s="28"/>
      <c r="AR28" s="29"/>
      <c r="BE28" s="28"/>
    </row>
    <row r="29" spans="2:44" s="3" customFormat="1" ht="14.45" customHeight="1">
      <c r="B29" s="33"/>
      <c r="D29" s="25" t="s">
        <v>43</v>
      </c>
      <c r="F29" s="25" t="s">
        <v>44</v>
      </c>
      <c r="L29" s="215">
        <v>0.21</v>
      </c>
      <c r="M29" s="214"/>
      <c r="N29" s="214"/>
      <c r="O29" s="214"/>
      <c r="P29" s="214"/>
      <c r="W29" s="213">
        <f>ROUND(AZ54,2)</f>
        <v>0</v>
      </c>
      <c r="X29" s="214"/>
      <c r="Y29" s="214"/>
      <c r="Z29" s="214"/>
      <c r="AA29" s="214"/>
      <c r="AB29" s="214"/>
      <c r="AC29" s="214"/>
      <c r="AD29" s="214"/>
      <c r="AE29" s="214"/>
      <c r="AK29" s="213">
        <f>ROUND(AV54,2)</f>
        <v>0</v>
      </c>
      <c r="AL29" s="214"/>
      <c r="AM29" s="214"/>
      <c r="AN29" s="214"/>
      <c r="AO29" s="214"/>
      <c r="AR29" s="33"/>
    </row>
    <row r="30" spans="2:44" s="3" customFormat="1" ht="14.45" customHeight="1">
      <c r="B30" s="33"/>
      <c r="F30" s="25" t="s">
        <v>45</v>
      </c>
      <c r="L30" s="215">
        <v>0.15</v>
      </c>
      <c r="M30" s="214"/>
      <c r="N30" s="214"/>
      <c r="O30" s="214"/>
      <c r="P30" s="214"/>
      <c r="W30" s="213">
        <f>ROUND(BA54,2)</f>
        <v>0</v>
      </c>
      <c r="X30" s="214"/>
      <c r="Y30" s="214"/>
      <c r="Z30" s="214"/>
      <c r="AA30" s="214"/>
      <c r="AB30" s="214"/>
      <c r="AC30" s="214"/>
      <c r="AD30" s="214"/>
      <c r="AE30" s="214"/>
      <c r="AK30" s="213">
        <f>ROUND(AW54,2)</f>
        <v>0</v>
      </c>
      <c r="AL30" s="214"/>
      <c r="AM30" s="214"/>
      <c r="AN30" s="214"/>
      <c r="AO30" s="214"/>
      <c r="AR30" s="33"/>
    </row>
    <row r="31" spans="2:44" s="3" customFormat="1" ht="14.45" customHeight="1" hidden="1">
      <c r="B31" s="33"/>
      <c r="F31" s="25" t="s">
        <v>46</v>
      </c>
      <c r="L31" s="215">
        <v>0.21</v>
      </c>
      <c r="M31" s="214"/>
      <c r="N31" s="214"/>
      <c r="O31" s="214"/>
      <c r="P31" s="214"/>
      <c r="W31" s="213">
        <f>ROUND(BB54,2)</f>
        <v>0</v>
      </c>
      <c r="X31" s="214"/>
      <c r="Y31" s="214"/>
      <c r="Z31" s="214"/>
      <c r="AA31" s="214"/>
      <c r="AB31" s="214"/>
      <c r="AC31" s="214"/>
      <c r="AD31" s="214"/>
      <c r="AE31" s="214"/>
      <c r="AK31" s="213">
        <v>0</v>
      </c>
      <c r="AL31" s="214"/>
      <c r="AM31" s="214"/>
      <c r="AN31" s="214"/>
      <c r="AO31" s="214"/>
      <c r="AR31" s="33"/>
    </row>
    <row r="32" spans="2:44" s="3" customFormat="1" ht="14.45" customHeight="1" hidden="1">
      <c r="B32" s="33"/>
      <c r="F32" s="25" t="s">
        <v>47</v>
      </c>
      <c r="L32" s="215">
        <v>0.15</v>
      </c>
      <c r="M32" s="214"/>
      <c r="N32" s="214"/>
      <c r="O32" s="214"/>
      <c r="P32" s="214"/>
      <c r="W32" s="213">
        <f>ROUND(BC54,2)</f>
        <v>0</v>
      </c>
      <c r="X32" s="214"/>
      <c r="Y32" s="214"/>
      <c r="Z32" s="214"/>
      <c r="AA32" s="214"/>
      <c r="AB32" s="214"/>
      <c r="AC32" s="214"/>
      <c r="AD32" s="214"/>
      <c r="AE32" s="214"/>
      <c r="AK32" s="213">
        <v>0</v>
      </c>
      <c r="AL32" s="214"/>
      <c r="AM32" s="214"/>
      <c r="AN32" s="214"/>
      <c r="AO32" s="214"/>
      <c r="AR32" s="33"/>
    </row>
    <row r="33" spans="2:44" s="3" customFormat="1" ht="14.45" customHeight="1" hidden="1">
      <c r="B33" s="33"/>
      <c r="F33" s="25" t="s">
        <v>48</v>
      </c>
      <c r="L33" s="215">
        <v>0</v>
      </c>
      <c r="M33" s="214"/>
      <c r="N33" s="214"/>
      <c r="O33" s="214"/>
      <c r="P33" s="214"/>
      <c r="W33" s="213">
        <f>ROUND(BD54,2)</f>
        <v>0</v>
      </c>
      <c r="X33" s="214"/>
      <c r="Y33" s="214"/>
      <c r="Z33" s="214"/>
      <c r="AA33" s="214"/>
      <c r="AB33" s="214"/>
      <c r="AC33" s="214"/>
      <c r="AD33" s="214"/>
      <c r="AE33" s="214"/>
      <c r="AK33" s="213">
        <v>0</v>
      </c>
      <c r="AL33" s="214"/>
      <c r="AM33" s="214"/>
      <c r="AN33" s="214"/>
      <c r="AO33" s="214"/>
      <c r="AR33" s="33"/>
    </row>
    <row r="34" spans="1:57" s="2" customFormat="1" ht="6.95" customHeight="1">
      <c r="A34" s="28"/>
      <c r="B34" s="2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9"/>
      <c r="BE34" s="28"/>
    </row>
    <row r="35" spans="1:57" s="2" customFormat="1" ht="25.9" customHeight="1">
      <c r="A35" s="28"/>
      <c r="B35" s="29"/>
      <c r="C35" s="34"/>
      <c r="D35" s="35" t="s">
        <v>49</v>
      </c>
      <c r="E35" s="36"/>
      <c r="F35" s="36"/>
      <c r="G35" s="36"/>
      <c r="H35" s="36"/>
      <c r="I35" s="36"/>
      <c r="J35" s="36"/>
      <c r="K35" s="36"/>
      <c r="L35" s="36"/>
      <c r="M35" s="36"/>
      <c r="N35" s="36"/>
      <c r="O35" s="36"/>
      <c r="P35" s="36"/>
      <c r="Q35" s="36"/>
      <c r="R35" s="36"/>
      <c r="S35" s="36"/>
      <c r="T35" s="37" t="s">
        <v>50</v>
      </c>
      <c r="U35" s="36"/>
      <c r="V35" s="36"/>
      <c r="W35" s="36"/>
      <c r="X35" s="221" t="s">
        <v>51</v>
      </c>
      <c r="Y35" s="219"/>
      <c r="Z35" s="219"/>
      <c r="AA35" s="219"/>
      <c r="AB35" s="219"/>
      <c r="AC35" s="36"/>
      <c r="AD35" s="36"/>
      <c r="AE35" s="36"/>
      <c r="AF35" s="36"/>
      <c r="AG35" s="36"/>
      <c r="AH35" s="36"/>
      <c r="AI35" s="36"/>
      <c r="AJ35" s="36"/>
      <c r="AK35" s="218">
        <f>SUM(AK26:AK33)</f>
        <v>0</v>
      </c>
      <c r="AL35" s="219"/>
      <c r="AM35" s="219"/>
      <c r="AN35" s="219"/>
      <c r="AO35" s="220"/>
      <c r="AP35" s="34"/>
      <c r="AQ35" s="34"/>
      <c r="AR35" s="29"/>
      <c r="BE35" s="28"/>
    </row>
    <row r="36" spans="1:57" s="2" customFormat="1" ht="6.95" customHeight="1">
      <c r="A36" s="28"/>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9"/>
      <c r="BE36" s="28"/>
    </row>
    <row r="37" spans="1:57" s="2" customFormat="1" ht="6.95" customHeight="1">
      <c r="A37" s="28"/>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c r="BE37" s="28"/>
    </row>
    <row r="41" spans="1:57" s="2" customFormat="1" ht="6.95" customHeight="1">
      <c r="A41" s="28"/>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c r="BE41" s="28"/>
    </row>
    <row r="42" spans="1:57" s="2" customFormat="1" ht="24.95" customHeight="1">
      <c r="A42" s="28"/>
      <c r="B42" s="29"/>
      <c r="C42" s="20" t="s">
        <v>52</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9"/>
      <c r="BE42" s="28"/>
    </row>
    <row r="43" spans="1:57" s="2" customFormat="1" ht="6.95" customHeight="1">
      <c r="A43" s="28"/>
      <c r="B43" s="29"/>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9"/>
      <c r="BE43" s="28"/>
    </row>
    <row r="44" spans="2:44" s="4" customFormat="1" ht="12" customHeight="1">
      <c r="B44" s="42"/>
      <c r="C44" s="25" t="s">
        <v>13</v>
      </c>
      <c r="L44" s="4" t="str">
        <f>K5</f>
        <v>DL_znacky2019</v>
      </c>
      <c r="AR44" s="42"/>
    </row>
    <row r="45" spans="2:44" s="5" customFormat="1" ht="36.95" customHeight="1">
      <c r="B45" s="43"/>
      <c r="C45" s="44" t="s">
        <v>15</v>
      </c>
      <c r="L45" s="187" t="str">
        <f>K6</f>
        <v>Osazení plavebních znaků</v>
      </c>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R45" s="43"/>
    </row>
    <row r="46" spans="1:57" s="2" customFormat="1" ht="6.95" customHeight="1">
      <c r="A46" s="28"/>
      <c r="B46" s="29"/>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9"/>
      <c r="BE46" s="28"/>
    </row>
    <row r="47" spans="1:57" s="2" customFormat="1" ht="12" customHeight="1">
      <c r="A47" s="28"/>
      <c r="B47" s="29"/>
      <c r="C47" s="25" t="s">
        <v>20</v>
      </c>
      <c r="D47" s="28"/>
      <c r="E47" s="28"/>
      <c r="F47" s="28"/>
      <c r="G47" s="28"/>
      <c r="H47" s="28"/>
      <c r="I47" s="28"/>
      <c r="J47" s="28"/>
      <c r="K47" s="28"/>
      <c r="L47" s="45" t="str">
        <f>IF(K8="","",K8)</f>
        <v>Labe</v>
      </c>
      <c r="M47" s="28"/>
      <c r="N47" s="28"/>
      <c r="O47" s="28"/>
      <c r="P47" s="28"/>
      <c r="Q47" s="28"/>
      <c r="R47" s="28"/>
      <c r="S47" s="28"/>
      <c r="T47" s="28"/>
      <c r="U47" s="28"/>
      <c r="V47" s="28"/>
      <c r="W47" s="28"/>
      <c r="X47" s="28"/>
      <c r="Y47" s="28"/>
      <c r="Z47" s="28"/>
      <c r="AA47" s="28"/>
      <c r="AB47" s="28"/>
      <c r="AC47" s="28"/>
      <c r="AD47" s="28"/>
      <c r="AE47" s="28"/>
      <c r="AF47" s="28"/>
      <c r="AG47" s="28"/>
      <c r="AH47" s="28"/>
      <c r="AI47" s="25" t="s">
        <v>22</v>
      </c>
      <c r="AJ47" s="28"/>
      <c r="AK47" s="28"/>
      <c r="AL47" s="28"/>
      <c r="AM47" s="189" t="str">
        <f>IF(AN8="","",AN8)</f>
        <v>27. 12. 2019</v>
      </c>
      <c r="AN47" s="189"/>
      <c r="AO47" s="28"/>
      <c r="AP47" s="28"/>
      <c r="AQ47" s="28"/>
      <c r="AR47" s="29"/>
      <c r="BE47" s="28"/>
    </row>
    <row r="48" spans="1:57" s="2" customFormat="1" ht="6.95" customHeight="1">
      <c r="A48" s="28"/>
      <c r="B48" s="29"/>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9"/>
      <c r="BE48" s="28"/>
    </row>
    <row r="49" spans="1:57" s="2" customFormat="1" ht="15.2" customHeight="1">
      <c r="A49" s="28"/>
      <c r="B49" s="29"/>
      <c r="C49" s="25" t="s">
        <v>24</v>
      </c>
      <c r="D49" s="28"/>
      <c r="E49" s="28"/>
      <c r="F49" s="28"/>
      <c r="G49" s="28"/>
      <c r="H49" s="28"/>
      <c r="I49" s="28"/>
      <c r="J49" s="28"/>
      <c r="K49" s="28"/>
      <c r="L49" s="4" t="str">
        <f>IF(E11="","",E11)</f>
        <v>Povodí Labe, s.p.</v>
      </c>
      <c r="M49" s="28"/>
      <c r="N49" s="28"/>
      <c r="O49" s="28"/>
      <c r="P49" s="28"/>
      <c r="Q49" s="28"/>
      <c r="R49" s="28"/>
      <c r="S49" s="28"/>
      <c r="T49" s="28"/>
      <c r="U49" s="28"/>
      <c r="V49" s="28"/>
      <c r="W49" s="28"/>
      <c r="X49" s="28"/>
      <c r="Y49" s="28"/>
      <c r="Z49" s="28"/>
      <c r="AA49" s="28"/>
      <c r="AB49" s="28"/>
      <c r="AC49" s="28"/>
      <c r="AD49" s="28"/>
      <c r="AE49" s="28"/>
      <c r="AF49" s="28"/>
      <c r="AG49" s="28"/>
      <c r="AH49" s="28"/>
      <c r="AI49" s="25" t="s">
        <v>31</v>
      </c>
      <c r="AJ49" s="28"/>
      <c r="AK49" s="28"/>
      <c r="AL49" s="28"/>
      <c r="AM49" s="190" t="str">
        <f>IF(E17="","",E17)</f>
        <v>Building &amp; Law, spol. s r.o.</v>
      </c>
      <c r="AN49" s="191"/>
      <c r="AO49" s="191"/>
      <c r="AP49" s="191"/>
      <c r="AQ49" s="28"/>
      <c r="AR49" s="29"/>
      <c r="AS49" s="192" t="s">
        <v>53</v>
      </c>
      <c r="AT49" s="193"/>
      <c r="AU49" s="47"/>
      <c r="AV49" s="47"/>
      <c r="AW49" s="47"/>
      <c r="AX49" s="47"/>
      <c r="AY49" s="47"/>
      <c r="AZ49" s="47"/>
      <c r="BA49" s="47"/>
      <c r="BB49" s="47"/>
      <c r="BC49" s="47"/>
      <c r="BD49" s="48"/>
      <c r="BE49" s="28"/>
    </row>
    <row r="50" spans="1:57" s="2" customFormat="1" ht="15.2" customHeight="1">
      <c r="A50" s="28"/>
      <c r="B50" s="29"/>
      <c r="C50" s="25" t="s">
        <v>29</v>
      </c>
      <c r="D50" s="28"/>
      <c r="E50" s="28"/>
      <c r="F50" s="28"/>
      <c r="G50" s="28"/>
      <c r="H50" s="28"/>
      <c r="I50" s="28"/>
      <c r="J50" s="28"/>
      <c r="K50" s="28"/>
      <c r="L50" s="4" t="str">
        <f>IF(E14="","",E14)</f>
        <v xml:space="preserve"> </v>
      </c>
      <c r="M50" s="28"/>
      <c r="N50" s="28"/>
      <c r="O50" s="28"/>
      <c r="P50" s="28"/>
      <c r="Q50" s="28"/>
      <c r="R50" s="28"/>
      <c r="S50" s="28"/>
      <c r="T50" s="28"/>
      <c r="U50" s="28"/>
      <c r="V50" s="28"/>
      <c r="W50" s="28"/>
      <c r="X50" s="28"/>
      <c r="Y50" s="28"/>
      <c r="Z50" s="28"/>
      <c r="AA50" s="28"/>
      <c r="AB50" s="28"/>
      <c r="AC50" s="28"/>
      <c r="AD50" s="28"/>
      <c r="AE50" s="28"/>
      <c r="AF50" s="28"/>
      <c r="AG50" s="28"/>
      <c r="AH50" s="28"/>
      <c r="AI50" s="25" t="s">
        <v>35</v>
      </c>
      <c r="AJ50" s="28"/>
      <c r="AK50" s="28"/>
      <c r="AL50" s="28"/>
      <c r="AM50" s="190" t="str">
        <f>IF(E20="","",E20)</f>
        <v>MD</v>
      </c>
      <c r="AN50" s="191"/>
      <c r="AO50" s="191"/>
      <c r="AP50" s="191"/>
      <c r="AQ50" s="28"/>
      <c r="AR50" s="29"/>
      <c r="AS50" s="194"/>
      <c r="AT50" s="195"/>
      <c r="AU50" s="49"/>
      <c r="AV50" s="49"/>
      <c r="AW50" s="49"/>
      <c r="AX50" s="49"/>
      <c r="AY50" s="49"/>
      <c r="AZ50" s="49"/>
      <c r="BA50" s="49"/>
      <c r="BB50" s="49"/>
      <c r="BC50" s="49"/>
      <c r="BD50" s="50"/>
      <c r="BE50" s="28"/>
    </row>
    <row r="51" spans="1:57" s="2" customFormat="1" ht="10.9" customHeight="1">
      <c r="A51" s="28"/>
      <c r="B51" s="29"/>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9"/>
      <c r="AS51" s="194"/>
      <c r="AT51" s="195"/>
      <c r="AU51" s="49"/>
      <c r="AV51" s="49"/>
      <c r="AW51" s="49"/>
      <c r="AX51" s="49"/>
      <c r="AY51" s="49"/>
      <c r="AZ51" s="49"/>
      <c r="BA51" s="49"/>
      <c r="BB51" s="49"/>
      <c r="BC51" s="49"/>
      <c r="BD51" s="50"/>
      <c r="BE51" s="28"/>
    </row>
    <row r="52" spans="1:57" s="2" customFormat="1" ht="29.25" customHeight="1">
      <c r="A52" s="28"/>
      <c r="B52" s="29"/>
      <c r="C52" s="196" t="s">
        <v>54</v>
      </c>
      <c r="D52" s="197"/>
      <c r="E52" s="197"/>
      <c r="F52" s="197"/>
      <c r="G52" s="197"/>
      <c r="H52" s="51"/>
      <c r="I52" s="198" t="s">
        <v>55</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9" t="s">
        <v>56</v>
      </c>
      <c r="AH52" s="197"/>
      <c r="AI52" s="197"/>
      <c r="AJ52" s="197"/>
      <c r="AK52" s="197"/>
      <c r="AL52" s="197"/>
      <c r="AM52" s="197"/>
      <c r="AN52" s="198" t="s">
        <v>57</v>
      </c>
      <c r="AO52" s="197"/>
      <c r="AP52" s="197"/>
      <c r="AQ52" s="52" t="s">
        <v>58</v>
      </c>
      <c r="AR52" s="29"/>
      <c r="AS52" s="53" t="s">
        <v>59</v>
      </c>
      <c r="AT52" s="54" t="s">
        <v>60</v>
      </c>
      <c r="AU52" s="54" t="s">
        <v>61</v>
      </c>
      <c r="AV52" s="54" t="s">
        <v>62</v>
      </c>
      <c r="AW52" s="54" t="s">
        <v>63</v>
      </c>
      <c r="AX52" s="54" t="s">
        <v>64</v>
      </c>
      <c r="AY52" s="54" t="s">
        <v>65</v>
      </c>
      <c r="AZ52" s="54" t="s">
        <v>66</v>
      </c>
      <c r="BA52" s="54" t="s">
        <v>67</v>
      </c>
      <c r="BB52" s="54" t="s">
        <v>68</v>
      </c>
      <c r="BC52" s="54" t="s">
        <v>69</v>
      </c>
      <c r="BD52" s="55" t="s">
        <v>70</v>
      </c>
      <c r="BE52" s="28"/>
    </row>
    <row r="53" spans="1:57" s="2" customFormat="1" ht="10.9" customHeight="1">
      <c r="A53" s="28"/>
      <c r="B53" s="29"/>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9"/>
      <c r="AS53" s="56"/>
      <c r="AT53" s="57"/>
      <c r="AU53" s="57"/>
      <c r="AV53" s="57"/>
      <c r="AW53" s="57"/>
      <c r="AX53" s="57"/>
      <c r="AY53" s="57"/>
      <c r="AZ53" s="57"/>
      <c r="BA53" s="57"/>
      <c r="BB53" s="57"/>
      <c r="BC53" s="57"/>
      <c r="BD53" s="58"/>
      <c r="BE53" s="28"/>
    </row>
    <row r="54" spans="2:90" s="6" customFormat="1" ht="32.45" customHeight="1">
      <c r="B54" s="59"/>
      <c r="C54" s="60" t="s">
        <v>71</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203">
        <f>ROUND(SUM(AG58+AG61+AG64+AG67+AG70+AG73+AG76+AG57),2)</f>
        <v>0</v>
      </c>
      <c r="AH54" s="203"/>
      <c r="AI54" s="203"/>
      <c r="AJ54" s="203"/>
      <c r="AK54" s="203"/>
      <c r="AL54" s="203"/>
      <c r="AM54" s="203"/>
      <c r="AN54" s="204">
        <f aca="true" t="shared" si="0" ref="AN54:AN76">SUM(AG54,AT54)</f>
        <v>0</v>
      </c>
      <c r="AO54" s="204"/>
      <c r="AP54" s="204"/>
      <c r="AQ54" s="63" t="s">
        <v>3</v>
      </c>
      <c r="AR54" s="59"/>
      <c r="AS54" s="64">
        <f>ROUND(SUM(AS57:AS76),2)</f>
        <v>0</v>
      </c>
      <c r="AT54" s="65">
        <f aca="true" t="shared" si="1" ref="AT54:AT76">ROUND(SUM(AV54:AW54),2)</f>
        <v>0</v>
      </c>
      <c r="AU54" s="66">
        <f>ROUND(SUM(AU57:AU76),5)</f>
        <v>910.31779</v>
      </c>
      <c r="AV54" s="65">
        <f>ROUND(AZ54*L29,2)</f>
        <v>0</v>
      </c>
      <c r="AW54" s="65">
        <f>ROUND(BA54*L30,2)</f>
        <v>0</v>
      </c>
      <c r="AX54" s="65">
        <f>ROUND(BB54*L29,2)</f>
        <v>0</v>
      </c>
      <c r="AY54" s="65">
        <f>ROUND(BC54*L30,2)</f>
        <v>0</v>
      </c>
      <c r="AZ54" s="65">
        <f>ROUND(SUM(AZ57:AZ76),2)</f>
        <v>0</v>
      </c>
      <c r="BA54" s="65">
        <f>ROUND(SUM(BA57:BA76),2)</f>
        <v>0</v>
      </c>
      <c r="BB54" s="65">
        <f>ROUND(SUM(BB57:BB76),2)</f>
        <v>0</v>
      </c>
      <c r="BC54" s="65">
        <f>ROUND(SUM(BC57:BC76),2)</f>
        <v>0</v>
      </c>
      <c r="BD54" s="67">
        <f>ROUND(SUM(BD57:BD76),2)</f>
        <v>0</v>
      </c>
      <c r="BS54" s="68" t="s">
        <v>72</v>
      </c>
      <c r="BT54" s="68" t="s">
        <v>73</v>
      </c>
      <c r="BU54" s="69" t="s">
        <v>74</v>
      </c>
      <c r="BV54" s="68" t="s">
        <v>75</v>
      </c>
      <c r="BW54" s="68" t="s">
        <v>5</v>
      </c>
      <c r="BX54" s="68" t="s">
        <v>76</v>
      </c>
      <c r="CL54" s="68" t="s">
        <v>3</v>
      </c>
    </row>
    <row r="55" spans="2:90" s="6" customFormat="1" ht="19.5" customHeight="1">
      <c r="B55" s="59"/>
      <c r="C55" s="183" t="s">
        <v>522</v>
      </c>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217">
        <f>AG54-AG56</f>
        <v>0</v>
      </c>
      <c r="AH55" s="217"/>
      <c r="AI55" s="217"/>
      <c r="AJ55" s="217"/>
      <c r="AK55" s="217"/>
      <c r="AL55" s="217"/>
      <c r="AM55" s="217"/>
      <c r="AN55" s="62"/>
      <c r="AO55" s="62"/>
      <c r="AP55" s="62"/>
      <c r="AQ55" s="63"/>
      <c r="AR55" s="59"/>
      <c r="AS55" s="64"/>
      <c r="AT55" s="65"/>
      <c r="AU55" s="66"/>
      <c r="AV55" s="65"/>
      <c r="AW55" s="65"/>
      <c r="AX55" s="65"/>
      <c r="AY55" s="65"/>
      <c r="AZ55" s="65"/>
      <c r="BA55" s="65"/>
      <c r="BB55" s="65"/>
      <c r="BC55" s="65"/>
      <c r="BD55" s="67"/>
      <c r="BS55" s="68"/>
      <c r="BT55" s="68"/>
      <c r="BU55" s="69"/>
      <c r="BV55" s="68"/>
      <c r="BW55" s="68"/>
      <c r="BX55" s="68"/>
      <c r="CL55" s="68"/>
    </row>
    <row r="56" spans="2:90" s="6" customFormat="1" ht="19.5" customHeight="1">
      <c r="B56" s="59"/>
      <c r="C56" s="183" t="s">
        <v>523</v>
      </c>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217">
        <f>AG60+AG63+AG66+AG69+AG72+AG75+AG78</f>
        <v>0</v>
      </c>
      <c r="AH56" s="217"/>
      <c r="AI56" s="217"/>
      <c r="AJ56" s="217"/>
      <c r="AK56" s="217"/>
      <c r="AL56" s="217"/>
      <c r="AM56" s="217"/>
      <c r="AN56" s="62"/>
      <c r="AO56" s="62"/>
      <c r="AP56" s="62"/>
      <c r="AQ56" s="63"/>
      <c r="AR56" s="59"/>
      <c r="AS56" s="64"/>
      <c r="AT56" s="65"/>
      <c r="AU56" s="66"/>
      <c r="AV56" s="65"/>
      <c r="AW56" s="65"/>
      <c r="AX56" s="65"/>
      <c r="AY56" s="65"/>
      <c r="AZ56" s="65"/>
      <c r="BA56" s="65"/>
      <c r="BB56" s="65"/>
      <c r="BC56" s="65"/>
      <c r="BD56" s="67"/>
      <c r="BS56" s="68"/>
      <c r="BT56" s="68"/>
      <c r="BU56" s="69"/>
      <c r="BV56" s="68"/>
      <c r="BW56" s="68"/>
      <c r="BX56" s="68"/>
      <c r="CL56" s="68"/>
    </row>
    <row r="57" spans="1:91" s="7" customFormat="1" ht="36.75" customHeight="1">
      <c r="A57" s="70" t="s">
        <v>77</v>
      </c>
      <c r="B57" s="71"/>
      <c r="C57" s="72"/>
      <c r="D57" s="202" t="s">
        <v>78</v>
      </c>
      <c r="E57" s="202"/>
      <c r="F57" s="202"/>
      <c r="G57" s="202"/>
      <c r="H57" s="202"/>
      <c r="I57" s="74"/>
      <c r="J57" s="202" t="s">
        <v>79</v>
      </c>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0">
        <f>'DLznac2019_VON - Vedlejší...'!J30</f>
        <v>0</v>
      </c>
      <c r="AH57" s="201"/>
      <c r="AI57" s="201"/>
      <c r="AJ57" s="201"/>
      <c r="AK57" s="201"/>
      <c r="AL57" s="201"/>
      <c r="AM57" s="201"/>
      <c r="AN57" s="200">
        <f t="shared" si="0"/>
        <v>0</v>
      </c>
      <c r="AO57" s="201"/>
      <c r="AP57" s="201"/>
      <c r="AQ57" s="76" t="s">
        <v>80</v>
      </c>
      <c r="AR57" s="71"/>
      <c r="AS57" s="77">
        <v>0</v>
      </c>
      <c r="AT57" s="78">
        <f t="shared" si="1"/>
        <v>0</v>
      </c>
      <c r="AU57" s="79">
        <f>'DLznac2019_VON - Vedlejší...'!P84</f>
        <v>0</v>
      </c>
      <c r="AV57" s="78">
        <f>'DLznac2019_VON - Vedlejší...'!J33</f>
        <v>0</v>
      </c>
      <c r="AW57" s="78">
        <f>'DLznac2019_VON - Vedlejší...'!J34</f>
        <v>0</v>
      </c>
      <c r="AX57" s="78">
        <f>'DLznac2019_VON - Vedlejší...'!J35</f>
        <v>0</v>
      </c>
      <c r="AY57" s="78">
        <f>'DLznac2019_VON - Vedlejší...'!J36</f>
        <v>0</v>
      </c>
      <c r="AZ57" s="78">
        <f>'DLznac2019_VON - Vedlejší...'!F33</f>
        <v>0</v>
      </c>
      <c r="BA57" s="78">
        <f>'DLznac2019_VON - Vedlejší...'!F34</f>
        <v>0</v>
      </c>
      <c r="BB57" s="78">
        <f>'DLznac2019_VON - Vedlejší...'!F35</f>
        <v>0</v>
      </c>
      <c r="BC57" s="78">
        <f>'DLznac2019_VON - Vedlejší...'!F36</f>
        <v>0</v>
      </c>
      <c r="BD57" s="80">
        <f>'DLznac2019_VON - Vedlejší...'!F37</f>
        <v>0</v>
      </c>
      <c r="BT57" s="81" t="s">
        <v>81</v>
      </c>
      <c r="BV57" s="81" t="s">
        <v>75</v>
      </c>
      <c r="BW57" s="81" t="s">
        <v>82</v>
      </c>
      <c r="BX57" s="81" t="s">
        <v>5</v>
      </c>
      <c r="CL57" s="81" t="s">
        <v>3</v>
      </c>
      <c r="CM57" s="81" t="s">
        <v>83</v>
      </c>
    </row>
    <row r="58" spans="1:91" s="7" customFormat="1" ht="36.75" customHeight="1">
      <c r="A58" s="70" t="s">
        <v>77</v>
      </c>
      <c r="B58" s="71"/>
      <c r="C58" s="72"/>
      <c r="D58" s="202" t="s">
        <v>84</v>
      </c>
      <c r="E58" s="202"/>
      <c r="F58" s="202"/>
      <c r="G58" s="202"/>
      <c r="H58" s="202"/>
      <c r="I58" s="74"/>
      <c r="J58" s="202" t="s">
        <v>85</v>
      </c>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0">
        <f>'PS1.1._VDObr - VD Obřístv...'!J30</f>
        <v>0</v>
      </c>
      <c r="AH58" s="201"/>
      <c r="AI58" s="201"/>
      <c r="AJ58" s="201"/>
      <c r="AK58" s="201"/>
      <c r="AL58" s="201"/>
      <c r="AM58" s="201"/>
      <c r="AN58" s="200">
        <f t="shared" si="0"/>
        <v>0</v>
      </c>
      <c r="AO58" s="201"/>
      <c r="AP58" s="201"/>
      <c r="AQ58" s="76" t="s">
        <v>86</v>
      </c>
      <c r="AR58" s="71"/>
      <c r="AS58" s="77">
        <v>0</v>
      </c>
      <c r="AT58" s="78">
        <f t="shared" si="1"/>
        <v>0</v>
      </c>
      <c r="AU58" s="79">
        <f>'PS1.1._VDObr - VD Obřístv...'!P89</f>
        <v>123.54091299999999</v>
      </c>
      <c r="AV58" s="78">
        <f>'PS1.1._VDObr - VD Obřístv...'!J33</f>
        <v>0</v>
      </c>
      <c r="AW58" s="78">
        <f>'PS1.1._VDObr - VD Obřístv...'!J34</f>
        <v>0</v>
      </c>
      <c r="AX58" s="78">
        <f>'PS1.1._VDObr - VD Obřístv...'!J35</f>
        <v>0</v>
      </c>
      <c r="AY58" s="78">
        <f>'PS1.1._VDObr - VD Obřístv...'!J36</f>
        <v>0</v>
      </c>
      <c r="AZ58" s="78">
        <f>'PS1.1._VDObr - VD Obřístv...'!F33</f>
        <v>0</v>
      </c>
      <c r="BA58" s="78">
        <f>'PS1.1._VDObr - VD Obřístv...'!F34</f>
        <v>0</v>
      </c>
      <c r="BB58" s="78">
        <f>'PS1.1._VDObr - VD Obřístv...'!F35</f>
        <v>0</v>
      </c>
      <c r="BC58" s="78">
        <f>'PS1.1._VDObr - VD Obřístv...'!F36</f>
        <v>0</v>
      </c>
      <c r="BD58" s="80">
        <f>'PS1.1._VDObr - VD Obřístv...'!F37</f>
        <v>0</v>
      </c>
      <c r="BT58" s="81" t="s">
        <v>81</v>
      </c>
      <c r="BV58" s="81" t="s">
        <v>75</v>
      </c>
      <c r="BW58" s="81" t="s">
        <v>87</v>
      </c>
      <c r="BX58" s="81" t="s">
        <v>5</v>
      </c>
      <c r="CL58" s="81" t="s">
        <v>3</v>
      </c>
      <c r="CM58" s="81" t="s">
        <v>83</v>
      </c>
    </row>
    <row r="59" spans="1:91" s="7" customFormat="1" ht="18.75" customHeight="1">
      <c r="A59" s="70"/>
      <c r="B59" s="71"/>
      <c r="C59" s="72"/>
      <c r="D59" s="73"/>
      <c r="E59" s="73"/>
      <c r="F59" s="73"/>
      <c r="G59" s="73"/>
      <c r="H59" s="73"/>
      <c r="I59" s="74"/>
      <c r="J59" s="205" t="s">
        <v>520</v>
      </c>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22">
        <f>AG58-AG60</f>
        <v>0</v>
      </c>
      <c r="AH59" s="223"/>
      <c r="AI59" s="223"/>
      <c r="AJ59" s="223"/>
      <c r="AK59" s="223"/>
      <c r="AL59" s="223"/>
      <c r="AM59" s="223"/>
      <c r="AN59" s="75"/>
      <c r="AO59" s="74"/>
      <c r="AP59" s="74"/>
      <c r="AQ59" s="76"/>
      <c r="AR59" s="71"/>
      <c r="AS59" s="77"/>
      <c r="AT59" s="78"/>
      <c r="AU59" s="79"/>
      <c r="AV59" s="78"/>
      <c r="AW59" s="78"/>
      <c r="AX59" s="78"/>
      <c r="AY59" s="78"/>
      <c r="AZ59" s="78"/>
      <c r="BA59" s="78"/>
      <c r="BB59" s="78"/>
      <c r="BC59" s="78"/>
      <c r="BD59" s="80"/>
      <c r="BT59" s="81"/>
      <c r="BV59" s="81"/>
      <c r="BW59" s="81"/>
      <c r="BX59" s="81"/>
      <c r="CL59" s="81"/>
      <c r="CM59" s="81"/>
    </row>
    <row r="60" spans="1:91" s="7" customFormat="1" ht="18.75" customHeight="1">
      <c r="A60" s="70"/>
      <c r="B60" s="71"/>
      <c r="C60" s="72"/>
      <c r="D60" s="73"/>
      <c r="E60" s="73"/>
      <c r="F60" s="73"/>
      <c r="G60" s="73"/>
      <c r="H60" s="73"/>
      <c r="I60" s="74"/>
      <c r="J60" s="205" t="s">
        <v>521</v>
      </c>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22">
        <f>'PS1.1._VDObr - VD Obřístv...'!J129</f>
        <v>0</v>
      </c>
      <c r="AH60" s="223"/>
      <c r="AI60" s="223"/>
      <c r="AJ60" s="223"/>
      <c r="AK60" s="223"/>
      <c r="AL60" s="223"/>
      <c r="AM60" s="223"/>
      <c r="AN60" s="75"/>
      <c r="AO60" s="74"/>
      <c r="AP60" s="74"/>
      <c r="AQ60" s="76"/>
      <c r="AR60" s="71"/>
      <c r="AS60" s="77"/>
      <c r="AT60" s="78"/>
      <c r="AU60" s="79"/>
      <c r="AV60" s="78"/>
      <c r="AW60" s="78"/>
      <c r="AX60" s="78"/>
      <c r="AY60" s="78"/>
      <c r="AZ60" s="78"/>
      <c r="BA60" s="78"/>
      <c r="BB60" s="78"/>
      <c r="BC60" s="78"/>
      <c r="BD60" s="80"/>
      <c r="BT60" s="81"/>
      <c r="BV60" s="81"/>
      <c r="BW60" s="81"/>
      <c r="BX60" s="81"/>
      <c r="CL60" s="81"/>
      <c r="CM60" s="81"/>
    </row>
    <row r="61" spans="1:91" s="7" customFormat="1" ht="42.75" customHeight="1">
      <c r="A61" s="70" t="s">
        <v>77</v>
      </c>
      <c r="B61" s="71"/>
      <c r="C61" s="72"/>
      <c r="D61" s="202" t="s">
        <v>88</v>
      </c>
      <c r="E61" s="202"/>
      <c r="F61" s="202"/>
      <c r="G61" s="202"/>
      <c r="H61" s="202"/>
      <c r="I61" s="74"/>
      <c r="J61" s="202" t="s">
        <v>89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0">
        <f>'PS1.2._VDDBerk - VD Dolní...'!J30</f>
        <v>0</v>
      </c>
      <c r="AH61" s="201"/>
      <c r="AI61" s="201"/>
      <c r="AJ61" s="201"/>
      <c r="AK61" s="201"/>
      <c r="AL61" s="201"/>
      <c r="AM61" s="201"/>
      <c r="AN61" s="200">
        <f t="shared" si="0"/>
        <v>0</v>
      </c>
      <c r="AO61" s="201"/>
      <c r="AP61" s="201"/>
      <c r="AQ61" s="76" t="s">
        <v>86</v>
      </c>
      <c r="AR61" s="71"/>
      <c r="AS61" s="77">
        <v>0</v>
      </c>
      <c r="AT61" s="78">
        <f t="shared" si="1"/>
        <v>0</v>
      </c>
      <c r="AU61" s="79">
        <f>'PS1.2._VDDBerk - VD Dolní...'!P89</f>
        <v>119.381065</v>
      </c>
      <c r="AV61" s="78">
        <f>'PS1.2._VDDBerk - VD Dolní...'!J33</f>
        <v>0</v>
      </c>
      <c r="AW61" s="78">
        <f>'PS1.2._VDDBerk - VD Dolní...'!J34</f>
        <v>0</v>
      </c>
      <c r="AX61" s="78">
        <f>'PS1.2._VDDBerk - VD Dolní...'!J35</f>
        <v>0</v>
      </c>
      <c r="AY61" s="78">
        <f>'PS1.2._VDDBerk - VD Dolní...'!J36</f>
        <v>0</v>
      </c>
      <c r="AZ61" s="78">
        <f>'PS1.2._VDDBerk - VD Dolní...'!F33</f>
        <v>0</v>
      </c>
      <c r="BA61" s="78">
        <f>'PS1.2._VDDBerk - VD Dolní...'!F34</f>
        <v>0</v>
      </c>
      <c r="BB61" s="78">
        <f>'PS1.2._VDDBerk - VD Dolní...'!F35</f>
        <v>0</v>
      </c>
      <c r="BC61" s="78">
        <f>'PS1.2._VDDBerk - VD Dolní...'!F36</f>
        <v>0</v>
      </c>
      <c r="BD61" s="80">
        <f>'PS1.2._VDDBerk - VD Dolní...'!F37</f>
        <v>0</v>
      </c>
      <c r="BT61" s="81" t="s">
        <v>81</v>
      </c>
      <c r="BV61" s="81" t="s">
        <v>75</v>
      </c>
      <c r="BW61" s="81" t="s">
        <v>90</v>
      </c>
      <c r="BX61" s="81" t="s">
        <v>5</v>
      </c>
      <c r="CL61" s="81" t="s">
        <v>3</v>
      </c>
      <c r="CM61" s="81" t="s">
        <v>83</v>
      </c>
    </row>
    <row r="62" spans="1:91" s="7" customFormat="1" ht="18.75" customHeight="1">
      <c r="A62" s="70"/>
      <c r="B62" s="71"/>
      <c r="C62" s="72"/>
      <c r="D62" s="73"/>
      <c r="E62" s="73"/>
      <c r="F62" s="73"/>
      <c r="G62" s="73"/>
      <c r="H62" s="73"/>
      <c r="I62" s="74"/>
      <c r="J62" s="205" t="s">
        <v>524</v>
      </c>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22">
        <f>AG61-AG63</f>
        <v>0</v>
      </c>
      <c r="AH62" s="223"/>
      <c r="AI62" s="223"/>
      <c r="AJ62" s="223"/>
      <c r="AK62" s="223"/>
      <c r="AL62" s="223"/>
      <c r="AM62" s="223"/>
      <c r="AN62" s="75"/>
      <c r="AO62" s="74"/>
      <c r="AP62" s="74"/>
      <c r="AQ62" s="76"/>
      <c r="AR62" s="71"/>
      <c r="AS62" s="77"/>
      <c r="AT62" s="78"/>
      <c r="AU62" s="79"/>
      <c r="AV62" s="78"/>
      <c r="AW62" s="78"/>
      <c r="AX62" s="78"/>
      <c r="AY62" s="78"/>
      <c r="AZ62" s="78"/>
      <c r="BA62" s="78"/>
      <c r="BB62" s="78"/>
      <c r="BC62" s="78"/>
      <c r="BD62" s="80"/>
      <c r="BT62" s="81"/>
      <c r="BV62" s="81"/>
      <c r="BW62" s="81"/>
      <c r="BX62" s="81"/>
      <c r="CL62" s="81"/>
      <c r="CM62" s="81"/>
    </row>
    <row r="63" spans="1:91" s="7" customFormat="1" ht="18.75" customHeight="1">
      <c r="A63" s="70"/>
      <c r="B63" s="71"/>
      <c r="C63" s="72"/>
      <c r="D63" s="73"/>
      <c r="E63" s="73"/>
      <c r="F63" s="73"/>
      <c r="G63" s="73"/>
      <c r="H63" s="73"/>
      <c r="I63" s="74"/>
      <c r="J63" s="205" t="s">
        <v>525</v>
      </c>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22">
        <f>'PS1.2._VDDBerk - VD Dolní...'!J129+'PS1.2._VDDBerk - VD Dolní...'!J131</f>
        <v>0</v>
      </c>
      <c r="AH63" s="223"/>
      <c r="AI63" s="223"/>
      <c r="AJ63" s="223"/>
      <c r="AK63" s="223"/>
      <c r="AL63" s="223"/>
      <c r="AM63" s="223"/>
      <c r="AN63" s="75"/>
      <c r="AO63" s="74"/>
      <c r="AP63" s="74"/>
      <c r="AQ63" s="76"/>
      <c r="AR63" s="71"/>
      <c r="AS63" s="77"/>
      <c r="AT63" s="78"/>
      <c r="AU63" s="79"/>
      <c r="AV63" s="78"/>
      <c r="AW63" s="78"/>
      <c r="AX63" s="78"/>
      <c r="AY63" s="78"/>
      <c r="AZ63" s="78"/>
      <c r="BA63" s="78"/>
      <c r="BB63" s="78"/>
      <c r="BC63" s="78"/>
      <c r="BD63" s="80"/>
      <c r="BT63" s="81"/>
      <c r="BV63" s="81"/>
      <c r="BW63" s="81"/>
      <c r="BX63" s="81"/>
      <c r="CL63" s="81"/>
      <c r="CM63" s="81"/>
    </row>
    <row r="64" spans="1:91" s="7" customFormat="1" ht="33" customHeight="1">
      <c r="A64" s="70" t="s">
        <v>77</v>
      </c>
      <c r="B64" s="71"/>
      <c r="C64" s="72"/>
      <c r="D64" s="202" t="s">
        <v>91</v>
      </c>
      <c r="E64" s="202"/>
      <c r="F64" s="202"/>
      <c r="G64" s="202"/>
      <c r="H64" s="202"/>
      <c r="I64" s="74"/>
      <c r="J64" s="202" t="s">
        <v>92</v>
      </c>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0">
        <f>'PS1.3._VDSteti - VD Štětí...'!J30</f>
        <v>0</v>
      </c>
      <c r="AH64" s="201"/>
      <c r="AI64" s="201"/>
      <c r="AJ64" s="201"/>
      <c r="AK64" s="201"/>
      <c r="AL64" s="201"/>
      <c r="AM64" s="201"/>
      <c r="AN64" s="200">
        <f t="shared" si="0"/>
        <v>0</v>
      </c>
      <c r="AO64" s="201"/>
      <c r="AP64" s="201"/>
      <c r="AQ64" s="76" t="s">
        <v>86</v>
      </c>
      <c r="AR64" s="71"/>
      <c r="AS64" s="77">
        <v>0</v>
      </c>
      <c r="AT64" s="78">
        <f t="shared" si="1"/>
        <v>0</v>
      </c>
      <c r="AU64" s="79">
        <f>'PS1.3._VDSteti - VD Štětí...'!P89</f>
        <v>158.68592999999998</v>
      </c>
      <c r="AV64" s="78">
        <f>'PS1.3._VDSteti - VD Štětí...'!J33</f>
        <v>0</v>
      </c>
      <c r="AW64" s="78">
        <f>'PS1.3._VDSteti - VD Štětí...'!J34</f>
        <v>0</v>
      </c>
      <c r="AX64" s="78">
        <f>'PS1.3._VDSteti - VD Štětí...'!J35</f>
        <v>0</v>
      </c>
      <c r="AY64" s="78">
        <f>'PS1.3._VDSteti - VD Štětí...'!J36</f>
        <v>0</v>
      </c>
      <c r="AZ64" s="78">
        <f>'PS1.3._VDSteti - VD Štětí...'!F33</f>
        <v>0</v>
      </c>
      <c r="BA64" s="78">
        <f>'PS1.3._VDSteti - VD Štětí...'!F34</f>
        <v>0</v>
      </c>
      <c r="BB64" s="78">
        <f>'PS1.3._VDSteti - VD Štětí...'!F35</f>
        <v>0</v>
      </c>
      <c r="BC64" s="78">
        <f>'PS1.3._VDSteti - VD Štětí...'!F36</f>
        <v>0</v>
      </c>
      <c r="BD64" s="80">
        <f>'PS1.3._VDSteti - VD Štětí...'!F37</f>
        <v>0</v>
      </c>
      <c r="BT64" s="81" t="s">
        <v>81</v>
      </c>
      <c r="BV64" s="81" t="s">
        <v>75</v>
      </c>
      <c r="BW64" s="81" t="s">
        <v>93</v>
      </c>
      <c r="BX64" s="81" t="s">
        <v>5</v>
      </c>
      <c r="CL64" s="81" t="s">
        <v>3</v>
      </c>
      <c r="CM64" s="81" t="s">
        <v>83</v>
      </c>
    </row>
    <row r="65" spans="1:91" s="7" customFormat="1" ht="18.75" customHeight="1">
      <c r="A65" s="70"/>
      <c r="B65" s="71"/>
      <c r="C65" s="72"/>
      <c r="D65" s="73"/>
      <c r="E65" s="73"/>
      <c r="F65" s="73"/>
      <c r="G65" s="73"/>
      <c r="H65" s="73"/>
      <c r="I65" s="74"/>
      <c r="J65" s="205" t="s">
        <v>526</v>
      </c>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22">
        <f>AG64-AG66</f>
        <v>0</v>
      </c>
      <c r="AH65" s="223"/>
      <c r="AI65" s="223"/>
      <c r="AJ65" s="223"/>
      <c r="AK65" s="223"/>
      <c r="AL65" s="223"/>
      <c r="AM65" s="223"/>
      <c r="AN65" s="75"/>
      <c r="AO65" s="74"/>
      <c r="AP65" s="74"/>
      <c r="AQ65" s="76"/>
      <c r="AR65" s="71"/>
      <c r="AS65" s="77"/>
      <c r="AT65" s="78"/>
      <c r="AU65" s="79"/>
      <c r="AV65" s="78"/>
      <c r="AW65" s="78"/>
      <c r="AX65" s="78"/>
      <c r="AY65" s="78"/>
      <c r="AZ65" s="78"/>
      <c r="BA65" s="78"/>
      <c r="BB65" s="78"/>
      <c r="BC65" s="78"/>
      <c r="BD65" s="80"/>
      <c r="BT65" s="81"/>
      <c r="BV65" s="81"/>
      <c r="BW65" s="81"/>
      <c r="BX65" s="81"/>
      <c r="CL65" s="81"/>
      <c r="CM65" s="81"/>
    </row>
    <row r="66" spans="1:91" s="7" customFormat="1" ht="18.75" customHeight="1">
      <c r="A66" s="70"/>
      <c r="B66" s="71"/>
      <c r="C66" s="72"/>
      <c r="D66" s="73"/>
      <c r="E66" s="73"/>
      <c r="F66" s="73"/>
      <c r="G66" s="73"/>
      <c r="H66" s="73"/>
      <c r="I66" s="74"/>
      <c r="J66" s="205" t="s">
        <v>527</v>
      </c>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22">
        <f>'PS1.3._VDSteti - VD Štětí...'!J124</f>
        <v>0</v>
      </c>
      <c r="AH66" s="223"/>
      <c r="AI66" s="223"/>
      <c r="AJ66" s="223"/>
      <c r="AK66" s="223"/>
      <c r="AL66" s="223"/>
      <c r="AM66" s="223"/>
      <c r="AN66" s="75"/>
      <c r="AO66" s="74"/>
      <c r="AP66" s="74"/>
      <c r="AQ66" s="76"/>
      <c r="AR66" s="71"/>
      <c r="AS66" s="77"/>
      <c r="AT66" s="78"/>
      <c r="AU66" s="79"/>
      <c r="AV66" s="78"/>
      <c r="AW66" s="78"/>
      <c r="AX66" s="78"/>
      <c r="AY66" s="78"/>
      <c r="AZ66" s="78"/>
      <c r="BA66" s="78"/>
      <c r="BB66" s="78"/>
      <c r="BC66" s="78"/>
      <c r="BD66" s="80"/>
      <c r="BT66" s="81"/>
      <c r="BV66" s="81"/>
      <c r="BW66" s="81"/>
      <c r="BX66" s="81"/>
      <c r="CL66" s="81"/>
      <c r="CM66" s="81"/>
    </row>
    <row r="67" spans="1:91" s="7" customFormat="1" ht="31.5" customHeight="1">
      <c r="A67" s="70" t="s">
        <v>77</v>
      </c>
      <c r="B67" s="71"/>
      <c r="C67" s="72"/>
      <c r="D67" s="202" t="s">
        <v>94</v>
      </c>
      <c r="E67" s="202"/>
      <c r="F67" s="202"/>
      <c r="G67" s="202"/>
      <c r="H67" s="202"/>
      <c r="I67" s="74"/>
      <c r="J67" s="202" t="s">
        <v>95</v>
      </c>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0">
        <f>'PS1.4._VDRce - VD Roudnic...'!J30</f>
        <v>0</v>
      </c>
      <c r="AH67" s="201"/>
      <c r="AI67" s="201"/>
      <c r="AJ67" s="201"/>
      <c r="AK67" s="201"/>
      <c r="AL67" s="201"/>
      <c r="AM67" s="201"/>
      <c r="AN67" s="200">
        <f t="shared" si="0"/>
        <v>0</v>
      </c>
      <c r="AO67" s="201"/>
      <c r="AP67" s="201"/>
      <c r="AQ67" s="76" t="s">
        <v>86</v>
      </c>
      <c r="AR67" s="71"/>
      <c r="AS67" s="77">
        <v>0</v>
      </c>
      <c r="AT67" s="78">
        <f t="shared" si="1"/>
        <v>0</v>
      </c>
      <c r="AU67" s="79">
        <f>'PS1.4._VDRce - VD Roudnic...'!P90</f>
        <v>131.445915</v>
      </c>
      <c r="AV67" s="78">
        <f>'PS1.4._VDRce - VD Roudnic...'!J33</f>
        <v>0</v>
      </c>
      <c r="AW67" s="78">
        <f>'PS1.4._VDRce - VD Roudnic...'!J34</f>
        <v>0</v>
      </c>
      <c r="AX67" s="78">
        <f>'PS1.4._VDRce - VD Roudnic...'!J35</f>
        <v>0</v>
      </c>
      <c r="AY67" s="78">
        <f>'PS1.4._VDRce - VD Roudnic...'!J36</f>
        <v>0</v>
      </c>
      <c r="AZ67" s="78">
        <f>'PS1.4._VDRce - VD Roudnic...'!F33</f>
        <v>0</v>
      </c>
      <c r="BA67" s="78">
        <f>'PS1.4._VDRce - VD Roudnic...'!F34</f>
        <v>0</v>
      </c>
      <c r="BB67" s="78">
        <f>'PS1.4._VDRce - VD Roudnic...'!F35</f>
        <v>0</v>
      </c>
      <c r="BC67" s="78">
        <f>'PS1.4._VDRce - VD Roudnic...'!F36</f>
        <v>0</v>
      </c>
      <c r="BD67" s="80">
        <f>'PS1.4._VDRce - VD Roudnic...'!F37</f>
        <v>0</v>
      </c>
      <c r="BT67" s="81" t="s">
        <v>81</v>
      </c>
      <c r="BV67" s="81" t="s">
        <v>75</v>
      </c>
      <c r="BW67" s="81" t="s">
        <v>96</v>
      </c>
      <c r="BX67" s="81" t="s">
        <v>5</v>
      </c>
      <c r="CL67" s="81" t="s">
        <v>3</v>
      </c>
      <c r="CM67" s="81" t="s">
        <v>83</v>
      </c>
    </row>
    <row r="68" spans="1:91" s="7" customFormat="1" ht="18.75" customHeight="1">
      <c r="A68" s="70"/>
      <c r="B68" s="71"/>
      <c r="C68" s="72"/>
      <c r="D68" s="73"/>
      <c r="E68" s="73"/>
      <c r="F68" s="73"/>
      <c r="G68" s="73"/>
      <c r="H68" s="73"/>
      <c r="I68" s="74"/>
      <c r="J68" s="205" t="s">
        <v>528</v>
      </c>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22">
        <f>AG67-AG69</f>
        <v>0</v>
      </c>
      <c r="AH68" s="223"/>
      <c r="AI68" s="223"/>
      <c r="AJ68" s="223"/>
      <c r="AK68" s="223"/>
      <c r="AL68" s="223"/>
      <c r="AM68" s="223"/>
      <c r="AN68" s="75"/>
      <c r="AO68" s="74"/>
      <c r="AP68" s="74"/>
      <c r="AQ68" s="76"/>
      <c r="AR68" s="71"/>
      <c r="AS68" s="77"/>
      <c r="AT68" s="78"/>
      <c r="AU68" s="79"/>
      <c r="AV68" s="78"/>
      <c r="AW68" s="78"/>
      <c r="AX68" s="78"/>
      <c r="AY68" s="78"/>
      <c r="AZ68" s="78"/>
      <c r="BA68" s="78"/>
      <c r="BB68" s="78"/>
      <c r="BC68" s="78"/>
      <c r="BD68" s="80"/>
      <c r="BT68" s="81"/>
      <c r="BV68" s="81"/>
      <c r="BW68" s="81"/>
      <c r="BX68" s="81"/>
      <c r="CL68" s="81"/>
      <c r="CM68" s="81"/>
    </row>
    <row r="69" spans="1:91" s="7" customFormat="1" ht="18.75" customHeight="1">
      <c r="A69" s="70"/>
      <c r="B69" s="71"/>
      <c r="C69" s="72"/>
      <c r="D69" s="73"/>
      <c r="E69" s="73"/>
      <c r="F69" s="73"/>
      <c r="G69" s="73"/>
      <c r="H69" s="73"/>
      <c r="I69" s="74"/>
      <c r="J69" s="205" t="s">
        <v>529</v>
      </c>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22">
        <f>'PS1.4._VDRce - VD Roudnic...'!J135</f>
        <v>0</v>
      </c>
      <c r="AH69" s="223"/>
      <c r="AI69" s="223"/>
      <c r="AJ69" s="223"/>
      <c r="AK69" s="223"/>
      <c r="AL69" s="223"/>
      <c r="AM69" s="223"/>
      <c r="AN69" s="75"/>
      <c r="AO69" s="74"/>
      <c r="AP69" s="74"/>
      <c r="AQ69" s="76"/>
      <c r="AR69" s="71"/>
      <c r="AS69" s="77"/>
      <c r="AT69" s="78"/>
      <c r="AU69" s="79"/>
      <c r="AV69" s="78"/>
      <c r="AW69" s="78"/>
      <c r="AX69" s="78"/>
      <c r="AY69" s="78"/>
      <c r="AZ69" s="78"/>
      <c r="BA69" s="78"/>
      <c r="BB69" s="78"/>
      <c r="BC69" s="78"/>
      <c r="BD69" s="80"/>
      <c r="BT69" s="81"/>
      <c r="BV69" s="81"/>
      <c r="BW69" s="81"/>
      <c r="BX69" s="81"/>
      <c r="CL69" s="81"/>
      <c r="CM69" s="81"/>
    </row>
    <row r="70" spans="1:91" s="7" customFormat="1" ht="33" customHeight="1">
      <c r="A70" s="70" t="s">
        <v>77</v>
      </c>
      <c r="B70" s="71"/>
      <c r="C70" s="72"/>
      <c r="D70" s="202" t="s">
        <v>97</v>
      </c>
      <c r="E70" s="202"/>
      <c r="F70" s="202"/>
      <c r="G70" s="202"/>
      <c r="H70" s="202"/>
      <c r="I70" s="74"/>
      <c r="J70" s="202" t="s">
        <v>98</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0">
        <f>'PS1.5._VDCKop - VD České ...'!J30</f>
        <v>0</v>
      </c>
      <c r="AH70" s="201"/>
      <c r="AI70" s="201"/>
      <c r="AJ70" s="201"/>
      <c r="AK70" s="201"/>
      <c r="AL70" s="201"/>
      <c r="AM70" s="201"/>
      <c r="AN70" s="200">
        <f t="shared" si="0"/>
        <v>0</v>
      </c>
      <c r="AO70" s="201"/>
      <c r="AP70" s="201"/>
      <c r="AQ70" s="76" t="s">
        <v>86</v>
      </c>
      <c r="AR70" s="71"/>
      <c r="AS70" s="77">
        <v>0</v>
      </c>
      <c r="AT70" s="78">
        <f t="shared" si="1"/>
        <v>0</v>
      </c>
      <c r="AU70" s="79">
        <f>'PS1.5._VDCKop - VD České ...'!P89</f>
        <v>134.785993</v>
      </c>
      <c r="AV70" s="78">
        <f>'PS1.5._VDCKop - VD České ...'!J33</f>
        <v>0</v>
      </c>
      <c r="AW70" s="78">
        <f>'PS1.5._VDCKop - VD České ...'!J34</f>
        <v>0</v>
      </c>
      <c r="AX70" s="78">
        <f>'PS1.5._VDCKop - VD České ...'!J35</f>
        <v>0</v>
      </c>
      <c r="AY70" s="78">
        <f>'PS1.5._VDCKop - VD České ...'!J36</f>
        <v>0</v>
      </c>
      <c r="AZ70" s="78">
        <f>'PS1.5._VDCKop - VD České ...'!F33</f>
        <v>0</v>
      </c>
      <c r="BA70" s="78">
        <f>'PS1.5._VDCKop - VD České ...'!F34</f>
        <v>0</v>
      </c>
      <c r="BB70" s="78">
        <f>'PS1.5._VDCKop - VD České ...'!F35</f>
        <v>0</v>
      </c>
      <c r="BC70" s="78">
        <f>'PS1.5._VDCKop - VD České ...'!F36</f>
        <v>0</v>
      </c>
      <c r="BD70" s="80">
        <f>'PS1.5._VDCKop - VD České ...'!F37</f>
        <v>0</v>
      </c>
      <c r="BT70" s="81" t="s">
        <v>81</v>
      </c>
      <c r="BV70" s="81" t="s">
        <v>75</v>
      </c>
      <c r="BW70" s="81" t="s">
        <v>99</v>
      </c>
      <c r="BX70" s="81" t="s">
        <v>5</v>
      </c>
      <c r="CL70" s="81" t="s">
        <v>3</v>
      </c>
      <c r="CM70" s="81" t="s">
        <v>83</v>
      </c>
    </row>
    <row r="71" spans="1:91" s="7" customFormat="1" ht="18.75" customHeight="1">
      <c r="A71" s="70"/>
      <c r="B71" s="71"/>
      <c r="C71" s="72"/>
      <c r="D71" s="73"/>
      <c r="E71" s="73"/>
      <c r="F71" s="73"/>
      <c r="G71" s="73"/>
      <c r="H71" s="73"/>
      <c r="I71" s="74"/>
      <c r="J71" s="205" t="s">
        <v>530</v>
      </c>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22">
        <f>AG70-AG72</f>
        <v>0</v>
      </c>
      <c r="AH71" s="223"/>
      <c r="AI71" s="223"/>
      <c r="AJ71" s="223"/>
      <c r="AK71" s="223"/>
      <c r="AL71" s="223"/>
      <c r="AM71" s="223"/>
      <c r="AN71" s="75"/>
      <c r="AO71" s="74"/>
      <c r="AP71" s="74"/>
      <c r="AQ71" s="76"/>
      <c r="AR71" s="71"/>
      <c r="AS71" s="77"/>
      <c r="AT71" s="78"/>
      <c r="AU71" s="79"/>
      <c r="AV71" s="78"/>
      <c r="AW71" s="78"/>
      <c r="AX71" s="78"/>
      <c r="AY71" s="78"/>
      <c r="AZ71" s="78"/>
      <c r="BA71" s="78"/>
      <c r="BB71" s="78"/>
      <c r="BC71" s="78"/>
      <c r="BD71" s="80"/>
      <c r="BT71" s="81"/>
      <c r="BV71" s="81"/>
      <c r="BW71" s="81"/>
      <c r="BX71" s="81"/>
      <c r="CL71" s="81"/>
      <c r="CM71" s="81"/>
    </row>
    <row r="72" spans="1:91" s="7" customFormat="1" ht="18.75" customHeight="1">
      <c r="A72" s="70"/>
      <c r="B72" s="71"/>
      <c r="C72" s="72"/>
      <c r="D72" s="73"/>
      <c r="E72" s="73"/>
      <c r="F72" s="73"/>
      <c r="G72" s="73"/>
      <c r="H72" s="73"/>
      <c r="I72" s="74"/>
      <c r="J72" s="205" t="s">
        <v>531</v>
      </c>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22">
        <f>'PS1.5._VDCKop - VD České ...'!J124</f>
        <v>0</v>
      </c>
      <c r="AH72" s="223"/>
      <c r="AI72" s="223"/>
      <c r="AJ72" s="223"/>
      <c r="AK72" s="223"/>
      <c r="AL72" s="223"/>
      <c r="AM72" s="223"/>
      <c r="AN72" s="75"/>
      <c r="AO72" s="74"/>
      <c r="AP72" s="74"/>
      <c r="AQ72" s="76"/>
      <c r="AR72" s="71"/>
      <c r="AS72" s="77"/>
      <c r="AT72" s="78"/>
      <c r="AU72" s="79"/>
      <c r="AV72" s="78"/>
      <c r="AW72" s="78"/>
      <c r="AX72" s="78"/>
      <c r="AY72" s="78"/>
      <c r="AZ72" s="78"/>
      <c r="BA72" s="78"/>
      <c r="BB72" s="78"/>
      <c r="BC72" s="78"/>
      <c r="BD72" s="80"/>
      <c r="BT72" s="81"/>
      <c r="BV72" s="81"/>
      <c r="BW72" s="81"/>
      <c r="BX72" s="81"/>
      <c r="CL72" s="81"/>
      <c r="CM72" s="81"/>
    </row>
    <row r="73" spans="1:91" s="7" customFormat="1" ht="31.5" customHeight="1">
      <c r="A73" s="70" t="s">
        <v>77</v>
      </c>
      <c r="B73" s="71"/>
      <c r="C73" s="72"/>
      <c r="D73" s="202" t="s">
        <v>100</v>
      </c>
      <c r="E73" s="202"/>
      <c r="F73" s="202"/>
      <c r="G73" s="202"/>
      <c r="H73" s="202"/>
      <c r="I73" s="74"/>
      <c r="J73" s="202" t="s">
        <v>101</v>
      </c>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0">
        <f>'PS1.6._VDLovo - VD Lovosi...'!J30</f>
        <v>0</v>
      </c>
      <c r="AH73" s="201"/>
      <c r="AI73" s="201"/>
      <c r="AJ73" s="201"/>
      <c r="AK73" s="201"/>
      <c r="AL73" s="201"/>
      <c r="AM73" s="201"/>
      <c r="AN73" s="200">
        <f t="shared" si="0"/>
        <v>0</v>
      </c>
      <c r="AO73" s="201"/>
      <c r="AP73" s="201"/>
      <c r="AQ73" s="76" t="s">
        <v>86</v>
      </c>
      <c r="AR73" s="71"/>
      <c r="AS73" s="77">
        <v>0</v>
      </c>
      <c r="AT73" s="78">
        <f t="shared" si="1"/>
        <v>0</v>
      </c>
      <c r="AU73" s="79">
        <f>'PS1.6._VDLovo - VD Lovosi...'!P89</f>
        <v>139.74582700000002</v>
      </c>
      <c r="AV73" s="78">
        <f>'PS1.6._VDLovo - VD Lovosi...'!J33</f>
        <v>0</v>
      </c>
      <c r="AW73" s="78">
        <f>'PS1.6._VDLovo - VD Lovosi...'!J34</f>
        <v>0</v>
      </c>
      <c r="AX73" s="78">
        <f>'PS1.6._VDLovo - VD Lovosi...'!J35</f>
        <v>0</v>
      </c>
      <c r="AY73" s="78">
        <f>'PS1.6._VDLovo - VD Lovosi...'!J36</f>
        <v>0</v>
      </c>
      <c r="AZ73" s="78">
        <f>'PS1.6._VDLovo - VD Lovosi...'!F33</f>
        <v>0</v>
      </c>
      <c r="BA73" s="78">
        <f>'PS1.6._VDLovo - VD Lovosi...'!F34</f>
        <v>0</v>
      </c>
      <c r="BB73" s="78">
        <f>'PS1.6._VDLovo - VD Lovosi...'!F35</f>
        <v>0</v>
      </c>
      <c r="BC73" s="78">
        <f>'PS1.6._VDLovo - VD Lovosi...'!F36</f>
        <v>0</v>
      </c>
      <c r="BD73" s="80">
        <f>'PS1.6._VDLovo - VD Lovosi...'!F37</f>
        <v>0</v>
      </c>
      <c r="BT73" s="81" t="s">
        <v>81</v>
      </c>
      <c r="BV73" s="81" t="s">
        <v>75</v>
      </c>
      <c r="BW73" s="81" t="s">
        <v>102</v>
      </c>
      <c r="BX73" s="81" t="s">
        <v>5</v>
      </c>
      <c r="CL73" s="81" t="s">
        <v>3</v>
      </c>
      <c r="CM73" s="81" t="s">
        <v>83</v>
      </c>
    </row>
    <row r="74" spans="1:91" s="7" customFormat="1" ht="18.75" customHeight="1">
      <c r="A74" s="70"/>
      <c r="B74" s="71"/>
      <c r="C74" s="72"/>
      <c r="D74" s="73"/>
      <c r="E74" s="73"/>
      <c r="F74" s="73"/>
      <c r="G74" s="73"/>
      <c r="H74" s="73"/>
      <c r="I74" s="74"/>
      <c r="J74" s="205" t="s">
        <v>532</v>
      </c>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22">
        <f>AG73-AG75</f>
        <v>0</v>
      </c>
      <c r="AH74" s="223"/>
      <c r="AI74" s="223"/>
      <c r="AJ74" s="223"/>
      <c r="AK74" s="223"/>
      <c r="AL74" s="223"/>
      <c r="AM74" s="223"/>
      <c r="AN74" s="75"/>
      <c r="AO74" s="74"/>
      <c r="AP74" s="74"/>
      <c r="AQ74" s="76"/>
      <c r="AR74" s="71"/>
      <c r="AS74" s="77"/>
      <c r="AT74" s="78"/>
      <c r="AU74" s="79"/>
      <c r="AV74" s="78"/>
      <c r="AW74" s="78"/>
      <c r="AX74" s="78"/>
      <c r="AY74" s="78"/>
      <c r="AZ74" s="78"/>
      <c r="BA74" s="78"/>
      <c r="BB74" s="78"/>
      <c r="BC74" s="78"/>
      <c r="BD74" s="80"/>
      <c r="BT74" s="81"/>
      <c r="BV74" s="81"/>
      <c r="BW74" s="81"/>
      <c r="BX74" s="81"/>
      <c r="CL74" s="81"/>
      <c r="CM74" s="81"/>
    </row>
    <row r="75" spans="1:91" s="7" customFormat="1" ht="18.75" customHeight="1">
      <c r="A75" s="70"/>
      <c r="B75" s="71"/>
      <c r="C75" s="72"/>
      <c r="D75" s="73"/>
      <c r="E75" s="73"/>
      <c r="F75" s="73"/>
      <c r="G75" s="73"/>
      <c r="H75" s="73"/>
      <c r="I75" s="74"/>
      <c r="J75" s="205" t="s">
        <v>533</v>
      </c>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22">
        <f>'PS1.6._VDLovo - VD Lovosi...'!J118</f>
        <v>0</v>
      </c>
      <c r="AH75" s="223"/>
      <c r="AI75" s="223"/>
      <c r="AJ75" s="223"/>
      <c r="AK75" s="223"/>
      <c r="AL75" s="223"/>
      <c r="AM75" s="223"/>
      <c r="AN75" s="75"/>
      <c r="AO75" s="74"/>
      <c r="AP75" s="74"/>
      <c r="AQ75" s="76"/>
      <c r="AR75" s="71"/>
      <c r="AS75" s="77"/>
      <c r="AT75" s="78"/>
      <c r="AU75" s="79"/>
      <c r="AV75" s="78"/>
      <c r="AW75" s="78"/>
      <c r="AX75" s="78"/>
      <c r="AY75" s="78"/>
      <c r="AZ75" s="78"/>
      <c r="BA75" s="78"/>
      <c r="BB75" s="78"/>
      <c r="BC75" s="78"/>
      <c r="BD75" s="80"/>
      <c r="BT75" s="81"/>
      <c r="BV75" s="81"/>
      <c r="BW75" s="81"/>
      <c r="BX75" s="81"/>
      <c r="CL75" s="81"/>
      <c r="CM75" s="81"/>
    </row>
    <row r="76" spans="1:91" s="7" customFormat="1" ht="32.25" customHeight="1">
      <c r="A76" s="70" t="s">
        <v>77</v>
      </c>
      <c r="B76" s="71"/>
      <c r="C76" s="72"/>
      <c r="D76" s="202" t="s">
        <v>103</v>
      </c>
      <c r="E76" s="202"/>
      <c r="F76" s="202"/>
      <c r="G76" s="202"/>
      <c r="H76" s="202"/>
      <c r="I76" s="74"/>
      <c r="J76" s="202" t="s">
        <v>104</v>
      </c>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0">
        <f>'PS1.7._VDStre - VD Střeko...'!J30</f>
        <v>0</v>
      </c>
      <c r="AH76" s="201"/>
      <c r="AI76" s="201"/>
      <c r="AJ76" s="201"/>
      <c r="AK76" s="201"/>
      <c r="AL76" s="201"/>
      <c r="AM76" s="201"/>
      <c r="AN76" s="200">
        <f t="shared" si="0"/>
        <v>0</v>
      </c>
      <c r="AO76" s="201"/>
      <c r="AP76" s="201"/>
      <c r="AQ76" s="76" t="s">
        <v>86</v>
      </c>
      <c r="AR76" s="71"/>
      <c r="AS76" s="82">
        <v>0</v>
      </c>
      <c r="AT76" s="83">
        <f t="shared" si="1"/>
        <v>0</v>
      </c>
      <c r="AU76" s="84">
        <f>'PS1.7._VDStre - VD Střeko...'!P83</f>
        <v>102.73215</v>
      </c>
      <c r="AV76" s="83">
        <f>'PS1.7._VDStre - VD Střeko...'!J33</f>
        <v>0</v>
      </c>
      <c r="AW76" s="83">
        <f>'PS1.7._VDStre - VD Střeko...'!J34</f>
        <v>0</v>
      </c>
      <c r="AX76" s="83">
        <f>'PS1.7._VDStre - VD Střeko...'!J35</f>
        <v>0</v>
      </c>
      <c r="AY76" s="83">
        <f>'PS1.7._VDStre - VD Střeko...'!J36</f>
        <v>0</v>
      </c>
      <c r="AZ76" s="83">
        <f>'PS1.7._VDStre - VD Střeko...'!F33</f>
        <v>0</v>
      </c>
      <c r="BA76" s="83">
        <f>'PS1.7._VDStre - VD Střeko...'!F34</f>
        <v>0</v>
      </c>
      <c r="BB76" s="83">
        <f>'PS1.7._VDStre - VD Střeko...'!F35</f>
        <v>0</v>
      </c>
      <c r="BC76" s="83">
        <f>'PS1.7._VDStre - VD Střeko...'!F36</f>
        <v>0</v>
      </c>
      <c r="BD76" s="85">
        <f>'PS1.7._VDStre - VD Střeko...'!F37</f>
        <v>0</v>
      </c>
      <c r="BT76" s="81" t="s">
        <v>81</v>
      </c>
      <c r="BV76" s="81" t="s">
        <v>75</v>
      </c>
      <c r="BW76" s="81" t="s">
        <v>105</v>
      </c>
      <c r="BX76" s="81" t="s">
        <v>5</v>
      </c>
      <c r="CL76" s="81" t="s">
        <v>3</v>
      </c>
      <c r="CM76" s="81" t="s">
        <v>83</v>
      </c>
    </row>
    <row r="77" spans="1:91" s="7" customFormat="1" ht="18.75" customHeight="1">
      <c r="A77" s="70"/>
      <c r="B77" s="71"/>
      <c r="C77" s="72"/>
      <c r="D77" s="73"/>
      <c r="E77" s="73"/>
      <c r="F77" s="73"/>
      <c r="G77" s="73"/>
      <c r="H77" s="73"/>
      <c r="I77" s="74"/>
      <c r="J77" s="205" t="s">
        <v>534</v>
      </c>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22">
        <f>AG76-AG78</f>
        <v>0</v>
      </c>
      <c r="AH77" s="223"/>
      <c r="AI77" s="223"/>
      <c r="AJ77" s="223"/>
      <c r="AK77" s="223"/>
      <c r="AL77" s="223"/>
      <c r="AM77" s="223"/>
      <c r="AN77" s="75"/>
      <c r="AO77" s="74"/>
      <c r="AP77" s="74"/>
      <c r="AQ77" s="76"/>
      <c r="AR77" s="71"/>
      <c r="AS77" s="77"/>
      <c r="AT77" s="78"/>
      <c r="AU77" s="79"/>
      <c r="AV77" s="78"/>
      <c r="AW77" s="78"/>
      <c r="AX77" s="78"/>
      <c r="AY77" s="78"/>
      <c r="AZ77" s="78"/>
      <c r="BA77" s="78"/>
      <c r="BB77" s="78"/>
      <c r="BC77" s="78"/>
      <c r="BD77" s="80"/>
      <c r="BT77" s="81"/>
      <c r="BV77" s="81"/>
      <c r="BW77" s="81"/>
      <c r="BX77" s="81"/>
      <c r="CL77" s="81"/>
      <c r="CM77" s="81"/>
    </row>
    <row r="78" spans="1:91" s="7" customFormat="1" ht="18.75" customHeight="1">
      <c r="A78" s="70"/>
      <c r="B78" s="71"/>
      <c r="C78" s="72"/>
      <c r="D78" s="73"/>
      <c r="E78" s="73"/>
      <c r="F78" s="73"/>
      <c r="G78" s="73"/>
      <c r="H78" s="73"/>
      <c r="I78" s="74"/>
      <c r="J78" s="205" t="s">
        <v>535</v>
      </c>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22">
        <v>0</v>
      </c>
      <c r="AH78" s="223"/>
      <c r="AI78" s="223"/>
      <c r="AJ78" s="223"/>
      <c r="AK78" s="223"/>
      <c r="AL78" s="223"/>
      <c r="AM78" s="223"/>
      <c r="AN78" s="75"/>
      <c r="AO78" s="74"/>
      <c r="AP78" s="74"/>
      <c r="AQ78" s="76"/>
      <c r="AR78" s="71"/>
      <c r="AS78" s="77"/>
      <c r="AT78" s="78"/>
      <c r="AU78" s="79"/>
      <c r="AV78" s="78"/>
      <c r="AW78" s="78"/>
      <c r="AX78" s="78"/>
      <c r="AY78" s="78"/>
      <c r="AZ78" s="78"/>
      <c r="BA78" s="78"/>
      <c r="BB78" s="78"/>
      <c r="BC78" s="78"/>
      <c r="BD78" s="80"/>
      <c r="BT78" s="81"/>
      <c r="BV78" s="81"/>
      <c r="BW78" s="81"/>
      <c r="BX78" s="81"/>
      <c r="CL78" s="81"/>
      <c r="CM78" s="81"/>
    </row>
    <row r="79" spans="1:57" s="2" customFormat="1" ht="30" customHeight="1">
      <c r="A79" s="28"/>
      <c r="B79" s="29"/>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9"/>
      <c r="AS79" s="28"/>
      <c r="AT79" s="28"/>
      <c r="AU79" s="28"/>
      <c r="AV79" s="28"/>
      <c r="AW79" s="28"/>
      <c r="AX79" s="28"/>
      <c r="AY79" s="28"/>
      <c r="AZ79" s="28"/>
      <c r="BA79" s="28"/>
      <c r="BB79" s="28"/>
      <c r="BC79" s="28"/>
      <c r="BD79" s="28"/>
      <c r="BE79" s="28"/>
    </row>
    <row r="80" spans="1:57" s="2" customFormat="1" ht="6.95" customHeight="1">
      <c r="A80" s="28"/>
      <c r="B80" s="38"/>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29"/>
      <c r="AS80" s="28"/>
      <c r="AT80" s="28"/>
      <c r="AU80" s="28"/>
      <c r="AV80" s="28"/>
      <c r="AW80" s="28"/>
      <c r="AX80" s="28"/>
      <c r="AY80" s="28"/>
      <c r="AZ80" s="28"/>
      <c r="BA80" s="28"/>
      <c r="BB80" s="28"/>
      <c r="BC80" s="28"/>
      <c r="BD80" s="28"/>
      <c r="BE80" s="28"/>
    </row>
  </sheetData>
  <mergeCells count="98">
    <mergeCell ref="J77:AF77"/>
    <mergeCell ref="J78:AF78"/>
    <mergeCell ref="AG59:AM59"/>
    <mergeCell ref="AG60:AM60"/>
    <mergeCell ref="AG62:AM62"/>
    <mergeCell ref="AG63:AM63"/>
    <mergeCell ref="AG65:AM65"/>
    <mergeCell ref="AG66:AM66"/>
    <mergeCell ref="AG68:AM68"/>
    <mergeCell ref="AG69:AM69"/>
    <mergeCell ref="AG71:AM71"/>
    <mergeCell ref="AG72:AM72"/>
    <mergeCell ref="AG74:AM74"/>
    <mergeCell ref="AG75:AM75"/>
    <mergeCell ref="AG77:AM77"/>
    <mergeCell ref="AG78:AM78"/>
    <mergeCell ref="AR2:BE2"/>
    <mergeCell ref="J59:AF59"/>
    <mergeCell ref="J60:AF60"/>
    <mergeCell ref="J62:AF62"/>
    <mergeCell ref="J63:AF63"/>
    <mergeCell ref="AG55:AM55"/>
    <mergeCell ref="AG56:AM56"/>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76:AP76"/>
    <mergeCell ref="AG76:AM76"/>
    <mergeCell ref="D76:H76"/>
    <mergeCell ref="J76:AF76"/>
    <mergeCell ref="AG54:AM54"/>
    <mergeCell ref="AN54:AP54"/>
    <mergeCell ref="J65:AF65"/>
    <mergeCell ref="J66:AF66"/>
    <mergeCell ref="J68:AF68"/>
    <mergeCell ref="J69:AF69"/>
    <mergeCell ref="J71:AF71"/>
    <mergeCell ref="J72:AF72"/>
    <mergeCell ref="J74:AF74"/>
    <mergeCell ref="J75:AF75"/>
    <mergeCell ref="AN70:AP70"/>
    <mergeCell ref="AG70:AM70"/>
    <mergeCell ref="D70:H70"/>
    <mergeCell ref="J70:AF70"/>
    <mergeCell ref="AN73:AP73"/>
    <mergeCell ref="AG73:AM73"/>
    <mergeCell ref="D73:H73"/>
    <mergeCell ref="J73:AF73"/>
    <mergeCell ref="AN64:AP64"/>
    <mergeCell ref="AG64:AM64"/>
    <mergeCell ref="J64:AF64"/>
    <mergeCell ref="D64:H64"/>
    <mergeCell ref="AN67:AP67"/>
    <mergeCell ref="AG67:AM67"/>
    <mergeCell ref="D67:H67"/>
    <mergeCell ref="J67:AF67"/>
    <mergeCell ref="J58:AF58"/>
    <mergeCell ref="D58:H58"/>
    <mergeCell ref="AN58:AP58"/>
    <mergeCell ref="AG58:AM58"/>
    <mergeCell ref="J61:AF61"/>
    <mergeCell ref="AG61:AM61"/>
    <mergeCell ref="D61:H61"/>
    <mergeCell ref="AN61:AP61"/>
    <mergeCell ref="C52:G52"/>
    <mergeCell ref="AN52:AP52"/>
    <mergeCell ref="AG52:AM52"/>
    <mergeCell ref="I52:AF52"/>
    <mergeCell ref="AN57:AP57"/>
    <mergeCell ref="D57:H57"/>
    <mergeCell ref="AG57:AM57"/>
    <mergeCell ref="J57:AF57"/>
    <mergeCell ref="L45:AO45"/>
    <mergeCell ref="AM47:AN47"/>
    <mergeCell ref="AM49:AP49"/>
    <mergeCell ref="AS49:AT51"/>
    <mergeCell ref="AM50:AP50"/>
  </mergeCells>
  <hyperlinks>
    <hyperlink ref="A57" location="'DLznac2019_VON - Vedlejší...'!C2" display="/"/>
    <hyperlink ref="A58" location="'PS1.1._VDObr - VD Obřístv...'!C2" display="/"/>
    <hyperlink ref="A61" location="'PS1.2._VDDBerk - VD Dolní...'!C2" display="/"/>
    <hyperlink ref="A64" location="'PS1.3._VDSteti - VD Štětí...'!C2" display="/"/>
    <hyperlink ref="A67" location="'PS1.4._VDRce - VD Roudnic...'!C2" display="/"/>
    <hyperlink ref="A70" location="'PS1.5._VDCKop - VD České ...'!C2" display="/"/>
    <hyperlink ref="A73" location="'PS1.6._VDLovo - VD Lovosi...'!C2" display="/"/>
    <hyperlink ref="A76" location="'PS1.7._VDStre - VD Střeko...'!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0"/>
  <sheetViews>
    <sheetView showGridLines="0" workbookViewId="0" topLeftCell="A91">
      <selection activeCell="W88" sqref="W8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82</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108</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ROUND(J84,2)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ROUND((SUM(BE84:BE99)),2)</f>
        <v>0</v>
      </c>
      <c r="G33" s="28"/>
      <c r="H33" s="28"/>
      <c r="I33" s="95">
        <v>0.21</v>
      </c>
      <c r="J33" s="94">
        <f>ROUND(((SUM(BE84:BE99))*I33),2)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ROUND((SUM(BF84:BF99)),2)</f>
        <v>0</v>
      </c>
      <c r="G34" s="28"/>
      <c r="H34" s="28"/>
      <c r="I34" s="95">
        <v>0.15</v>
      </c>
      <c r="J34" s="94">
        <f>ROUND(((SUM(BF84:BF99))*I34),2)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ROUND((SUM(BG84:BG99)),2)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ROUND((SUM(BH84:BH99)),2)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ROUND((SUM(BI84:BI99)),2)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DLznac2019_VON - Vedlejší a ostatní náklady</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J84</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113</v>
      </c>
      <c r="E60" s="107"/>
      <c r="F60" s="107"/>
      <c r="G60" s="107"/>
      <c r="H60" s="107"/>
      <c r="I60" s="107"/>
      <c r="J60" s="108">
        <f>J85</f>
        <v>0</v>
      </c>
      <c r="L60" s="105"/>
    </row>
    <row r="61" spans="2:12" s="10" customFormat="1" ht="19.9" customHeight="1" hidden="1">
      <c r="B61" s="109"/>
      <c r="D61" s="110" t="s">
        <v>114</v>
      </c>
      <c r="E61" s="111"/>
      <c r="F61" s="111"/>
      <c r="G61" s="111"/>
      <c r="H61" s="111"/>
      <c r="I61" s="111"/>
      <c r="J61" s="112">
        <f>J86</f>
        <v>0</v>
      </c>
      <c r="L61" s="109"/>
    </row>
    <row r="62" spans="2:12" s="10" customFormat="1" ht="19.9" customHeight="1" hidden="1">
      <c r="B62" s="109"/>
      <c r="D62" s="110" t="s">
        <v>115</v>
      </c>
      <c r="E62" s="111"/>
      <c r="F62" s="111"/>
      <c r="G62" s="111"/>
      <c r="H62" s="111"/>
      <c r="I62" s="111"/>
      <c r="J62" s="112">
        <f>J89</f>
        <v>0</v>
      </c>
      <c r="L62" s="109"/>
    </row>
    <row r="63" spans="2:12" s="10" customFormat="1" ht="19.9" customHeight="1" hidden="1">
      <c r="B63" s="109"/>
      <c r="D63" s="110" t="s">
        <v>116</v>
      </c>
      <c r="E63" s="111"/>
      <c r="F63" s="111"/>
      <c r="G63" s="111"/>
      <c r="H63" s="111"/>
      <c r="I63" s="111"/>
      <c r="J63" s="112">
        <f>J92</f>
        <v>0</v>
      </c>
      <c r="L63" s="109"/>
    </row>
    <row r="64" spans="2:12" s="10" customFormat="1" ht="19.9" customHeight="1" hidden="1">
      <c r="B64" s="109"/>
      <c r="D64" s="110" t="s">
        <v>117</v>
      </c>
      <c r="E64" s="111"/>
      <c r="F64" s="111"/>
      <c r="G64" s="111"/>
      <c r="H64" s="111"/>
      <c r="I64" s="111"/>
      <c r="J64" s="112">
        <f>J95</f>
        <v>0</v>
      </c>
      <c r="L64" s="109"/>
    </row>
    <row r="65" spans="1:31" s="2" customFormat="1" ht="21.75" customHeight="1" hidden="1">
      <c r="A65" s="28"/>
      <c r="B65" s="29"/>
      <c r="C65" s="28"/>
      <c r="D65" s="28"/>
      <c r="E65" s="28"/>
      <c r="F65" s="28"/>
      <c r="G65" s="28"/>
      <c r="H65" s="28"/>
      <c r="I65" s="28"/>
      <c r="J65" s="28"/>
      <c r="K65" s="28"/>
      <c r="L65" s="88"/>
      <c r="S65" s="28"/>
      <c r="T65" s="28"/>
      <c r="U65" s="28"/>
      <c r="V65" s="28"/>
      <c r="W65" s="28"/>
      <c r="X65" s="28"/>
      <c r="Y65" s="28"/>
      <c r="Z65" s="28"/>
      <c r="AA65" s="28"/>
      <c r="AB65" s="28"/>
      <c r="AC65" s="28"/>
      <c r="AD65" s="28"/>
      <c r="AE65" s="28"/>
    </row>
    <row r="66" spans="1:31" s="2" customFormat="1" ht="6.95" customHeight="1" hidden="1">
      <c r="A66" s="28"/>
      <c r="B66" s="38"/>
      <c r="C66" s="39"/>
      <c r="D66" s="39"/>
      <c r="E66" s="39"/>
      <c r="F66" s="39"/>
      <c r="G66" s="39"/>
      <c r="H66" s="39"/>
      <c r="I66" s="39"/>
      <c r="J66" s="39"/>
      <c r="K66" s="39"/>
      <c r="L66" s="88"/>
      <c r="S66" s="28"/>
      <c r="T66" s="28"/>
      <c r="U66" s="28"/>
      <c r="V66" s="28"/>
      <c r="W66" s="28"/>
      <c r="X66" s="28"/>
      <c r="Y66" s="28"/>
      <c r="Z66" s="28"/>
      <c r="AA66" s="28"/>
      <c r="AB66" s="28"/>
      <c r="AC66" s="28"/>
      <c r="AD66" s="28"/>
      <c r="AE66" s="28"/>
    </row>
    <row r="67" ht="12" hidden="1"/>
    <row r="68" ht="12" hidden="1"/>
    <row r="69" ht="12" hidden="1"/>
    <row r="70" spans="1:31" s="2" customFormat="1" ht="6.95" customHeight="1">
      <c r="A70" s="28"/>
      <c r="B70" s="40"/>
      <c r="C70" s="41"/>
      <c r="D70" s="41"/>
      <c r="E70" s="41"/>
      <c r="F70" s="41"/>
      <c r="G70" s="41"/>
      <c r="H70" s="41"/>
      <c r="I70" s="41"/>
      <c r="J70" s="41"/>
      <c r="K70" s="41"/>
      <c r="L70" s="88"/>
      <c r="S70" s="28"/>
      <c r="T70" s="28"/>
      <c r="U70" s="28"/>
      <c r="V70" s="28"/>
      <c r="W70" s="28"/>
      <c r="X70" s="28"/>
      <c r="Y70" s="28"/>
      <c r="Z70" s="28"/>
      <c r="AA70" s="28"/>
      <c r="AB70" s="28"/>
      <c r="AC70" s="28"/>
      <c r="AD70" s="28"/>
      <c r="AE70" s="28"/>
    </row>
    <row r="71" spans="1:31" s="2" customFormat="1" ht="24.95" customHeight="1">
      <c r="A71" s="28"/>
      <c r="B71" s="29"/>
      <c r="C71" s="20" t="s">
        <v>118</v>
      </c>
      <c r="D71" s="28"/>
      <c r="E71" s="28"/>
      <c r="F71" s="28"/>
      <c r="G71" s="28"/>
      <c r="H71" s="28"/>
      <c r="I71" s="28"/>
      <c r="J71" s="28"/>
      <c r="K71" s="28"/>
      <c r="L71" s="88"/>
      <c r="S71" s="28"/>
      <c r="T71" s="28"/>
      <c r="U71" s="28"/>
      <c r="V71" s="28"/>
      <c r="W71" s="28"/>
      <c r="X71" s="28"/>
      <c r="Y71" s="28"/>
      <c r="Z71" s="28"/>
      <c r="AA71" s="28"/>
      <c r="AB71" s="28"/>
      <c r="AC71" s="28"/>
      <c r="AD71" s="28"/>
      <c r="AE71" s="28"/>
    </row>
    <row r="72" spans="1:31" s="2" customFormat="1" ht="6.95" customHeight="1">
      <c r="A72" s="28"/>
      <c r="B72" s="29"/>
      <c r="C72" s="28"/>
      <c r="D72" s="28"/>
      <c r="E72" s="28"/>
      <c r="F72" s="28"/>
      <c r="G72" s="28"/>
      <c r="H72" s="28"/>
      <c r="I72" s="28"/>
      <c r="J72" s="28"/>
      <c r="K72" s="28"/>
      <c r="L72" s="88"/>
      <c r="S72" s="28"/>
      <c r="T72" s="28"/>
      <c r="U72" s="28"/>
      <c r="V72" s="28"/>
      <c r="W72" s="28"/>
      <c r="X72" s="28"/>
      <c r="Y72" s="28"/>
      <c r="Z72" s="28"/>
      <c r="AA72" s="28"/>
      <c r="AB72" s="28"/>
      <c r="AC72" s="28"/>
      <c r="AD72" s="28"/>
      <c r="AE72" s="28"/>
    </row>
    <row r="73" spans="1:31" s="2" customFormat="1" ht="12" customHeight="1">
      <c r="A73" s="28"/>
      <c r="B73" s="29"/>
      <c r="C73" s="25" t="s">
        <v>15</v>
      </c>
      <c r="D73" s="28"/>
      <c r="E73" s="28"/>
      <c r="F73" s="28"/>
      <c r="G73" s="28"/>
      <c r="H73" s="28"/>
      <c r="I73" s="28"/>
      <c r="J73" s="28"/>
      <c r="K73" s="28"/>
      <c r="L73" s="88"/>
      <c r="S73" s="28"/>
      <c r="T73" s="28"/>
      <c r="U73" s="28"/>
      <c r="V73" s="28"/>
      <c r="W73" s="28"/>
      <c r="X73" s="28"/>
      <c r="Y73" s="28"/>
      <c r="Z73" s="28"/>
      <c r="AA73" s="28"/>
      <c r="AB73" s="28"/>
      <c r="AC73" s="28"/>
      <c r="AD73" s="28"/>
      <c r="AE73" s="28"/>
    </row>
    <row r="74" spans="1:31" s="2" customFormat="1" ht="16.5" customHeight="1">
      <c r="A74" s="28"/>
      <c r="B74" s="29"/>
      <c r="C74" s="28"/>
      <c r="D74" s="28"/>
      <c r="E74" s="225" t="str">
        <f>E7</f>
        <v>Osazení plavebních znaků</v>
      </c>
      <c r="F74" s="226"/>
      <c r="G74" s="226"/>
      <c r="H74" s="226"/>
      <c r="I74" s="28"/>
      <c r="J74" s="28"/>
      <c r="K74" s="28"/>
      <c r="L74" s="88"/>
      <c r="S74" s="28"/>
      <c r="T74" s="28"/>
      <c r="U74" s="28"/>
      <c r="V74" s="28"/>
      <c r="W74" s="28"/>
      <c r="X74" s="28"/>
      <c r="Y74" s="28"/>
      <c r="Z74" s="28"/>
      <c r="AA74" s="28"/>
      <c r="AB74" s="28"/>
      <c r="AC74" s="28"/>
      <c r="AD74" s="28"/>
      <c r="AE74" s="28"/>
    </row>
    <row r="75" spans="1:31" s="2" customFormat="1" ht="12" customHeight="1">
      <c r="A75" s="28"/>
      <c r="B75" s="29"/>
      <c r="C75" s="25" t="s">
        <v>107</v>
      </c>
      <c r="D75" s="28"/>
      <c r="E75" s="28"/>
      <c r="F75" s="28"/>
      <c r="G75" s="28"/>
      <c r="H75" s="28"/>
      <c r="I75" s="28"/>
      <c r="J75" s="28"/>
      <c r="K75" s="28"/>
      <c r="L75" s="88"/>
      <c r="S75" s="28"/>
      <c r="T75" s="28"/>
      <c r="U75" s="28"/>
      <c r="V75" s="28"/>
      <c r="W75" s="28"/>
      <c r="X75" s="28"/>
      <c r="Y75" s="28"/>
      <c r="Z75" s="28"/>
      <c r="AA75" s="28"/>
      <c r="AB75" s="28"/>
      <c r="AC75" s="28"/>
      <c r="AD75" s="28"/>
      <c r="AE75" s="28"/>
    </row>
    <row r="76" spans="1:31" s="2" customFormat="1" ht="16.5" customHeight="1">
      <c r="A76" s="28"/>
      <c r="B76" s="29"/>
      <c r="C76" s="28"/>
      <c r="D76" s="28"/>
      <c r="E76" s="187" t="str">
        <f>E9</f>
        <v>DLznac2019_VON - Vedlejší a ostatní náklady</v>
      </c>
      <c r="F76" s="224"/>
      <c r="G76" s="224"/>
      <c r="H76" s="224"/>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20</v>
      </c>
      <c r="D78" s="28"/>
      <c r="E78" s="28"/>
      <c r="F78" s="23" t="str">
        <f>F12</f>
        <v>Labe</v>
      </c>
      <c r="G78" s="28"/>
      <c r="H78" s="28"/>
      <c r="I78" s="25" t="s">
        <v>22</v>
      </c>
      <c r="J78" s="46" t="str">
        <f>IF(J12="","",J12)</f>
        <v>27. 12. 2019</v>
      </c>
      <c r="K78" s="28"/>
      <c r="L78" s="88"/>
      <c r="S78" s="28"/>
      <c r="T78" s="28"/>
      <c r="U78" s="28"/>
      <c r="V78" s="28"/>
      <c r="W78" s="28"/>
      <c r="X78" s="28"/>
      <c r="Y78" s="28"/>
      <c r="Z78" s="28"/>
      <c r="AA78" s="28"/>
      <c r="AB78" s="28"/>
      <c r="AC78" s="28"/>
      <c r="AD78" s="28"/>
      <c r="AE78" s="28"/>
    </row>
    <row r="79" spans="1:31" s="2" customFormat="1" ht="6.95" customHeight="1">
      <c r="A79" s="28"/>
      <c r="B79" s="29"/>
      <c r="C79" s="28"/>
      <c r="D79" s="28"/>
      <c r="E79" s="28"/>
      <c r="F79" s="28"/>
      <c r="G79" s="28"/>
      <c r="H79" s="28"/>
      <c r="I79" s="28"/>
      <c r="J79" s="28"/>
      <c r="K79" s="28"/>
      <c r="L79" s="88"/>
      <c r="S79" s="28"/>
      <c r="T79" s="28"/>
      <c r="U79" s="28"/>
      <c r="V79" s="28"/>
      <c r="W79" s="28"/>
      <c r="X79" s="28"/>
      <c r="Y79" s="28"/>
      <c r="Z79" s="28"/>
      <c r="AA79" s="28"/>
      <c r="AB79" s="28"/>
      <c r="AC79" s="28"/>
      <c r="AD79" s="28"/>
      <c r="AE79" s="28"/>
    </row>
    <row r="80" spans="1:31" s="2" customFormat="1" ht="25.7" customHeight="1">
      <c r="A80" s="28"/>
      <c r="B80" s="29"/>
      <c r="C80" s="25" t="s">
        <v>24</v>
      </c>
      <c r="D80" s="28"/>
      <c r="E80" s="28"/>
      <c r="F80" s="23" t="str">
        <f>E15</f>
        <v>Povodí Labe, s.p.</v>
      </c>
      <c r="G80" s="28"/>
      <c r="H80" s="28"/>
      <c r="I80" s="25" t="s">
        <v>31</v>
      </c>
      <c r="J80" s="26" t="str">
        <f>E21</f>
        <v>Building &amp; Law, spol. s r.o.</v>
      </c>
      <c r="K80" s="28"/>
      <c r="L80" s="88"/>
      <c r="S80" s="28"/>
      <c r="T80" s="28"/>
      <c r="U80" s="28"/>
      <c r="V80" s="28"/>
      <c r="W80" s="28"/>
      <c r="X80" s="28"/>
      <c r="Y80" s="28"/>
      <c r="Z80" s="28"/>
      <c r="AA80" s="28"/>
      <c r="AB80" s="28"/>
      <c r="AC80" s="28"/>
      <c r="AD80" s="28"/>
      <c r="AE80" s="28"/>
    </row>
    <row r="81" spans="1:31" s="2" customFormat="1" ht="15.2" customHeight="1">
      <c r="A81" s="28"/>
      <c r="B81" s="29"/>
      <c r="C81" s="25" t="s">
        <v>29</v>
      </c>
      <c r="D81" s="28"/>
      <c r="E81" s="28"/>
      <c r="F81" s="23" t="str">
        <f>IF(E18="","",E18)</f>
        <v xml:space="preserve"> </v>
      </c>
      <c r="G81" s="28"/>
      <c r="H81" s="28"/>
      <c r="I81" s="25" t="s">
        <v>35</v>
      </c>
      <c r="J81" s="26" t="str">
        <f>E24</f>
        <v>MD</v>
      </c>
      <c r="K81" s="28"/>
      <c r="L81" s="88"/>
      <c r="S81" s="28"/>
      <c r="T81" s="28"/>
      <c r="U81" s="28"/>
      <c r="V81" s="28"/>
      <c r="W81" s="28"/>
      <c r="X81" s="28"/>
      <c r="Y81" s="28"/>
      <c r="Z81" s="28"/>
      <c r="AA81" s="28"/>
      <c r="AB81" s="28"/>
      <c r="AC81" s="28"/>
      <c r="AD81" s="28"/>
      <c r="AE81" s="28"/>
    </row>
    <row r="82" spans="1:31" s="2" customFormat="1" ht="10.3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11" customFormat="1" ht="29.25" customHeight="1">
      <c r="A83" s="113"/>
      <c r="B83" s="114"/>
      <c r="C83" s="115" t="s">
        <v>119</v>
      </c>
      <c r="D83" s="116" t="s">
        <v>58</v>
      </c>
      <c r="E83" s="116" t="s">
        <v>54</v>
      </c>
      <c r="F83" s="116" t="s">
        <v>55</v>
      </c>
      <c r="G83" s="116" t="s">
        <v>120</v>
      </c>
      <c r="H83" s="116" t="s">
        <v>121</v>
      </c>
      <c r="I83" s="116" t="s">
        <v>122</v>
      </c>
      <c r="J83" s="116" t="s">
        <v>111</v>
      </c>
      <c r="K83" s="117" t="s">
        <v>123</v>
      </c>
      <c r="L83" s="118"/>
      <c r="M83" s="53" t="s">
        <v>3</v>
      </c>
      <c r="N83" s="54" t="s">
        <v>43</v>
      </c>
      <c r="O83" s="54" t="s">
        <v>124</v>
      </c>
      <c r="P83" s="54" t="s">
        <v>125</v>
      </c>
      <c r="Q83" s="54" t="s">
        <v>126</v>
      </c>
      <c r="R83" s="54" t="s">
        <v>127</v>
      </c>
      <c r="S83" s="54" t="s">
        <v>128</v>
      </c>
      <c r="T83" s="55" t="s">
        <v>129</v>
      </c>
      <c r="U83" s="113"/>
      <c r="V83" s="113"/>
      <c r="W83" s="113"/>
      <c r="X83" s="113"/>
      <c r="Y83" s="113"/>
      <c r="Z83" s="113"/>
      <c r="AA83" s="113"/>
      <c r="AB83" s="113"/>
      <c r="AC83" s="113"/>
      <c r="AD83" s="113"/>
      <c r="AE83" s="113"/>
    </row>
    <row r="84" spans="1:63" s="2" customFormat="1" ht="22.9" customHeight="1">
      <c r="A84" s="28"/>
      <c r="B84" s="29"/>
      <c r="C84" s="60" t="s">
        <v>130</v>
      </c>
      <c r="D84" s="28"/>
      <c r="E84" s="28"/>
      <c r="F84" s="28"/>
      <c r="G84" s="28"/>
      <c r="H84" s="28"/>
      <c r="I84" s="28"/>
      <c r="J84" s="119">
        <f>BK84</f>
        <v>0</v>
      </c>
      <c r="K84" s="28"/>
      <c r="L84" s="29"/>
      <c r="M84" s="56"/>
      <c r="N84" s="47"/>
      <c r="O84" s="57"/>
      <c r="P84" s="120">
        <f>P85</f>
        <v>0</v>
      </c>
      <c r="Q84" s="57"/>
      <c r="R84" s="120">
        <f>R85</f>
        <v>0</v>
      </c>
      <c r="S84" s="57"/>
      <c r="T84" s="121">
        <f>T85</f>
        <v>0</v>
      </c>
      <c r="U84" s="28"/>
      <c r="V84" s="28"/>
      <c r="W84" s="28"/>
      <c r="X84" s="28"/>
      <c r="Y84" s="28"/>
      <c r="Z84" s="28"/>
      <c r="AA84" s="28"/>
      <c r="AB84" s="28"/>
      <c r="AC84" s="28"/>
      <c r="AD84" s="28"/>
      <c r="AE84" s="28"/>
      <c r="AT84" s="16" t="s">
        <v>72</v>
      </c>
      <c r="AU84" s="16" t="s">
        <v>112</v>
      </c>
      <c r="BK84" s="122">
        <f>BK85</f>
        <v>0</v>
      </c>
    </row>
    <row r="85" spans="2:63" s="12" customFormat="1" ht="25.9" customHeight="1">
      <c r="B85" s="123"/>
      <c r="D85" s="124" t="s">
        <v>72</v>
      </c>
      <c r="E85" s="125" t="s">
        <v>131</v>
      </c>
      <c r="F85" s="125" t="s">
        <v>132</v>
      </c>
      <c r="J85" s="126">
        <f>BK85</f>
        <v>0</v>
      </c>
      <c r="L85" s="123"/>
      <c r="M85" s="127"/>
      <c r="N85" s="128"/>
      <c r="O85" s="128"/>
      <c r="P85" s="129">
        <f>P86+P89+P92+P95</f>
        <v>0</v>
      </c>
      <c r="Q85" s="128"/>
      <c r="R85" s="129">
        <f>R86+R89+R92+R95</f>
        <v>0</v>
      </c>
      <c r="S85" s="128"/>
      <c r="T85" s="130">
        <f>T86+T89+T92+T95</f>
        <v>0</v>
      </c>
      <c r="AR85" s="124" t="s">
        <v>133</v>
      </c>
      <c r="AT85" s="131" t="s">
        <v>72</v>
      </c>
      <c r="AU85" s="131" t="s">
        <v>73</v>
      </c>
      <c r="AY85" s="124" t="s">
        <v>134</v>
      </c>
      <c r="BK85" s="132">
        <f>BK86+BK89+BK92+BK95</f>
        <v>0</v>
      </c>
    </row>
    <row r="86" spans="2:63" s="12" customFormat="1" ht="22.9" customHeight="1">
      <c r="B86" s="123"/>
      <c r="D86" s="124" t="s">
        <v>72</v>
      </c>
      <c r="E86" s="133" t="s">
        <v>135</v>
      </c>
      <c r="F86" s="133" t="s">
        <v>136</v>
      </c>
      <c r="J86" s="134">
        <f>BK86</f>
        <v>0</v>
      </c>
      <c r="L86" s="123"/>
      <c r="M86" s="127"/>
      <c r="N86" s="128"/>
      <c r="O86" s="128"/>
      <c r="P86" s="129">
        <f>SUM(P87:P88)</f>
        <v>0</v>
      </c>
      <c r="Q86" s="128"/>
      <c r="R86" s="129">
        <f>SUM(R87:R88)</f>
        <v>0</v>
      </c>
      <c r="S86" s="128"/>
      <c r="T86" s="130">
        <f>SUM(T87:T88)</f>
        <v>0</v>
      </c>
      <c r="AR86" s="124" t="s">
        <v>133</v>
      </c>
      <c r="AT86" s="131" t="s">
        <v>72</v>
      </c>
      <c r="AU86" s="131" t="s">
        <v>81</v>
      </c>
      <c r="AY86" s="124" t="s">
        <v>134</v>
      </c>
      <c r="BK86" s="132">
        <f>SUM(BK87:BK88)</f>
        <v>0</v>
      </c>
    </row>
    <row r="87" spans="1:65" s="2" customFormat="1" ht="16.5" customHeight="1">
      <c r="A87" s="28"/>
      <c r="B87" s="135"/>
      <c r="C87" s="136" t="s">
        <v>81</v>
      </c>
      <c r="D87" s="136" t="s">
        <v>137</v>
      </c>
      <c r="E87" s="137" t="s">
        <v>138</v>
      </c>
      <c r="F87" s="138" t="s">
        <v>136</v>
      </c>
      <c r="G87" s="139" t="s">
        <v>139</v>
      </c>
      <c r="H87" s="140">
        <v>7</v>
      </c>
      <c r="I87" s="185">
        <v>0</v>
      </c>
      <c r="J87" s="141">
        <f>ROUND(I87*H87,2)</f>
        <v>0</v>
      </c>
      <c r="K87" s="138" t="s">
        <v>140</v>
      </c>
      <c r="L87" s="29"/>
      <c r="M87" s="142" t="s">
        <v>3</v>
      </c>
      <c r="N87" s="143" t="s">
        <v>44</v>
      </c>
      <c r="O87" s="144">
        <v>0</v>
      </c>
      <c r="P87" s="144">
        <f>O87*H87</f>
        <v>0</v>
      </c>
      <c r="Q87" s="144">
        <v>0</v>
      </c>
      <c r="R87" s="144">
        <f>Q87*H87</f>
        <v>0</v>
      </c>
      <c r="S87" s="144">
        <v>0</v>
      </c>
      <c r="T87" s="145">
        <f>S87*H87</f>
        <v>0</v>
      </c>
      <c r="U87" s="28"/>
      <c r="V87" s="28"/>
      <c r="W87" s="28"/>
      <c r="X87" s="28"/>
      <c r="Y87" s="28"/>
      <c r="Z87" s="28"/>
      <c r="AA87" s="28"/>
      <c r="AB87" s="28"/>
      <c r="AC87" s="28"/>
      <c r="AD87" s="28"/>
      <c r="AE87" s="28"/>
      <c r="AR87" s="146" t="s">
        <v>141</v>
      </c>
      <c r="AT87" s="146" t="s">
        <v>137</v>
      </c>
      <c r="AU87" s="146" t="s">
        <v>83</v>
      </c>
      <c r="AY87" s="16" t="s">
        <v>134</v>
      </c>
      <c r="BE87" s="147">
        <f>IF(N87="základní",J87,0)</f>
        <v>0</v>
      </c>
      <c r="BF87" s="147">
        <f>IF(N87="snížená",J87,0)</f>
        <v>0</v>
      </c>
      <c r="BG87" s="147">
        <f>IF(N87="zákl. přenesená",J87,0)</f>
        <v>0</v>
      </c>
      <c r="BH87" s="147">
        <f>IF(N87="sníž. přenesená",J87,0)</f>
        <v>0</v>
      </c>
      <c r="BI87" s="147">
        <f>IF(N87="nulová",J87,0)</f>
        <v>0</v>
      </c>
      <c r="BJ87" s="16" t="s">
        <v>81</v>
      </c>
      <c r="BK87" s="147">
        <f>ROUND(I87*H87,2)</f>
        <v>0</v>
      </c>
      <c r="BL87" s="16" t="s">
        <v>141</v>
      </c>
      <c r="BM87" s="146" t="s">
        <v>142</v>
      </c>
    </row>
    <row r="88" spans="1:47" s="2" customFormat="1" ht="78">
      <c r="A88" s="28"/>
      <c r="B88" s="29"/>
      <c r="C88" s="28"/>
      <c r="D88" s="148" t="s">
        <v>143</v>
      </c>
      <c r="E88" s="28"/>
      <c r="F88" s="149" t="s">
        <v>144</v>
      </c>
      <c r="G88" s="28"/>
      <c r="H88" s="28"/>
      <c r="I88" s="28"/>
      <c r="J88" s="28"/>
      <c r="K88" s="28"/>
      <c r="L88" s="29"/>
      <c r="M88" s="150"/>
      <c r="N88" s="151"/>
      <c r="O88" s="49"/>
      <c r="P88" s="49"/>
      <c r="Q88" s="49"/>
      <c r="R88" s="49"/>
      <c r="S88" s="49"/>
      <c r="T88" s="50"/>
      <c r="U88" s="28"/>
      <c r="V88" s="28"/>
      <c r="W88" s="28"/>
      <c r="X88" s="28"/>
      <c r="Y88" s="28"/>
      <c r="Z88" s="28"/>
      <c r="AA88" s="28"/>
      <c r="AB88" s="28"/>
      <c r="AC88" s="28"/>
      <c r="AD88" s="28"/>
      <c r="AE88" s="28"/>
      <c r="AT88" s="16" t="s">
        <v>143</v>
      </c>
      <c r="AU88" s="16" t="s">
        <v>83</v>
      </c>
    </row>
    <row r="89" spans="2:63" s="12" customFormat="1" ht="22.9" customHeight="1">
      <c r="B89" s="123"/>
      <c r="D89" s="124" t="s">
        <v>72</v>
      </c>
      <c r="E89" s="133" t="s">
        <v>145</v>
      </c>
      <c r="F89" s="133" t="s">
        <v>146</v>
      </c>
      <c r="J89" s="134">
        <f>BK89</f>
        <v>0</v>
      </c>
      <c r="L89" s="123"/>
      <c r="M89" s="127"/>
      <c r="N89" s="128"/>
      <c r="O89" s="128"/>
      <c r="P89" s="129">
        <f>SUM(P90:P91)</f>
        <v>0</v>
      </c>
      <c r="Q89" s="128"/>
      <c r="R89" s="129">
        <f>SUM(R90:R91)</f>
        <v>0</v>
      </c>
      <c r="S89" s="128"/>
      <c r="T89" s="130">
        <f>SUM(T90:T91)</f>
        <v>0</v>
      </c>
      <c r="AR89" s="124" t="s">
        <v>133</v>
      </c>
      <c r="AT89" s="131" t="s">
        <v>72</v>
      </c>
      <c r="AU89" s="131" t="s">
        <v>81</v>
      </c>
      <c r="AY89" s="124" t="s">
        <v>134</v>
      </c>
      <c r="BK89" s="132">
        <f>SUM(BK90:BK91)</f>
        <v>0</v>
      </c>
    </row>
    <row r="90" spans="1:65" s="2" customFormat="1" ht="16.5" customHeight="1">
      <c r="A90" s="28"/>
      <c r="B90" s="135"/>
      <c r="C90" s="136" t="s">
        <v>83</v>
      </c>
      <c r="D90" s="136" t="s">
        <v>137</v>
      </c>
      <c r="E90" s="137" t="s">
        <v>147</v>
      </c>
      <c r="F90" s="138" t="s">
        <v>146</v>
      </c>
      <c r="G90" s="139" t="s">
        <v>139</v>
      </c>
      <c r="H90" s="140">
        <v>7</v>
      </c>
      <c r="I90" s="185">
        <v>0</v>
      </c>
      <c r="J90" s="141">
        <f>ROUND(I90*H90,2)</f>
        <v>0</v>
      </c>
      <c r="K90" s="138" t="s">
        <v>140</v>
      </c>
      <c r="L90" s="29"/>
      <c r="M90" s="142" t="s">
        <v>3</v>
      </c>
      <c r="N90" s="143" t="s">
        <v>44</v>
      </c>
      <c r="O90" s="144">
        <v>0</v>
      </c>
      <c r="P90" s="144">
        <f>O90*H90</f>
        <v>0</v>
      </c>
      <c r="Q90" s="144">
        <v>0</v>
      </c>
      <c r="R90" s="144">
        <f>Q90*H90</f>
        <v>0</v>
      </c>
      <c r="S90" s="144">
        <v>0</v>
      </c>
      <c r="T90" s="145">
        <f>S90*H90</f>
        <v>0</v>
      </c>
      <c r="U90" s="28"/>
      <c r="V90" s="28"/>
      <c r="W90" s="28"/>
      <c r="X90" s="28"/>
      <c r="Y90" s="28"/>
      <c r="Z90" s="28"/>
      <c r="AA90" s="28"/>
      <c r="AB90" s="28"/>
      <c r="AC90" s="28"/>
      <c r="AD90" s="28"/>
      <c r="AE90" s="28"/>
      <c r="AR90" s="146" t="s">
        <v>141</v>
      </c>
      <c r="AT90" s="146" t="s">
        <v>137</v>
      </c>
      <c r="AU90" s="146" t="s">
        <v>83</v>
      </c>
      <c r="AY90" s="16" t="s">
        <v>134</v>
      </c>
      <c r="BE90" s="147">
        <f>IF(N90="základní",J90,0)</f>
        <v>0</v>
      </c>
      <c r="BF90" s="147">
        <f>IF(N90="snížená",J90,0)</f>
        <v>0</v>
      </c>
      <c r="BG90" s="147">
        <f>IF(N90="zákl. přenesená",J90,0)</f>
        <v>0</v>
      </c>
      <c r="BH90" s="147">
        <f>IF(N90="sníž. přenesená",J90,0)</f>
        <v>0</v>
      </c>
      <c r="BI90" s="147">
        <f>IF(N90="nulová",J90,0)</f>
        <v>0</v>
      </c>
      <c r="BJ90" s="16" t="s">
        <v>81</v>
      </c>
      <c r="BK90" s="147">
        <f>ROUND(I90*H90,2)</f>
        <v>0</v>
      </c>
      <c r="BL90" s="16" t="s">
        <v>141</v>
      </c>
      <c r="BM90" s="146" t="s">
        <v>148</v>
      </c>
    </row>
    <row r="91" spans="1:47" s="2" customFormat="1" ht="58.5">
      <c r="A91" s="28"/>
      <c r="B91" s="29"/>
      <c r="C91" s="28"/>
      <c r="D91" s="148" t="s">
        <v>143</v>
      </c>
      <c r="E91" s="28"/>
      <c r="F91" s="149" t="s">
        <v>149</v>
      </c>
      <c r="G91" s="28"/>
      <c r="H91" s="28"/>
      <c r="I91" s="28"/>
      <c r="J91" s="28"/>
      <c r="K91" s="28"/>
      <c r="L91" s="29"/>
      <c r="M91" s="150"/>
      <c r="N91" s="151"/>
      <c r="O91" s="49"/>
      <c r="P91" s="49"/>
      <c r="Q91" s="49"/>
      <c r="R91" s="49"/>
      <c r="S91" s="49"/>
      <c r="T91" s="50"/>
      <c r="U91" s="28"/>
      <c r="V91" s="28"/>
      <c r="W91" s="28"/>
      <c r="X91" s="28"/>
      <c r="Y91" s="28"/>
      <c r="Z91" s="28"/>
      <c r="AA91" s="28"/>
      <c r="AB91" s="28"/>
      <c r="AC91" s="28"/>
      <c r="AD91" s="28"/>
      <c r="AE91" s="28"/>
      <c r="AT91" s="16" t="s">
        <v>143</v>
      </c>
      <c r="AU91" s="16" t="s">
        <v>83</v>
      </c>
    </row>
    <row r="92" spans="2:63" s="12" customFormat="1" ht="22.9" customHeight="1">
      <c r="B92" s="123"/>
      <c r="D92" s="124" t="s">
        <v>72</v>
      </c>
      <c r="E92" s="133" t="s">
        <v>150</v>
      </c>
      <c r="F92" s="133" t="s">
        <v>151</v>
      </c>
      <c r="J92" s="134">
        <f>BK92</f>
        <v>0</v>
      </c>
      <c r="L92" s="123"/>
      <c r="M92" s="127"/>
      <c r="N92" s="128"/>
      <c r="O92" s="128"/>
      <c r="P92" s="129">
        <f>SUM(P93:P94)</f>
        <v>0</v>
      </c>
      <c r="Q92" s="128"/>
      <c r="R92" s="129">
        <f>SUM(R93:R94)</f>
        <v>0</v>
      </c>
      <c r="S92" s="128"/>
      <c r="T92" s="130">
        <f>SUM(T93:T94)</f>
        <v>0</v>
      </c>
      <c r="AR92" s="124" t="s">
        <v>133</v>
      </c>
      <c r="AT92" s="131" t="s">
        <v>72</v>
      </c>
      <c r="AU92" s="131" t="s">
        <v>81</v>
      </c>
      <c r="AY92" s="124" t="s">
        <v>134</v>
      </c>
      <c r="BK92" s="132">
        <f>SUM(BK93:BK94)</f>
        <v>0</v>
      </c>
    </row>
    <row r="93" spans="1:65" s="2" customFormat="1" ht="16.5" customHeight="1">
      <c r="A93" s="28"/>
      <c r="B93" s="135"/>
      <c r="C93" s="136" t="s">
        <v>152</v>
      </c>
      <c r="D93" s="136" t="s">
        <v>137</v>
      </c>
      <c r="E93" s="137" t="s">
        <v>153</v>
      </c>
      <c r="F93" s="138" t="s">
        <v>154</v>
      </c>
      <c r="G93" s="139" t="s">
        <v>139</v>
      </c>
      <c r="H93" s="140">
        <v>7</v>
      </c>
      <c r="I93" s="185">
        <v>0</v>
      </c>
      <c r="J93" s="141">
        <f>ROUND(I93*H93,2)</f>
        <v>0</v>
      </c>
      <c r="K93" s="138" t="s">
        <v>140</v>
      </c>
      <c r="L93" s="29"/>
      <c r="M93" s="142" t="s">
        <v>3</v>
      </c>
      <c r="N93" s="143" t="s">
        <v>44</v>
      </c>
      <c r="O93" s="144">
        <v>0</v>
      </c>
      <c r="P93" s="144">
        <f>O93*H93</f>
        <v>0</v>
      </c>
      <c r="Q93" s="144">
        <v>0</v>
      </c>
      <c r="R93" s="144">
        <f>Q93*H93</f>
        <v>0</v>
      </c>
      <c r="S93" s="144">
        <v>0</v>
      </c>
      <c r="T93" s="145">
        <f>S93*H93</f>
        <v>0</v>
      </c>
      <c r="U93" s="28"/>
      <c r="V93" s="28"/>
      <c r="W93" s="28"/>
      <c r="X93" s="28"/>
      <c r="Y93" s="28"/>
      <c r="Z93" s="28"/>
      <c r="AA93" s="28"/>
      <c r="AB93" s="28"/>
      <c r="AC93" s="28"/>
      <c r="AD93" s="28"/>
      <c r="AE93" s="28"/>
      <c r="AR93" s="146" t="s">
        <v>141</v>
      </c>
      <c r="AT93" s="146" t="s">
        <v>137</v>
      </c>
      <c r="AU93" s="146" t="s">
        <v>83</v>
      </c>
      <c r="AY93" s="16" t="s">
        <v>134</v>
      </c>
      <c r="BE93" s="147">
        <f>IF(N93="základní",J93,0)</f>
        <v>0</v>
      </c>
      <c r="BF93" s="147">
        <f>IF(N93="snížená",J93,0)</f>
        <v>0</v>
      </c>
      <c r="BG93" s="147">
        <f>IF(N93="zákl. přenesená",J93,0)</f>
        <v>0</v>
      </c>
      <c r="BH93" s="147">
        <f>IF(N93="sníž. přenesená",J93,0)</f>
        <v>0</v>
      </c>
      <c r="BI93" s="147">
        <f>IF(N93="nulová",J93,0)</f>
        <v>0</v>
      </c>
      <c r="BJ93" s="16" t="s">
        <v>81</v>
      </c>
      <c r="BK93" s="147">
        <f>ROUND(I93*H93,2)</f>
        <v>0</v>
      </c>
      <c r="BL93" s="16" t="s">
        <v>141</v>
      </c>
      <c r="BM93" s="146" t="s">
        <v>155</v>
      </c>
    </row>
    <row r="94" spans="1:47" s="2" customFormat="1" ht="39">
      <c r="A94" s="28"/>
      <c r="B94" s="29"/>
      <c r="C94" s="28"/>
      <c r="D94" s="148" t="s">
        <v>143</v>
      </c>
      <c r="E94" s="28"/>
      <c r="F94" s="149" t="s">
        <v>156</v>
      </c>
      <c r="G94" s="28"/>
      <c r="H94" s="28"/>
      <c r="I94" s="28"/>
      <c r="J94" s="28"/>
      <c r="K94" s="28"/>
      <c r="L94" s="29"/>
      <c r="M94" s="150"/>
      <c r="N94" s="151"/>
      <c r="O94" s="49"/>
      <c r="P94" s="49"/>
      <c r="Q94" s="49"/>
      <c r="R94" s="49"/>
      <c r="S94" s="49"/>
      <c r="T94" s="50"/>
      <c r="U94" s="28"/>
      <c r="V94" s="28"/>
      <c r="W94" s="28"/>
      <c r="X94" s="28"/>
      <c r="Y94" s="28"/>
      <c r="Z94" s="28"/>
      <c r="AA94" s="28"/>
      <c r="AB94" s="28"/>
      <c r="AC94" s="28"/>
      <c r="AD94" s="28"/>
      <c r="AE94" s="28"/>
      <c r="AT94" s="16" t="s">
        <v>143</v>
      </c>
      <c r="AU94" s="16" t="s">
        <v>83</v>
      </c>
    </row>
    <row r="95" spans="2:63" s="12" customFormat="1" ht="22.9" customHeight="1">
      <c r="B95" s="123"/>
      <c r="D95" s="124" t="s">
        <v>72</v>
      </c>
      <c r="E95" s="133" t="s">
        <v>157</v>
      </c>
      <c r="F95" s="133" t="s">
        <v>158</v>
      </c>
      <c r="J95" s="134">
        <f>BK95</f>
        <v>0</v>
      </c>
      <c r="L95" s="123"/>
      <c r="M95" s="127"/>
      <c r="N95" s="128"/>
      <c r="O95" s="128"/>
      <c r="P95" s="129">
        <f>SUM(P96:P99)</f>
        <v>0</v>
      </c>
      <c r="Q95" s="128"/>
      <c r="R95" s="129">
        <f>SUM(R96:R99)</f>
        <v>0</v>
      </c>
      <c r="S95" s="128"/>
      <c r="T95" s="130">
        <f>SUM(T96:T99)</f>
        <v>0</v>
      </c>
      <c r="AR95" s="124" t="s">
        <v>133</v>
      </c>
      <c r="AT95" s="131" t="s">
        <v>72</v>
      </c>
      <c r="AU95" s="131" t="s">
        <v>81</v>
      </c>
      <c r="AY95" s="124" t="s">
        <v>134</v>
      </c>
      <c r="BK95" s="132">
        <f>SUM(BK96:BK99)</f>
        <v>0</v>
      </c>
    </row>
    <row r="96" spans="1:65" s="2" customFormat="1" ht="16.5" customHeight="1">
      <c r="A96" s="28"/>
      <c r="B96" s="135"/>
      <c r="C96" s="136" t="s">
        <v>159</v>
      </c>
      <c r="D96" s="136" t="s">
        <v>137</v>
      </c>
      <c r="E96" s="137" t="s">
        <v>160</v>
      </c>
      <c r="F96" s="138" t="s">
        <v>161</v>
      </c>
      <c r="G96" s="139" t="s">
        <v>139</v>
      </c>
      <c r="H96" s="140">
        <v>7</v>
      </c>
      <c r="I96" s="185">
        <v>0</v>
      </c>
      <c r="J96" s="141">
        <f>ROUND(I96*H96,2)</f>
        <v>0</v>
      </c>
      <c r="K96" s="138" t="s">
        <v>140</v>
      </c>
      <c r="L96" s="29"/>
      <c r="M96" s="142" t="s">
        <v>3</v>
      </c>
      <c r="N96" s="143" t="s">
        <v>44</v>
      </c>
      <c r="O96" s="144">
        <v>0</v>
      </c>
      <c r="P96" s="144">
        <f>O96*H96</f>
        <v>0</v>
      </c>
      <c r="Q96" s="144">
        <v>0</v>
      </c>
      <c r="R96" s="144">
        <f>Q96*H96</f>
        <v>0</v>
      </c>
      <c r="S96" s="144">
        <v>0</v>
      </c>
      <c r="T96" s="145">
        <f>S96*H96</f>
        <v>0</v>
      </c>
      <c r="U96" s="28"/>
      <c r="V96" s="28"/>
      <c r="W96" s="28"/>
      <c r="X96" s="28"/>
      <c r="Y96" s="28"/>
      <c r="Z96" s="28"/>
      <c r="AA96" s="28"/>
      <c r="AB96" s="28"/>
      <c r="AC96" s="28"/>
      <c r="AD96" s="28"/>
      <c r="AE96" s="28"/>
      <c r="AR96" s="146" t="s">
        <v>141</v>
      </c>
      <c r="AT96" s="146" t="s">
        <v>137</v>
      </c>
      <c r="AU96" s="146" t="s">
        <v>83</v>
      </c>
      <c r="AY96" s="16" t="s">
        <v>134</v>
      </c>
      <c r="BE96" s="147">
        <f>IF(N96="základní",J96,0)</f>
        <v>0</v>
      </c>
      <c r="BF96" s="147">
        <f>IF(N96="snížená",J96,0)</f>
        <v>0</v>
      </c>
      <c r="BG96" s="147">
        <f>IF(N96="zákl. přenesená",J96,0)</f>
        <v>0</v>
      </c>
      <c r="BH96" s="147">
        <f>IF(N96="sníž. přenesená",J96,0)</f>
        <v>0</v>
      </c>
      <c r="BI96" s="147">
        <f>IF(N96="nulová",J96,0)</f>
        <v>0</v>
      </c>
      <c r="BJ96" s="16" t="s">
        <v>81</v>
      </c>
      <c r="BK96" s="147">
        <f>ROUND(I96*H96,2)</f>
        <v>0</v>
      </c>
      <c r="BL96" s="16" t="s">
        <v>141</v>
      </c>
      <c r="BM96" s="146" t="s">
        <v>162</v>
      </c>
    </row>
    <row r="97" spans="1:47" s="2" customFormat="1" ht="39">
      <c r="A97" s="28"/>
      <c r="B97" s="29"/>
      <c r="C97" s="28"/>
      <c r="D97" s="148" t="s">
        <v>143</v>
      </c>
      <c r="E97" s="28"/>
      <c r="F97" s="149" t="s">
        <v>163</v>
      </c>
      <c r="G97" s="28"/>
      <c r="H97" s="28"/>
      <c r="I97" s="28"/>
      <c r="J97" s="28"/>
      <c r="K97" s="28"/>
      <c r="L97" s="29"/>
      <c r="M97" s="150"/>
      <c r="N97" s="151"/>
      <c r="O97" s="49"/>
      <c r="P97" s="49"/>
      <c r="Q97" s="49"/>
      <c r="R97" s="49"/>
      <c r="S97" s="49"/>
      <c r="T97" s="50"/>
      <c r="U97" s="28"/>
      <c r="V97" s="28"/>
      <c r="W97" s="28"/>
      <c r="X97" s="28"/>
      <c r="Y97" s="28"/>
      <c r="Z97" s="28"/>
      <c r="AA97" s="28"/>
      <c r="AB97" s="28"/>
      <c r="AC97" s="28"/>
      <c r="AD97" s="28"/>
      <c r="AE97" s="28"/>
      <c r="AT97" s="16" t="s">
        <v>143</v>
      </c>
      <c r="AU97" s="16" t="s">
        <v>83</v>
      </c>
    </row>
    <row r="98" spans="1:65" s="2" customFormat="1" ht="16.5" customHeight="1">
      <c r="A98" s="28"/>
      <c r="B98" s="135"/>
      <c r="C98" s="136" t="s">
        <v>133</v>
      </c>
      <c r="D98" s="136" t="s">
        <v>137</v>
      </c>
      <c r="E98" s="137" t="s">
        <v>164</v>
      </c>
      <c r="F98" s="138" t="s">
        <v>165</v>
      </c>
      <c r="G98" s="139" t="s">
        <v>139</v>
      </c>
      <c r="H98" s="140">
        <v>7</v>
      </c>
      <c r="I98" s="185">
        <v>0</v>
      </c>
      <c r="J98" s="141">
        <f>ROUND(I98*H98,2)</f>
        <v>0</v>
      </c>
      <c r="K98" s="138" t="s">
        <v>140</v>
      </c>
      <c r="L98" s="29"/>
      <c r="M98" s="142" t="s">
        <v>3</v>
      </c>
      <c r="N98" s="143" t="s">
        <v>44</v>
      </c>
      <c r="O98" s="144">
        <v>0</v>
      </c>
      <c r="P98" s="144">
        <f>O98*H98</f>
        <v>0</v>
      </c>
      <c r="Q98" s="144">
        <v>0</v>
      </c>
      <c r="R98" s="144">
        <f>Q98*H98</f>
        <v>0</v>
      </c>
      <c r="S98" s="144">
        <v>0</v>
      </c>
      <c r="T98" s="145">
        <f>S98*H98</f>
        <v>0</v>
      </c>
      <c r="U98" s="28"/>
      <c r="V98" s="28"/>
      <c r="W98" s="28"/>
      <c r="X98" s="28"/>
      <c r="Y98" s="28"/>
      <c r="Z98" s="28"/>
      <c r="AA98" s="28"/>
      <c r="AB98" s="28"/>
      <c r="AC98" s="28"/>
      <c r="AD98" s="28"/>
      <c r="AE98" s="28"/>
      <c r="AR98" s="146" t="s">
        <v>141</v>
      </c>
      <c r="AT98" s="146" t="s">
        <v>137</v>
      </c>
      <c r="AU98" s="146" t="s">
        <v>83</v>
      </c>
      <c r="AY98" s="16" t="s">
        <v>134</v>
      </c>
      <c r="BE98" s="147">
        <f>IF(N98="základní",J98,0)</f>
        <v>0</v>
      </c>
      <c r="BF98" s="147">
        <f>IF(N98="snížená",J98,0)</f>
        <v>0</v>
      </c>
      <c r="BG98" s="147">
        <f>IF(N98="zákl. přenesená",J98,0)</f>
        <v>0</v>
      </c>
      <c r="BH98" s="147">
        <f>IF(N98="sníž. přenesená",J98,0)</f>
        <v>0</v>
      </c>
      <c r="BI98" s="147">
        <f>IF(N98="nulová",J98,0)</f>
        <v>0</v>
      </c>
      <c r="BJ98" s="16" t="s">
        <v>81</v>
      </c>
      <c r="BK98" s="147">
        <f>ROUND(I98*H98,2)</f>
        <v>0</v>
      </c>
      <c r="BL98" s="16" t="s">
        <v>141</v>
      </c>
      <c r="BM98" s="146" t="s">
        <v>166</v>
      </c>
    </row>
    <row r="99" spans="1:47" s="2" customFormat="1" ht="48.75">
      <c r="A99" s="28"/>
      <c r="B99" s="29"/>
      <c r="C99" s="28"/>
      <c r="D99" s="148" t="s">
        <v>143</v>
      </c>
      <c r="E99" s="28"/>
      <c r="F99" s="149" t="s">
        <v>167</v>
      </c>
      <c r="G99" s="28"/>
      <c r="H99" s="28"/>
      <c r="I99" s="28"/>
      <c r="J99" s="28"/>
      <c r="K99" s="28"/>
      <c r="L99" s="29"/>
      <c r="M99" s="152"/>
      <c r="N99" s="153"/>
      <c r="O99" s="154"/>
      <c r="P99" s="154"/>
      <c r="Q99" s="154"/>
      <c r="R99" s="154"/>
      <c r="S99" s="154"/>
      <c r="T99" s="155"/>
      <c r="U99" s="28"/>
      <c r="V99" s="28"/>
      <c r="W99" s="28"/>
      <c r="X99" s="28"/>
      <c r="Y99" s="28"/>
      <c r="Z99" s="28"/>
      <c r="AA99" s="28"/>
      <c r="AB99" s="28"/>
      <c r="AC99" s="28"/>
      <c r="AD99" s="28"/>
      <c r="AE99" s="28"/>
      <c r="AT99" s="16" t="s">
        <v>143</v>
      </c>
      <c r="AU99" s="16" t="s">
        <v>83</v>
      </c>
    </row>
    <row r="100" spans="1:31" s="2" customFormat="1" ht="6.95" customHeight="1">
      <c r="A100" s="28"/>
      <c r="B100" s="38"/>
      <c r="C100" s="39"/>
      <c r="D100" s="39"/>
      <c r="E100" s="39"/>
      <c r="F100" s="39"/>
      <c r="G100" s="39"/>
      <c r="H100" s="39"/>
      <c r="I100" s="39"/>
      <c r="J100" s="39"/>
      <c r="K100" s="39"/>
      <c r="L100" s="29"/>
      <c r="M100" s="28"/>
      <c r="O100" s="28"/>
      <c r="P100" s="28"/>
      <c r="Q100" s="28"/>
      <c r="R100" s="28"/>
      <c r="S100" s="28"/>
      <c r="T100" s="28"/>
      <c r="U100" s="28"/>
      <c r="V100" s="28"/>
      <c r="W100" s="28"/>
      <c r="X100" s="28"/>
      <c r="Y100" s="28"/>
      <c r="Z100" s="28"/>
      <c r="AA100" s="28"/>
      <c r="AB100" s="28"/>
      <c r="AC100" s="28"/>
      <c r="AD100" s="28"/>
      <c r="AE100" s="28"/>
    </row>
  </sheetData>
  <autoFilter ref="C83:K9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6"/>
  <sheetViews>
    <sheetView showGridLines="0" workbookViewId="0" topLeftCell="A43">
      <selection activeCell="I176" sqref="I17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87</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168</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ROUND(J89,2)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ROUND((SUM(BE89:BE175)),2)</f>
        <v>0</v>
      </c>
      <c r="G33" s="28"/>
      <c r="H33" s="28"/>
      <c r="I33" s="95">
        <v>0.21</v>
      </c>
      <c r="J33" s="94">
        <f>ROUND(((SUM(BE89:BE175))*I33),2)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ROUND((SUM(BF89:BF175)),2)</f>
        <v>0</v>
      </c>
      <c r="G34" s="28"/>
      <c r="H34" s="28"/>
      <c r="I34" s="95">
        <v>0.15</v>
      </c>
      <c r="J34" s="94">
        <f>ROUND(((SUM(BF89:BF175))*I34),2)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ROUND((SUM(BG89:BG175)),2)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ROUND((SUM(BH89:BH175)),2)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ROUND((SUM(BI89:BI175)),2)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PS1.1._VDObr - VD Obříství (ř.km 843,13)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J89</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J90</f>
        <v>0</v>
      </c>
      <c r="L60" s="105"/>
    </row>
    <row r="61" spans="2:12" s="10" customFormat="1" ht="19.9" customHeight="1" hidden="1">
      <c r="B61" s="109"/>
      <c r="D61" s="110" t="s">
        <v>170</v>
      </c>
      <c r="E61" s="111"/>
      <c r="F61" s="111"/>
      <c r="G61" s="111"/>
      <c r="H61" s="111"/>
      <c r="I61" s="111"/>
      <c r="J61" s="112">
        <f>J91</f>
        <v>0</v>
      </c>
      <c r="L61" s="109"/>
    </row>
    <row r="62" spans="2:12" s="10" customFormat="1" ht="19.9" customHeight="1" hidden="1">
      <c r="B62" s="109"/>
      <c r="D62" s="110" t="s">
        <v>171</v>
      </c>
      <c r="E62" s="111"/>
      <c r="F62" s="111"/>
      <c r="G62" s="111"/>
      <c r="H62" s="111"/>
      <c r="I62" s="111"/>
      <c r="J62" s="112">
        <f>J98</f>
        <v>0</v>
      </c>
      <c r="L62" s="109"/>
    </row>
    <row r="63" spans="2:12" s="10" customFormat="1" ht="19.9" customHeight="1" hidden="1">
      <c r="B63" s="109"/>
      <c r="D63" s="110" t="s">
        <v>172</v>
      </c>
      <c r="E63" s="111"/>
      <c r="F63" s="111"/>
      <c r="G63" s="111"/>
      <c r="H63" s="111"/>
      <c r="I63" s="111"/>
      <c r="J63" s="112">
        <f>J108</f>
        <v>0</v>
      </c>
      <c r="L63" s="109"/>
    </row>
    <row r="64" spans="2:12" s="10" customFormat="1" ht="19.9" customHeight="1" hidden="1">
      <c r="B64" s="109"/>
      <c r="D64" s="110" t="s">
        <v>173</v>
      </c>
      <c r="E64" s="111"/>
      <c r="F64" s="111"/>
      <c r="G64" s="111"/>
      <c r="H64" s="111"/>
      <c r="I64" s="111"/>
      <c r="J64" s="112">
        <f>J112</f>
        <v>0</v>
      </c>
      <c r="L64" s="109"/>
    </row>
    <row r="65" spans="2:12" s="10" customFormat="1" ht="19.9" customHeight="1" hidden="1">
      <c r="B65" s="109"/>
      <c r="D65" s="110" t="s">
        <v>174</v>
      </c>
      <c r="E65" s="111"/>
      <c r="F65" s="111"/>
      <c r="G65" s="111"/>
      <c r="H65" s="111"/>
      <c r="I65" s="111"/>
      <c r="J65" s="112">
        <f>J122</f>
        <v>0</v>
      </c>
      <c r="L65" s="109"/>
    </row>
    <row r="66" spans="2:12" s="9" customFormat="1" ht="24.95" customHeight="1" hidden="1">
      <c r="B66" s="105"/>
      <c r="D66" s="106" t="s">
        <v>175</v>
      </c>
      <c r="E66" s="107"/>
      <c r="F66" s="107"/>
      <c r="G66" s="107"/>
      <c r="H66" s="107"/>
      <c r="I66" s="107"/>
      <c r="J66" s="108">
        <f>J125</f>
        <v>0</v>
      </c>
      <c r="L66" s="105"/>
    </row>
    <row r="67" spans="2:12" s="10" customFormat="1" ht="19.9" customHeight="1" hidden="1">
      <c r="B67" s="109"/>
      <c r="D67" s="110" t="s">
        <v>176</v>
      </c>
      <c r="E67" s="111"/>
      <c r="F67" s="111"/>
      <c r="G67" s="111"/>
      <c r="H67" s="111"/>
      <c r="I67" s="111"/>
      <c r="J67" s="112">
        <f>J126</f>
        <v>0</v>
      </c>
      <c r="L67" s="109"/>
    </row>
    <row r="68" spans="2:12" s="10" customFormat="1" ht="19.9" customHeight="1" hidden="1">
      <c r="B68" s="109"/>
      <c r="D68" s="110" t="s">
        <v>177</v>
      </c>
      <c r="E68" s="111"/>
      <c r="F68" s="111"/>
      <c r="G68" s="111"/>
      <c r="H68" s="111"/>
      <c r="I68" s="111"/>
      <c r="J68" s="112">
        <f>J155</f>
        <v>0</v>
      </c>
      <c r="L68" s="109"/>
    </row>
    <row r="69" spans="2:12" s="9" customFormat="1" ht="24.95" customHeight="1" hidden="1">
      <c r="B69" s="105"/>
      <c r="D69" s="106" t="s">
        <v>178</v>
      </c>
      <c r="E69" s="107"/>
      <c r="F69" s="107"/>
      <c r="G69" s="107"/>
      <c r="H69" s="107"/>
      <c r="I69" s="107"/>
      <c r="J69" s="108">
        <f>J161</f>
        <v>0</v>
      </c>
      <c r="L69" s="105"/>
    </row>
    <row r="70" spans="1:31" s="2" customFormat="1" ht="21.75" customHeight="1" hidden="1">
      <c r="A70" s="28"/>
      <c r="B70" s="29"/>
      <c r="C70" s="28"/>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hidden="1">
      <c r="A71" s="28"/>
      <c r="B71" s="38"/>
      <c r="C71" s="39"/>
      <c r="D71" s="39"/>
      <c r="E71" s="39"/>
      <c r="F71" s="39"/>
      <c r="G71" s="39"/>
      <c r="H71" s="39"/>
      <c r="I71" s="39"/>
      <c r="J71" s="39"/>
      <c r="K71" s="39"/>
      <c r="L71" s="88"/>
      <c r="S71" s="28"/>
      <c r="T71" s="28"/>
      <c r="U71" s="28"/>
      <c r="V71" s="28"/>
      <c r="W71" s="28"/>
      <c r="X71" s="28"/>
      <c r="Y71" s="28"/>
      <c r="Z71" s="28"/>
      <c r="AA71" s="28"/>
      <c r="AB71" s="28"/>
      <c r="AC71" s="28"/>
      <c r="AD71" s="28"/>
      <c r="AE71" s="28"/>
    </row>
    <row r="72" ht="12" hidden="1"/>
    <row r="73" ht="12" hidden="1"/>
    <row r="74" ht="12" hidden="1"/>
    <row r="75" spans="1:31" s="2" customFormat="1" ht="6.95" customHeight="1">
      <c r="A75" s="28"/>
      <c r="B75" s="40"/>
      <c r="C75" s="41"/>
      <c r="D75" s="41"/>
      <c r="E75" s="41"/>
      <c r="F75" s="41"/>
      <c r="G75" s="41"/>
      <c r="H75" s="41"/>
      <c r="I75" s="41"/>
      <c r="J75" s="41"/>
      <c r="K75" s="41"/>
      <c r="L75" s="88"/>
      <c r="S75" s="28"/>
      <c r="T75" s="28"/>
      <c r="U75" s="28"/>
      <c r="V75" s="28"/>
      <c r="W75" s="28"/>
      <c r="X75" s="28"/>
      <c r="Y75" s="28"/>
      <c r="Z75" s="28"/>
      <c r="AA75" s="28"/>
      <c r="AB75" s="28"/>
      <c r="AC75" s="28"/>
      <c r="AD75" s="28"/>
      <c r="AE75" s="28"/>
    </row>
    <row r="76" spans="1:31" s="2" customFormat="1" ht="24.95" customHeight="1">
      <c r="A76" s="28"/>
      <c r="B76" s="29"/>
      <c r="C76" s="20" t="s">
        <v>118</v>
      </c>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15</v>
      </c>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6.5" customHeight="1">
      <c r="A79" s="28"/>
      <c r="B79" s="29"/>
      <c r="C79" s="28"/>
      <c r="D79" s="28"/>
      <c r="E79" s="225" t="str">
        <f>E7</f>
        <v>Osazení plavebních znaků</v>
      </c>
      <c r="F79" s="226"/>
      <c r="G79" s="226"/>
      <c r="H79" s="226"/>
      <c r="I79" s="28"/>
      <c r="J79" s="28"/>
      <c r="K79" s="28"/>
      <c r="L79" s="88"/>
      <c r="S79" s="28"/>
      <c r="T79" s="28"/>
      <c r="U79" s="28"/>
      <c r="V79" s="28"/>
      <c r="W79" s="28"/>
      <c r="X79" s="28"/>
      <c r="Y79" s="28"/>
      <c r="Z79" s="28"/>
      <c r="AA79" s="28"/>
      <c r="AB79" s="28"/>
      <c r="AC79" s="28"/>
      <c r="AD79" s="28"/>
      <c r="AE79" s="28"/>
    </row>
    <row r="80" spans="1:31" s="2" customFormat="1" ht="12" customHeight="1">
      <c r="A80" s="28"/>
      <c r="B80" s="29"/>
      <c r="C80" s="25" t="s">
        <v>107</v>
      </c>
      <c r="D80" s="28"/>
      <c r="E80" s="28"/>
      <c r="F80" s="28"/>
      <c r="G80" s="28"/>
      <c r="H80" s="28"/>
      <c r="I80" s="28"/>
      <c r="J80" s="28"/>
      <c r="K80" s="28"/>
      <c r="L80" s="88"/>
      <c r="S80" s="28"/>
      <c r="T80" s="28"/>
      <c r="U80" s="28"/>
      <c r="V80" s="28"/>
      <c r="W80" s="28"/>
      <c r="X80" s="28"/>
      <c r="Y80" s="28"/>
      <c r="Z80" s="28"/>
      <c r="AA80" s="28"/>
      <c r="AB80" s="28"/>
      <c r="AC80" s="28"/>
      <c r="AD80" s="28"/>
      <c r="AE80" s="28"/>
    </row>
    <row r="81" spans="1:31" s="2" customFormat="1" ht="16.5" customHeight="1">
      <c r="A81" s="28"/>
      <c r="B81" s="29"/>
      <c r="C81" s="28"/>
      <c r="D81" s="28"/>
      <c r="E81" s="187" t="str">
        <f>E9</f>
        <v>PS1.1._VDObr - VD Obříství (ř.km 843,13) - osazení světelných znaků</v>
      </c>
      <c r="F81" s="224"/>
      <c r="G81" s="224"/>
      <c r="H81" s="224"/>
      <c r="I81" s="28"/>
      <c r="J81" s="28"/>
      <c r="K81" s="28"/>
      <c r="L81" s="88"/>
      <c r="S81" s="28"/>
      <c r="T81" s="28"/>
      <c r="U81" s="28"/>
      <c r="V81" s="28"/>
      <c r="W81" s="28"/>
      <c r="X81" s="28"/>
      <c r="Y81" s="28"/>
      <c r="Z81" s="28"/>
      <c r="AA81" s="28"/>
      <c r="AB81" s="28"/>
      <c r="AC81" s="28"/>
      <c r="AD81" s="28"/>
      <c r="AE81" s="28"/>
    </row>
    <row r="82" spans="1:31" s="2" customFormat="1" ht="6.9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2" customFormat="1" ht="12" customHeight="1">
      <c r="A83" s="28"/>
      <c r="B83" s="29"/>
      <c r="C83" s="25" t="s">
        <v>20</v>
      </c>
      <c r="D83" s="28"/>
      <c r="E83" s="28"/>
      <c r="F83" s="23" t="str">
        <f>F12</f>
        <v>Labe</v>
      </c>
      <c r="G83" s="28"/>
      <c r="H83" s="28"/>
      <c r="I83" s="25" t="s">
        <v>22</v>
      </c>
      <c r="J83" s="46" t="str">
        <f>IF(J12="","",J12)</f>
        <v>27. 12. 2019</v>
      </c>
      <c r="K83" s="28"/>
      <c r="L83" s="88"/>
      <c r="S83" s="28"/>
      <c r="T83" s="28"/>
      <c r="U83" s="28"/>
      <c r="V83" s="28"/>
      <c r="W83" s="28"/>
      <c r="X83" s="28"/>
      <c r="Y83" s="28"/>
      <c r="Z83" s="28"/>
      <c r="AA83" s="28"/>
      <c r="AB83" s="28"/>
      <c r="AC83" s="28"/>
      <c r="AD83" s="28"/>
      <c r="AE83" s="28"/>
    </row>
    <row r="84" spans="1:31" s="2" customFormat="1" ht="6.95" customHeight="1">
      <c r="A84" s="28"/>
      <c r="B84" s="29"/>
      <c r="C84" s="28"/>
      <c r="D84" s="28"/>
      <c r="E84" s="28"/>
      <c r="F84" s="28"/>
      <c r="G84" s="28"/>
      <c r="H84" s="28"/>
      <c r="I84" s="28"/>
      <c r="J84" s="28"/>
      <c r="K84" s="28"/>
      <c r="L84" s="88"/>
      <c r="S84" s="28"/>
      <c r="T84" s="28"/>
      <c r="U84" s="28"/>
      <c r="V84" s="28"/>
      <c r="W84" s="28"/>
      <c r="X84" s="28"/>
      <c r="Y84" s="28"/>
      <c r="Z84" s="28"/>
      <c r="AA84" s="28"/>
      <c r="AB84" s="28"/>
      <c r="AC84" s="28"/>
      <c r="AD84" s="28"/>
      <c r="AE84" s="28"/>
    </row>
    <row r="85" spans="1:31" s="2" customFormat="1" ht="25.7" customHeight="1">
      <c r="A85" s="28"/>
      <c r="B85" s="29"/>
      <c r="C85" s="25" t="s">
        <v>24</v>
      </c>
      <c r="D85" s="28"/>
      <c r="E85" s="28"/>
      <c r="F85" s="23" t="str">
        <f>E15</f>
        <v>Povodí Labe, s.p.</v>
      </c>
      <c r="G85" s="28"/>
      <c r="H85" s="28"/>
      <c r="I85" s="25" t="s">
        <v>31</v>
      </c>
      <c r="J85" s="26" t="str">
        <f>E21</f>
        <v>Building &amp; Law, spol. s r.o.</v>
      </c>
      <c r="K85" s="28"/>
      <c r="L85" s="88"/>
      <c r="S85" s="28"/>
      <c r="T85" s="28"/>
      <c r="U85" s="28"/>
      <c r="V85" s="28"/>
      <c r="W85" s="28"/>
      <c r="X85" s="28"/>
      <c r="Y85" s="28"/>
      <c r="Z85" s="28"/>
      <c r="AA85" s="28"/>
      <c r="AB85" s="28"/>
      <c r="AC85" s="28"/>
      <c r="AD85" s="28"/>
      <c r="AE85" s="28"/>
    </row>
    <row r="86" spans="1:31" s="2" customFormat="1" ht="15.2" customHeight="1">
      <c r="A86" s="28"/>
      <c r="B86" s="29"/>
      <c r="C86" s="25" t="s">
        <v>29</v>
      </c>
      <c r="D86" s="28"/>
      <c r="E86" s="28"/>
      <c r="F86" s="23" t="str">
        <f>IF(E18="","",E18)</f>
        <v xml:space="preserve"> </v>
      </c>
      <c r="G86" s="28"/>
      <c r="H86" s="28"/>
      <c r="I86" s="25" t="s">
        <v>35</v>
      </c>
      <c r="J86" s="26" t="str">
        <f>E24</f>
        <v>MD</v>
      </c>
      <c r="K86" s="28"/>
      <c r="L86" s="88"/>
      <c r="S86" s="28"/>
      <c r="T86" s="28"/>
      <c r="U86" s="28"/>
      <c r="V86" s="28"/>
      <c r="W86" s="28"/>
      <c r="X86" s="28"/>
      <c r="Y86" s="28"/>
      <c r="Z86" s="28"/>
      <c r="AA86" s="28"/>
      <c r="AB86" s="28"/>
      <c r="AC86" s="28"/>
      <c r="AD86" s="28"/>
      <c r="AE86" s="28"/>
    </row>
    <row r="87" spans="1:31" s="2" customFormat="1" ht="10.35" customHeight="1">
      <c r="A87" s="28"/>
      <c r="B87" s="29"/>
      <c r="C87" s="28"/>
      <c r="D87" s="28"/>
      <c r="E87" s="28"/>
      <c r="F87" s="28"/>
      <c r="G87" s="28"/>
      <c r="H87" s="28"/>
      <c r="I87" s="28"/>
      <c r="J87" s="28"/>
      <c r="K87" s="28"/>
      <c r="L87" s="88"/>
      <c r="S87" s="28"/>
      <c r="T87" s="28"/>
      <c r="U87" s="28"/>
      <c r="V87" s="28"/>
      <c r="W87" s="28"/>
      <c r="X87" s="28"/>
      <c r="Y87" s="28"/>
      <c r="Z87" s="28"/>
      <c r="AA87" s="28"/>
      <c r="AB87" s="28"/>
      <c r="AC87" s="28"/>
      <c r="AD87" s="28"/>
      <c r="AE87" s="28"/>
    </row>
    <row r="88" spans="1:31" s="11" customFormat="1" ht="29.25" customHeight="1">
      <c r="A88" s="113"/>
      <c r="B88" s="114"/>
      <c r="C88" s="115" t="s">
        <v>119</v>
      </c>
      <c r="D88" s="116" t="s">
        <v>58</v>
      </c>
      <c r="E88" s="116" t="s">
        <v>54</v>
      </c>
      <c r="F88" s="116" t="s">
        <v>55</v>
      </c>
      <c r="G88" s="116" t="s">
        <v>120</v>
      </c>
      <c r="H88" s="116" t="s">
        <v>121</v>
      </c>
      <c r="I88" s="116" t="s">
        <v>122</v>
      </c>
      <c r="J88" s="116" t="s">
        <v>111</v>
      </c>
      <c r="K88" s="117" t="s">
        <v>123</v>
      </c>
      <c r="L88" s="118"/>
      <c r="M88" s="53" t="s">
        <v>3</v>
      </c>
      <c r="N88" s="54" t="s">
        <v>43</v>
      </c>
      <c r="O88" s="54" t="s">
        <v>124</v>
      </c>
      <c r="P88" s="54" t="s">
        <v>125</v>
      </c>
      <c r="Q88" s="54" t="s">
        <v>126</v>
      </c>
      <c r="R88" s="54" t="s">
        <v>127</v>
      </c>
      <c r="S88" s="54" t="s">
        <v>128</v>
      </c>
      <c r="T88" s="55" t="s">
        <v>129</v>
      </c>
      <c r="U88" s="113"/>
      <c r="V88" s="113"/>
      <c r="W88" s="113"/>
      <c r="X88" s="113"/>
      <c r="Y88" s="113"/>
      <c r="Z88" s="113"/>
      <c r="AA88" s="113"/>
      <c r="AB88" s="113"/>
      <c r="AC88" s="113"/>
      <c r="AD88" s="113"/>
      <c r="AE88" s="113"/>
    </row>
    <row r="89" spans="1:63" s="2" customFormat="1" ht="22.9" customHeight="1">
      <c r="A89" s="28"/>
      <c r="B89" s="29"/>
      <c r="C89" s="60" t="s">
        <v>130</v>
      </c>
      <c r="D89" s="28"/>
      <c r="E89" s="28"/>
      <c r="F89" s="28"/>
      <c r="G89" s="28"/>
      <c r="H89" s="28"/>
      <c r="I89" s="28"/>
      <c r="J89" s="119">
        <f>BK89</f>
        <v>0</v>
      </c>
      <c r="K89" s="28"/>
      <c r="L89" s="29"/>
      <c r="M89" s="56"/>
      <c r="N89" s="47"/>
      <c r="O89" s="57"/>
      <c r="P89" s="120">
        <f>P90+P125+P161</f>
        <v>123.54091299999999</v>
      </c>
      <c r="Q89" s="57"/>
      <c r="R89" s="120">
        <f>R90+R125+R161</f>
        <v>5.963111</v>
      </c>
      <c r="S89" s="57"/>
      <c r="T89" s="121">
        <f>T90+T125+T161</f>
        <v>1.2535</v>
      </c>
      <c r="U89" s="28"/>
      <c r="V89" s="28"/>
      <c r="W89" s="28"/>
      <c r="X89" s="28"/>
      <c r="Y89" s="28"/>
      <c r="Z89" s="28"/>
      <c r="AA89" s="28"/>
      <c r="AB89" s="28"/>
      <c r="AC89" s="28"/>
      <c r="AD89" s="28"/>
      <c r="AE89" s="28"/>
      <c r="AT89" s="16" t="s">
        <v>72</v>
      </c>
      <c r="AU89" s="16" t="s">
        <v>112</v>
      </c>
      <c r="BK89" s="122">
        <f>BK90+BK125+BK161</f>
        <v>0</v>
      </c>
    </row>
    <row r="90" spans="2:63" s="12" customFormat="1" ht="25.9" customHeight="1">
      <c r="B90" s="123"/>
      <c r="D90" s="124" t="s">
        <v>72</v>
      </c>
      <c r="E90" s="125" t="s">
        <v>179</v>
      </c>
      <c r="F90" s="125" t="s">
        <v>180</v>
      </c>
      <c r="J90" s="126">
        <f>BK90</f>
        <v>0</v>
      </c>
      <c r="L90" s="123"/>
      <c r="M90" s="127"/>
      <c r="N90" s="128"/>
      <c r="O90" s="128"/>
      <c r="P90" s="129">
        <f>P91+P98+P108+P112+P122</f>
        <v>25.537007999999997</v>
      </c>
      <c r="Q90" s="128"/>
      <c r="R90" s="129">
        <f>R91+R98+R108+R112+R122</f>
        <v>5.947931</v>
      </c>
      <c r="S90" s="128"/>
      <c r="T90" s="130">
        <f>T91+T98+T108+T112+T122</f>
        <v>1.2235</v>
      </c>
      <c r="AR90" s="124" t="s">
        <v>81</v>
      </c>
      <c r="AT90" s="131" t="s">
        <v>72</v>
      </c>
      <c r="AU90" s="131" t="s">
        <v>73</v>
      </c>
      <c r="AY90" s="124" t="s">
        <v>134</v>
      </c>
      <c r="BK90" s="132">
        <f>BK91+BK98+BK108+BK112+BK122</f>
        <v>0</v>
      </c>
    </row>
    <row r="91" spans="2:63" s="12" customFormat="1" ht="22.9" customHeight="1">
      <c r="B91" s="123"/>
      <c r="D91" s="124" t="s">
        <v>72</v>
      </c>
      <c r="E91" s="133" t="s">
        <v>81</v>
      </c>
      <c r="F91" s="133" t="s">
        <v>181</v>
      </c>
      <c r="J91" s="134">
        <f>BK91</f>
        <v>0</v>
      </c>
      <c r="L91" s="123"/>
      <c r="M91" s="127"/>
      <c r="N91" s="128"/>
      <c r="O91" s="128"/>
      <c r="P91" s="129">
        <f>SUM(P92:P97)</f>
        <v>4.545999999999999</v>
      </c>
      <c r="Q91" s="128"/>
      <c r="R91" s="129">
        <f>SUM(R92:R97)</f>
        <v>0</v>
      </c>
      <c r="S91" s="128"/>
      <c r="T91" s="130">
        <f>SUM(T92:T97)</f>
        <v>0</v>
      </c>
      <c r="AR91" s="124" t="s">
        <v>81</v>
      </c>
      <c r="AT91" s="131" t="s">
        <v>72</v>
      </c>
      <c r="AU91" s="131" t="s">
        <v>81</v>
      </c>
      <c r="AY91" s="124" t="s">
        <v>134</v>
      </c>
      <c r="BK91" s="132">
        <f>SUM(BK92:BK97)</f>
        <v>0</v>
      </c>
    </row>
    <row r="92" spans="1:65" s="2" customFormat="1" ht="21.75" customHeight="1">
      <c r="A92" s="28"/>
      <c r="B92" s="135"/>
      <c r="C92" s="136" t="s">
        <v>81</v>
      </c>
      <c r="D92" s="136" t="s">
        <v>137</v>
      </c>
      <c r="E92" s="137" t="s">
        <v>182</v>
      </c>
      <c r="F92" s="138" t="s">
        <v>183</v>
      </c>
      <c r="G92" s="139" t="s">
        <v>184</v>
      </c>
      <c r="H92" s="140">
        <v>1.5</v>
      </c>
      <c r="I92" s="185">
        <v>0</v>
      </c>
      <c r="J92" s="141">
        <f>ROUND(I92*H92,2)</f>
        <v>0</v>
      </c>
      <c r="K92" s="138" t="s">
        <v>140</v>
      </c>
      <c r="L92" s="29"/>
      <c r="M92" s="142" t="s">
        <v>3</v>
      </c>
      <c r="N92" s="143" t="s">
        <v>44</v>
      </c>
      <c r="O92" s="144">
        <v>2.948</v>
      </c>
      <c r="P92" s="144">
        <f>O92*H92</f>
        <v>4.422</v>
      </c>
      <c r="Q92" s="144">
        <v>0</v>
      </c>
      <c r="R92" s="144">
        <f>Q92*H92</f>
        <v>0</v>
      </c>
      <c r="S92" s="144">
        <v>0</v>
      </c>
      <c r="T92" s="145">
        <f>S92*H92</f>
        <v>0</v>
      </c>
      <c r="U92" s="28"/>
      <c r="V92" s="28"/>
      <c r="W92" s="28"/>
      <c r="X92" s="28"/>
      <c r="Y92" s="28"/>
      <c r="Z92" s="28"/>
      <c r="AA92" s="28"/>
      <c r="AB92" s="28"/>
      <c r="AC92" s="28"/>
      <c r="AD92" s="28"/>
      <c r="AE92" s="28"/>
      <c r="AR92" s="146" t="s">
        <v>159</v>
      </c>
      <c r="AT92" s="146" t="s">
        <v>137</v>
      </c>
      <c r="AU92" s="146" t="s">
        <v>83</v>
      </c>
      <c r="AY92" s="16" t="s">
        <v>134</v>
      </c>
      <c r="BE92" s="147">
        <f>IF(N92="základní",J92,0)</f>
        <v>0</v>
      </c>
      <c r="BF92" s="147">
        <f>IF(N92="snížená",J92,0)</f>
        <v>0</v>
      </c>
      <c r="BG92" s="147">
        <f>IF(N92="zákl. přenesená",J92,0)</f>
        <v>0</v>
      </c>
      <c r="BH92" s="147">
        <f>IF(N92="sníž. přenesená",J92,0)</f>
        <v>0</v>
      </c>
      <c r="BI92" s="147">
        <f>IF(N92="nulová",J92,0)</f>
        <v>0</v>
      </c>
      <c r="BJ92" s="16" t="s">
        <v>81</v>
      </c>
      <c r="BK92" s="147">
        <f>ROUND(I92*H92,2)</f>
        <v>0</v>
      </c>
      <c r="BL92" s="16" t="s">
        <v>159</v>
      </c>
      <c r="BM92" s="146" t="s">
        <v>185</v>
      </c>
    </row>
    <row r="93" spans="1:47" s="2" customFormat="1" ht="48.75">
      <c r="A93" s="28"/>
      <c r="B93" s="29"/>
      <c r="C93" s="28"/>
      <c r="D93" s="148" t="s">
        <v>186</v>
      </c>
      <c r="E93" s="28"/>
      <c r="F93" s="149" t="s">
        <v>187</v>
      </c>
      <c r="G93" s="28"/>
      <c r="H93" s="28"/>
      <c r="I93" s="28"/>
      <c r="J93" s="28"/>
      <c r="K93" s="28"/>
      <c r="L93" s="29"/>
      <c r="M93" s="150"/>
      <c r="N93" s="151"/>
      <c r="O93" s="49"/>
      <c r="P93" s="49"/>
      <c r="Q93" s="49"/>
      <c r="R93" s="49"/>
      <c r="S93" s="49"/>
      <c r="T93" s="50"/>
      <c r="U93" s="28"/>
      <c r="V93" s="28"/>
      <c r="W93" s="28"/>
      <c r="X93" s="28"/>
      <c r="Y93" s="28"/>
      <c r="Z93" s="28"/>
      <c r="AA93" s="28"/>
      <c r="AB93" s="28"/>
      <c r="AC93" s="28"/>
      <c r="AD93" s="28"/>
      <c r="AE93" s="28"/>
      <c r="AT93" s="16" t="s">
        <v>186</v>
      </c>
      <c r="AU93" s="16" t="s">
        <v>83</v>
      </c>
    </row>
    <row r="94" spans="2:51" s="13" customFormat="1" ht="12">
      <c r="B94" s="156"/>
      <c r="D94" s="148" t="s">
        <v>188</v>
      </c>
      <c r="E94" s="157" t="s">
        <v>3</v>
      </c>
      <c r="F94" s="158" t="s">
        <v>189</v>
      </c>
      <c r="H94" s="159">
        <v>1.5</v>
      </c>
      <c r="L94" s="156"/>
      <c r="M94" s="160"/>
      <c r="N94" s="161"/>
      <c r="O94" s="161"/>
      <c r="P94" s="161"/>
      <c r="Q94" s="161"/>
      <c r="R94" s="161"/>
      <c r="S94" s="161"/>
      <c r="T94" s="162"/>
      <c r="AT94" s="157" t="s">
        <v>188</v>
      </c>
      <c r="AU94" s="157" t="s">
        <v>83</v>
      </c>
      <c r="AV94" s="13" t="s">
        <v>83</v>
      </c>
      <c r="AW94" s="13" t="s">
        <v>34</v>
      </c>
      <c r="AX94" s="13" t="s">
        <v>81</v>
      </c>
      <c r="AY94" s="157" t="s">
        <v>134</v>
      </c>
    </row>
    <row r="95" spans="1:65" s="2" customFormat="1" ht="21.75" customHeight="1">
      <c r="A95" s="28"/>
      <c r="B95" s="135"/>
      <c r="C95" s="136" t="s">
        <v>83</v>
      </c>
      <c r="D95" s="136" t="s">
        <v>137</v>
      </c>
      <c r="E95" s="137" t="s">
        <v>190</v>
      </c>
      <c r="F95" s="138" t="s">
        <v>191</v>
      </c>
      <c r="G95" s="139" t="s">
        <v>184</v>
      </c>
      <c r="H95" s="140">
        <v>2</v>
      </c>
      <c r="I95" s="185">
        <v>0</v>
      </c>
      <c r="J95" s="141">
        <f>ROUND(I95*H95,2)</f>
        <v>0</v>
      </c>
      <c r="K95" s="138" t="s">
        <v>140</v>
      </c>
      <c r="L95" s="29"/>
      <c r="M95" s="142" t="s">
        <v>3</v>
      </c>
      <c r="N95" s="143" t="s">
        <v>44</v>
      </c>
      <c r="O95" s="144">
        <v>0.062</v>
      </c>
      <c r="P95" s="144">
        <f>O95*H95</f>
        <v>0.124</v>
      </c>
      <c r="Q95" s="144">
        <v>0</v>
      </c>
      <c r="R95" s="144">
        <f>Q95*H95</f>
        <v>0</v>
      </c>
      <c r="S95" s="144">
        <v>0</v>
      </c>
      <c r="T95" s="145">
        <f>S95*H95</f>
        <v>0</v>
      </c>
      <c r="U95" s="28"/>
      <c r="V95" s="28"/>
      <c r="W95" s="28"/>
      <c r="X95" s="28"/>
      <c r="Y95" s="28"/>
      <c r="Z95" s="28"/>
      <c r="AA95" s="28"/>
      <c r="AB95" s="28"/>
      <c r="AC95" s="28"/>
      <c r="AD95" s="28"/>
      <c r="AE95" s="28"/>
      <c r="AR95" s="146" t="s">
        <v>159</v>
      </c>
      <c r="AT95" s="146" t="s">
        <v>137</v>
      </c>
      <c r="AU95" s="146" t="s">
        <v>83</v>
      </c>
      <c r="AY95" s="16" t="s">
        <v>134</v>
      </c>
      <c r="BE95" s="147">
        <f>IF(N95="základní",J95,0)</f>
        <v>0</v>
      </c>
      <c r="BF95" s="147">
        <f>IF(N95="snížená",J95,0)</f>
        <v>0</v>
      </c>
      <c r="BG95" s="147">
        <f>IF(N95="zákl. přenesená",J95,0)</f>
        <v>0</v>
      </c>
      <c r="BH95" s="147">
        <f>IF(N95="sníž. přenesená",J95,0)</f>
        <v>0</v>
      </c>
      <c r="BI95" s="147">
        <f>IF(N95="nulová",J95,0)</f>
        <v>0</v>
      </c>
      <c r="BJ95" s="16" t="s">
        <v>81</v>
      </c>
      <c r="BK95" s="147">
        <f>ROUND(I95*H95,2)</f>
        <v>0</v>
      </c>
      <c r="BL95" s="16" t="s">
        <v>159</v>
      </c>
      <c r="BM95" s="146" t="s">
        <v>192</v>
      </c>
    </row>
    <row r="96" spans="1:47" s="2" customFormat="1" ht="351">
      <c r="A96" s="28"/>
      <c r="B96" s="29"/>
      <c r="C96" s="28"/>
      <c r="D96" s="148" t="s">
        <v>186</v>
      </c>
      <c r="E96" s="28"/>
      <c r="F96" s="149" t="s">
        <v>193</v>
      </c>
      <c r="G96" s="28"/>
      <c r="H96" s="28"/>
      <c r="I96" s="28"/>
      <c r="J96" s="28"/>
      <c r="K96" s="28"/>
      <c r="L96" s="29"/>
      <c r="M96" s="150"/>
      <c r="N96" s="151"/>
      <c r="O96" s="49"/>
      <c r="P96" s="49"/>
      <c r="Q96" s="49"/>
      <c r="R96" s="49"/>
      <c r="S96" s="49"/>
      <c r="T96" s="50"/>
      <c r="U96" s="28"/>
      <c r="V96" s="28"/>
      <c r="W96" s="28"/>
      <c r="X96" s="28"/>
      <c r="Y96" s="28"/>
      <c r="Z96" s="28"/>
      <c r="AA96" s="28"/>
      <c r="AB96" s="28"/>
      <c r="AC96" s="28"/>
      <c r="AD96" s="28"/>
      <c r="AE96" s="28"/>
      <c r="AT96" s="16" t="s">
        <v>186</v>
      </c>
      <c r="AU96" s="16" t="s">
        <v>83</v>
      </c>
    </row>
    <row r="97" spans="2:51" s="13" customFormat="1" ht="12">
      <c r="B97" s="156"/>
      <c r="D97" s="148" t="s">
        <v>188</v>
      </c>
      <c r="E97" s="157" t="s">
        <v>3</v>
      </c>
      <c r="F97" s="158" t="s">
        <v>194</v>
      </c>
      <c r="H97" s="159">
        <v>2</v>
      </c>
      <c r="L97" s="156"/>
      <c r="M97" s="160"/>
      <c r="N97" s="161"/>
      <c r="O97" s="161"/>
      <c r="P97" s="161"/>
      <c r="Q97" s="161"/>
      <c r="R97" s="161"/>
      <c r="S97" s="161"/>
      <c r="T97" s="162"/>
      <c r="AT97" s="157" t="s">
        <v>188</v>
      </c>
      <c r="AU97" s="157" t="s">
        <v>83</v>
      </c>
      <c r="AV97" s="13" t="s">
        <v>83</v>
      </c>
      <c r="AW97" s="13" t="s">
        <v>34</v>
      </c>
      <c r="AX97" s="13" t="s">
        <v>81</v>
      </c>
      <c r="AY97" s="157" t="s">
        <v>134</v>
      </c>
    </row>
    <row r="98" spans="2:63" s="12" customFormat="1" ht="22.9" customHeight="1">
      <c r="B98" s="123"/>
      <c r="D98" s="124" t="s">
        <v>72</v>
      </c>
      <c r="E98" s="133" t="s">
        <v>152</v>
      </c>
      <c r="F98" s="133" t="s">
        <v>195</v>
      </c>
      <c r="J98" s="134">
        <f>BK98</f>
        <v>0</v>
      </c>
      <c r="L98" s="123"/>
      <c r="M98" s="127"/>
      <c r="N98" s="128"/>
      <c r="O98" s="128"/>
      <c r="P98" s="129">
        <f>SUM(P99:P107)</f>
        <v>9.8164</v>
      </c>
      <c r="Q98" s="128"/>
      <c r="R98" s="129">
        <f>SUM(R99:R107)</f>
        <v>5.541816</v>
      </c>
      <c r="S98" s="128"/>
      <c r="T98" s="130">
        <f>SUM(T99:T107)</f>
        <v>0</v>
      </c>
      <c r="AR98" s="124" t="s">
        <v>81</v>
      </c>
      <c r="AT98" s="131" t="s">
        <v>72</v>
      </c>
      <c r="AU98" s="131" t="s">
        <v>81</v>
      </c>
      <c r="AY98" s="124" t="s">
        <v>134</v>
      </c>
      <c r="BK98" s="132">
        <f>SUM(BK99:BK107)</f>
        <v>0</v>
      </c>
    </row>
    <row r="99" spans="1:65" s="2" customFormat="1" ht="33" customHeight="1">
      <c r="A99" s="28"/>
      <c r="B99" s="135"/>
      <c r="C99" s="136" t="s">
        <v>152</v>
      </c>
      <c r="D99" s="136" t="s">
        <v>137</v>
      </c>
      <c r="E99" s="137" t="s">
        <v>196</v>
      </c>
      <c r="F99" s="138" t="s">
        <v>197</v>
      </c>
      <c r="G99" s="139" t="s">
        <v>184</v>
      </c>
      <c r="H99" s="140">
        <v>2</v>
      </c>
      <c r="I99" s="185">
        <v>0</v>
      </c>
      <c r="J99" s="141">
        <f>ROUND(I99*H99,2)</f>
        <v>0</v>
      </c>
      <c r="K99" s="138" t="s">
        <v>140</v>
      </c>
      <c r="L99" s="29"/>
      <c r="M99" s="142" t="s">
        <v>3</v>
      </c>
      <c r="N99" s="143" t="s">
        <v>44</v>
      </c>
      <c r="O99" s="144">
        <v>3.899</v>
      </c>
      <c r="P99" s="144">
        <f>O99*H99</f>
        <v>7.798</v>
      </c>
      <c r="Q99" s="144">
        <v>2.76766</v>
      </c>
      <c r="R99" s="144">
        <f>Q99*H99</f>
        <v>5.53532</v>
      </c>
      <c r="S99" s="144">
        <v>0</v>
      </c>
      <c r="T99" s="145">
        <f>S99*H99</f>
        <v>0</v>
      </c>
      <c r="U99" s="28"/>
      <c r="V99" s="28"/>
      <c r="W99" s="28"/>
      <c r="X99" s="28"/>
      <c r="Y99" s="28"/>
      <c r="Z99" s="28"/>
      <c r="AA99" s="28"/>
      <c r="AB99" s="28"/>
      <c r="AC99" s="28"/>
      <c r="AD99" s="28"/>
      <c r="AE99" s="28"/>
      <c r="AR99" s="146" t="s">
        <v>159</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159</v>
      </c>
      <c r="BM99" s="146" t="s">
        <v>198</v>
      </c>
    </row>
    <row r="100" spans="1:47" s="2" customFormat="1" ht="234">
      <c r="A100" s="28"/>
      <c r="B100" s="29"/>
      <c r="C100" s="28"/>
      <c r="D100" s="148" t="s">
        <v>186</v>
      </c>
      <c r="E100" s="28"/>
      <c r="F100" s="149" t="s">
        <v>199</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2:51" s="13" customFormat="1" ht="12">
      <c r="B101" s="156"/>
      <c r="D101" s="148" t="s">
        <v>188</v>
      </c>
      <c r="E101" s="157" t="s">
        <v>3</v>
      </c>
      <c r="F101" s="158" t="s">
        <v>194</v>
      </c>
      <c r="H101" s="159">
        <v>2</v>
      </c>
      <c r="L101" s="156"/>
      <c r="M101" s="160"/>
      <c r="N101" s="161"/>
      <c r="O101" s="161"/>
      <c r="P101" s="161"/>
      <c r="Q101" s="161"/>
      <c r="R101" s="161"/>
      <c r="S101" s="161"/>
      <c r="T101" s="162"/>
      <c r="AT101" s="157" t="s">
        <v>188</v>
      </c>
      <c r="AU101" s="157" t="s">
        <v>83</v>
      </c>
      <c r="AV101" s="13" t="s">
        <v>83</v>
      </c>
      <c r="AW101" s="13" t="s">
        <v>34</v>
      </c>
      <c r="AX101" s="13" t="s">
        <v>81</v>
      </c>
      <c r="AY101" s="157" t="s">
        <v>134</v>
      </c>
    </row>
    <row r="102" spans="1:65" s="2" customFormat="1" ht="33" customHeight="1">
      <c r="A102" s="28"/>
      <c r="B102" s="135"/>
      <c r="C102" s="136" t="s">
        <v>159</v>
      </c>
      <c r="D102" s="136" t="s">
        <v>137</v>
      </c>
      <c r="E102" s="137" t="s">
        <v>200</v>
      </c>
      <c r="F102" s="138" t="s">
        <v>201</v>
      </c>
      <c r="G102" s="139" t="s">
        <v>202</v>
      </c>
      <c r="H102" s="140">
        <v>0.8</v>
      </c>
      <c r="I102" s="185">
        <v>0</v>
      </c>
      <c r="J102" s="141">
        <f>ROUND(I102*H102,2)</f>
        <v>0</v>
      </c>
      <c r="K102" s="138" t="s">
        <v>140</v>
      </c>
      <c r="L102" s="29"/>
      <c r="M102" s="142" t="s">
        <v>3</v>
      </c>
      <c r="N102" s="143" t="s">
        <v>44</v>
      </c>
      <c r="O102" s="144">
        <v>1.895</v>
      </c>
      <c r="P102" s="144">
        <f>O102*H102</f>
        <v>1.516</v>
      </c>
      <c r="Q102" s="144">
        <v>0.00726</v>
      </c>
      <c r="R102" s="144">
        <f>Q102*H102</f>
        <v>0.005808000000000001</v>
      </c>
      <c r="S102" s="144">
        <v>0</v>
      </c>
      <c r="T102" s="145">
        <f>S102*H102</f>
        <v>0</v>
      </c>
      <c r="U102" s="28"/>
      <c r="V102" s="28"/>
      <c r="W102" s="28"/>
      <c r="X102" s="28"/>
      <c r="Y102" s="28"/>
      <c r="Z102" s="28"/>
      <c r="AA102" s="28"/>
      <c r="AB102" s="28"/>
      <c r="AC102" s="28"/>
      <c r="AD102" s="28"/>
      <c r="AE102" s="28"/>
      <c r="AR102" s="146" t="s">
        <v>159</v>
      </c>
      <c r="AT102" s="146" t="s">
        <v>137</v>
      </c>
      <c r="AU102" s="146" t="s">
        <v>83</v>
      </c>
      <c r="AY102" s="16" t="s">
        <v>134</v>
      </c>
      <c r="BE102" s="147">
        <f>IF(N102="základní",J102,0)</f>
        <v>0</v>
      </c>
      <c r="BF102" s="147">
        <f>IF(N102="snížená",J102,0)</f>
        <v>0</v>
      </c>
      <c r="BG102" s="147">
        <f>IF(N102="zákl. přenesená",J102,0)</f>
        <v>0</v>
      </c>
      <c r="BH102" s="147">
        <f>IF(N102="sníž. přenesená",J102,0)</f>
        <v>0</v>
      </c>
      <c r="BI102" s="147">
        <f>IF(N102="nulová",J102,0)</f>
        <v>0</v>
      </c>
      <c r="BJ102" s="16" t="s">
        <v>81</v>
      </c>
      <c r="BK102" s="147">
        <f>ROUND(I102*H102,2)</f>
        <v>0</v>
      </c>
      <c r="BL102" s="16" t="s">
        <v>159</v>
      </c>
      <c r="BM102" s="146" t="s">
        <v>203</v>
      </c>
    </row>
    <row r="103" spans="1:47" s="2" customFormat="1" ht="185.25">
      <c r="A103" s="28"/>
      <c r="B103" s="29"/>
      <c r="C103" s="28"/>
      <c r="D103" s="148" t="s">
        <v>186</v>
      </c>
      <c r="E103" s="28"/>
      <c r="F103" s="149" t="s">
        <v>204</v>
      </c>
      <c r="G103" s="28"/>
      <c r="H103" s="28"/>
      <c r="I103" s="28"/>
      <c r="J103" s="28"/>
      <c r="K103" s="28"/>
      <c r="L103" s="29"/>
      <c r="M103" s="150"/>
      <c r="N103" s="151"/>
      <c r="O103" s="49"/>
      <c r="P103" s="49"/>
      <c r="Q103" s="49"/>
      <c r="R103" s="49"/>
      <c r="S103" s="49"/>
      <c r="T103" s="50"/>
      <c r="U103" s="28"/>
      <c r="V103" s="28"/>
      <c r="W103" s="28"/>
      <c r="X103" s="28"/>
      <c r="Y103" s="28"/>
      <c r="Z103" s="28"/>
      <c r="AA103" s="28"/>
      <c r="AB103" s="28"/>
      <c r="AC103" s="28"/>
      <c r="AD103" s="28"/>
      <c r="AE103" s="28"/>
      <c r="AT103" s="16" t="s">
        <v>186</v>
      </c>
      <c r="AU103" s="16" t="s">
        <v>83</v>
      </c>
    </row>
    <row r="104" spans="2:51" s="13" customFormat="1" ht="12">
      <c r="B104" s="156"/>
      <c r="D104" s="148" t="s">
        <v>188</v>
      </c>
      <c r="E104" s="157" t="s">
        <v>3</v>
      </c>
      <c r="F104" s="158" t="s">
        <v>205</v>
      </c>
      <c r="H104" s="159">
        <v>0.8</v>
      </c>
      <c r="L104" s="156"/>
      <c r="M104" s="160"/>
      <c r="N104" s="161"/>
      <c r="O104" s="161"/>
      <c r="P104" s="161"/>
      <c r="Q104" s="161"/>
      <c r="R104" s="161"/>
      <c r="S104" s="161"/>
      <c r="T104" s="162"/>
      <c r="AT104" s="157" t="s">
        <v>188</v>
      </c>
      <c r="AU104" s="157" t="s">
        <v>83</v>
      </c>
      <c r="AV104" s="13" t="s">
        <v>83</v>
      </c>
      <c r="AW104" s="13" t="s">
        <v>34</v>
      </c>
      <c r="AX104" s="13" t="s">
        <v>81</v>
      </c>
      <c r="AY104" s="157" t="s">
        <v>134</v>
      </c>
    </row>
    <row r="105" spans="1:65" s="2" customFormat="1" ht="33" customHeight="1">
      <c r="A105" s="28"/>
      <c r="B105" s="135"/>
      <c r="C105" s="136" t="s">
        <v>133</v>
      </c>
      <c r="D105" s="136" t="s">
        <v>137</v>
      </c>
      <c r="E105" s="137" t="s">
        <v>206</v>
      </c>
      <c r="F105" s="138" t="s">
        <v>207</v>
      </c>
      <c r="G105" s="139" t="s">
        <v>202</v>
      </c>
      <c r="H105" s="140">
        <v>0.8</v>
      </c>
      <c r="I105" s="185">
        <v>0</v>
      </c>
      <c r="J105" s="141">
        <f>ROUND(I105*H105,2)</f>
        <v>0</v>
      </c>
      <c r="K105" s="138" t="s">
        <v>140</v>
      </c>
      <c r="L105" s="29"/>
      <c r="M105" s="142" t="s">
        <v>3</v>
      </c>
      <c r="N105" s="143" t="s">
        <v>44</v>
      </c>
      <c r="O105" s="144">
        <v>0.628</v>
      </c>
      <c r="P105" s="144">
        <f>O105*H105</f>
        <v>0.5024000000000001</v>
      </c>
      <c r="Q105" s="144">
        <v>0.00086</v>
      </c>
      <c r="R105" s="144">
        <f>Q105*H105</f>
        <v>0.000688</v>
      </c>
      <c r="S105" s="144">
        <v>0</v>
      </c>
      <c r="T105" s="145">
        <f>S105*H105</f>
        <v>0</v>
      </c>
      <c r="U105" s="28"/>
      <c r="V105" s="28"/>
      <c r="W105" s="28"/>
      <c r="X105" s="28"/>
      <c r="Y105" s="28"/>
      <c r="Z105" s="28"/>
      <c r="AA105" s="28"/>
      <c r="AB105" s="28"/>
      <c r="AC105" s="28"/>
      <c r="AD105" s="28"/>
      <c r="AE105" s="28"/>
      <c r="AR105" s="146" t="s">
        <v>159</v>
      </c>
      <c r="AT105" s="146" t="s">
        <v>137</v>
      </c>
      <c r="AU105" s="146" t="s">
        <v>83</v>
      </c>
      <c r="AY105" s="16" t="s">
        <v>134</v>
      </c>
      <c r="BE105" s="147">
        <f>IF(N105="základní",J105,0)</f>
        <v>0</v>
      </c>
      <c r="BF105" s="147">
        <f>IF(N105="snížená",J105,0)</f>
        <v>0</v>
      </c>
      <c r="BG105" s="147">
        <f>IF(N105="zákl. přenesená",J105,0)</f>
        <v>0</v>
      </c>
      <c r="BH105" s="147">
        <f>IF(N105="sníž. přenesená",J105,0)</f>
        <v>0</v>
      </c>
      <c r="BI105" s="147">
        <f>IF(N105="nulová",J105,0)</f>
        <v>0</v>
      </c>
      <c r="BJ105" s="16" t="s">
        <v>81</v>
      </c>
      <c r="BK105" s="147">
        <f>ROUND(I105*H105,2)</f>
        <v>0</v>
      </c>
      <c r="BL105" s="16" t="s">
        <v>159</v>
      </c>
      <c r="BM105" s="146" t="s">
        <v>208</v>
      </c>
    </row>
    <row r="106" spans="1:47" s="2" customFormat="1" ht="185.25">
      <c r="A106" s="28"/>
      <c r="B106" s="29"/>
      <c r="C106" s="28"/>
      <c r="D106" s="148" t="s">
        <v>186</v>
      </c>
      <c r="E106" s="28"/>
      <c r="F106" s="149" t="s">
        <v>204</v>
      </c>
      <c r="G106" s="28"/>
      <c r="H106" s="28"/>
      <c r="I106" s="28"/>
      <c r="J106" s="28"/>
      <c r="K106" s="28"/>
      <c r="L106" s="29"/>
      <c r="M106" s="150"/>
      <c r="N106" s="151"/>
      <c r="O106" s="49"/>
      <c r="P106" s="49"/>
      <c r="Q106" s="49"/>
      <c r="R106" s="49"/>
      <c r="S106" s="49"/>
      <c r="T106" s="50"/>
      <c r="U106" s="28"/>
      <c r="V106" s="28"/>
      <c r="W106" s="28"/>
      <c r="X106" s="28"/>
      <c r="Y106" s="28"/>
      <c r="Z106" s="28"/>
      <c r="AA106" s="28"/>
      <c r="AB106" s="28"/>
      <c r="AC106" s="28"/>
      <c r="AD106" s="28"/>
      <c r="AE106" s="28"/>
      <c r="AT106" s="16" t="s">
        <v>186</v>
      </c>
      <c r="AU106" s="16" t="s">
        <v>83</v>
      </c>
    </row>
    <row r="107" spans="2:51" s="13" customFormat="1" ht="12">
      <c r="B107" s="156"/>
      <c r="D107" s="148" t="s">
        <v>188</v>
      </c>
      <c r="E107" s="157" t="s">
        <v>3</v>
      </c>
      <c r="F107" s="158" t="s">
        <v>205</v>
      </c>
      <c r="H107" s="159">
        <v>0.8</v>
      </c>
      <c r="L107" s="156"/>
      <c r="M107" s="160"/>
      <c r="N107" s="161"/>
      <c r="O107" s="161"/>
      <c r="P107" s="161"/>
      <c r="Q107" s="161"/>
      <c r="R107" s="161"/>
      <c r="S107" s="161"/>
      <c r="T107" s="162"/>
      <c r="AT107" s="157" t="s">
        <v>188</v>
      </c>
      <c r="AU107" s="157" t="s">
        <v>83</v>
      </c>
      <c r="AV107" s="13" t="s">
        <v>83</v>
      </c>
      <c r="AW107" s="13" t="s">
        <v>34</v>
      </c>
      <c r="AX107" s="13" t="s">
        <v>81</v>
      </c>
      <c r="AY107" s="157" t="s">
        <v>134</v>
      </c>
    </row>
    <row r="108" spans="2:63" s="12" customFormat="1" ht="22.9" customHeight="1">
      <c r="B108" s="123"/>
      <c r="D108" s="124" t="s">
        <v>72</v>
      </c>
      <c r="E108" s="133" t="s">
        <v>159</v>
      </c>
      <c r="F108" s="133" t="s">
        <v>209</v>
      </c>
      <c r="J108" s="134">
        <f>BK108</f>
        <v>0</v>
      </c>
      <c r="L108" s="123"/>
      <c r="M108" s="127"/>
      <c r="N108" s="128"/>
      <c r="O108" s="128"/>
      <c r="P108" s="129">
        <f>SUM(P109:P111)</f>
        <v>0.074</v>
      </c>
      <c r="Q108" s="128"/>
      <c r="R108" s="129">
        <f>SUM(R109:R111)</f>
        <v>0.40532</v>
      </c>
      <c r="S108" s="128"/>
      <c r="T108" s="130">
        <f>SUM(T109:T111)</f>
        <v>0</v>
      </c>
      <c r="AR108" s="124" t="s">
        <v>81</v>
      </c>
      <c r="AT108" s="131" t="s">
        <v>72</v>
      </c>
      <c r="AU108" s="131" t="s">
        <v>81</v>
      </c>
      <c r="AY108" s="124" t="s">
        <v>134</v>
      </c>
      <c r="BK108" s="132">
        <f>SUM(BK109:BK111)</f>
        <v>0</v>
      </c>
    </row>
    <row r="109" spans="1:65" s="2" customFormat="1" ht="16.5" customHeight="1">
      <c r="A109" s="28"/>
      <c r="B109" s="135"/>
      <c r="C109" s="136" t="s">
        <v>210</v>
      </c>
      <c r="D109" s="136" t="s">
        <v>137</v>
      </c>
      <c r="E109" s="137" t="s">
        <v>211</v>
      </c>
      <c r="F109" s="138" t="s">
        <v>212</v>
      </c>
      <c r="G109" s="139" t="s">
        <v>202</v>
      </c>
      <c r="H109" s="140">
        <v>2</v>
      </c>
      <c r="I109" s="185">
        <v>0</v>
      </c>
      <c r="J109" s="141">
        <f>ROUND(I109*H109,2)</f>
        <v>0</v>
      </c>
      <c r="K109" s="138" t="s">
        <v>140</v>
      </c>
      <c r="L109" s="29"/>
      <c r="M109" s="142" t="s">
        <v>3</v>
      </c>
      <c r="N109" s="143" t="s">
        <v>44</v>
      </c>
      <c r="O109" s="144">
        <v>0.037</v>
      </c>
      <c r="P109" s="144">
        <f>O109*H109</f>
        <v>0.074</v>
      </c>
      <c r="Q109" s="144">
        <v>0.20266</v>
      </c>
      <c r="R109" s="144">
        <f>Q109*H109</f>
        <v>0.40532</v>
      </c>
      <c r="S109" s="144">
        <v>0</v>
      </c>
      <c r="T109" s="145">
        <f>S109*H109</f>
        <v>0</v>
      </c>
      <c r="U109" s="28"/>
      <c r="V109" s="28"/>
      <c r="W109" s="28"/>
      <c r="X109" s="28"/>
      <c r="Y109" s="28"/>
      <c r="Z109" s="28"/>
      <c r="AA109" s="28"/>
      <c r="AB109" s="28"/>
      <c r="AC109" s="28"/>
      <c r="AD109" s="28"/>
      <c r="AE109" s="28"/>
      <c r="AR109" s="146" t="s">
        <v>159</v>
      </c>
      <c r="AT109" s="146" t="s">
        <v>137</v>
      </c>
      <c r="AU109" s="146" t="s">
        <v>83</v>
      </c>
      <c r="AY109" s="16" t="s">
        <v>134</v>
      </c>
      <c r="BE109" s="147">
        <f>IF(N109="základní",J109,0)</f>
        <v>0</v>
      </c>
      <c r="BF109" s="147">
        <f>IF(N109="snížená",J109,0)</f>
        <v>0</v>
      </c>
      <c r="BG109" s="147">
        <f>IF(N109="zákl. přenesená",J109,0)</f>
        <v>0</v>
      </c>
      <c r="BH109" s="147">
        <f>IF(N109="sníž. přenesená",J109,0)</f>
        <v>0</v>
      </c>
      <c r="BI109" s="147">
        <f>IF(N109="nulová",J109,0)</f>
        <v>0</v>
      </c>
      <c r="BJ109" s="16" t="s">
        <v>81</v>
      </c>
      <c r="BK109" s="147">
        <f>ROUND(I109*H109,2)</f>
        <v>0</v>
      </c>
      <c r="BL109" s="16" t="s">
        <v>159</v>
      </c>
      <c r="BM109" s="146" t="s">
        <v>213</v>
      </c>
    </row>
    <row r="110" spans="1:47" s="2" customFormat="1" ht="48.75">
      <c r="A110" s="28"/>
      <c r="B110" s="29"/>
      <c r="C110" s="28"/>
      <c r="D110" s="148" t="s">
        <v>186</v>
      </c>
      <c r="E110" s="28"/>
      <c r="F110" s="149" t="s">
        <v>214</v>
      </c>
      <c r="G110" s="28"/>
      <c r="H110" s="28"/>
      <c r="I110" s="28"/>
      <c r="J110" s="28"/>
      <c r="K110" s="28"/>
      <c r="L110" s="29"/>
      <c r="M110" s="150"/>
      <c r="N110" s="151"/>
      <c r="O110" s="49"/>
      <c r="P110" s="49"/>
      <c r="Q110" s="49"/>
      <c r="R110" s="49"/>
      <c r="S110" s="49"/>
      <c r="T110" s="50"/>
      <c r="U110" s="28"/>
      <c r="V110" s="28"/>
      <c r="W110" s="28"/>
      <c r="X110" s="28"/>
      <c r="Y110" s="28"/>
      <c r="Z110" s="28"/>
      <c r="AA110" s="28"/>
      <c r="AB110" s="28"/>
      <c r="AC110" s="28"/>
      <c r="AD110" s="28"/>
      <c r="AE110" s="28"/>
      <c r="AT110" s="16" t="s">
        <v>186</v>
      </c>
      <c r="AU110" s="16" t="s">
        <v>83</v>
      </c>
    </row>
    <row r="111" spans="2:51" s="13" customFormat="1" ht="12">
      <c r="B111" s="156"/>
      <c r="D111" s="148" t="s">
        <v>188</v>
      </c>
      <c r="E111" s="157" t="s">
        <v>3</v>
      </c>
      <c r="F111" s="158" t="s">
        <v>194</v>
      </c>
      <c r="H111" s="159">
        <v>2</v>
      </c>
      <c r="L111" s="156"/>
      <c r="M111" s="160"/>
      <c r="N111" s="161"/>
      <c r="O111" s="161"/>
      <c r="P111" s="161"/>
      <c r="Q111" s="161"/>
      <c r="R111" s="161"/>
      <c r="S111" s="161"/>
      <c r="T111" s="162"/>
      <c r="AT111" s="157" t="s">
        <v>188</v>
      </c>
      <c r="AU111" s="157" t="s">
        <v>83</v>
      </c>
      <c r="AV111" s="13" t="s">
        <v>83</v>
      </c>
      <c r="AW111" s="13" t="s">
        <v>34</v>
      </c>
      <c r="AX111" s="13" t="s">
        <v>81</v>
      </c>
      <c r="AY111" s="157" t="s">
        <v>134</v>
      </c>
    </row>
    <row r="112" spans="2:63" s="12" customFormat="1" ht="22.9" customHeight="1">
      <c r="B112" s="123"/>
      <c r="D112" s="124" t="s">
        <v>72</v>
      </c>
      <c r="E112" s="133" t="s">
        <v>215</v>
      </c>
      <c r="F112" s="133" t="s">
        <v>216</v>
      </c>
      <c r="J112" s="134">
        <f>BK112</f>
        <v>0</v>
      </c>
      <c r="L112" s="123"/>
      <c r="M112" s="127"/>
      <c r="N112" s="128"/>
      <c r="O112" s="128"/>
      <c r="P112" s="129">
        <f>SUM(P113:P121)</f>
        <v>8.596499999999999</v>
      </c>
      <c r="Q112" s="128"/>
      <c r="R112" s="129">
        <f>SUM(R113:R121)</f>
        <v>0.000795</v>
      </c>
      <c r="S112" s="128"/>
      <c r="T112" s="130">
        <f>SUM(T113:T121)</f>
        <v>1.2235</v>
      </c>
      <c r="AR112" s="124" t="s">
        <v>81</v>
      </c>
      <c r="AT112" s="131" t="s">
        <v>72</v>
      </c>
      <c r="AU112" s="131" t="s">
        <v>81</v>
      </c>
      <c r="AY112" s="124" t="s">
        <v>134</v>
      </c>
      <c r="BK112" s="132">
        <f>SUM(BK113:BK121)</f>
        <v>0</v>
      </c>
    </row>
    <row r="113" spans="1:65" s="2" customFormat="1" ht="16.5" customHeight="1">
      <c r="A113" s="28"/>
      <c r="B113" s="135"/>
      <c r="C113" s="136" t="s">
        <v>217</v>
      </c>
      <c r="D113" s="136" t="s">
        <v>137</v>
      </c>
      <c r="E113" s="137" t="s">
        <v>218</v>
      </c>
      <c r="F113" s="138" t="s">
        <v>219</v>
      </c>
      <c r="G113" s="139" t="s">
        <v>220</v>
      </c>
      <c r="H113" s="140">
        <v>3</v>
      </c>
      <c r="I113" s="185">
        <v>0</v>
      </c>
      <c r="J113" s="141">
        <f>ROUND(I113*H113,2)</f>
        <v>0</v>
      </c>
      <c r="K113" s="138" t="s">
        <v>140</v>
      </c>
      <c r="L113" s="29"/>
      <c r="M113" s="142" t="s">
        <v>3</v>
      </c>
      <c r="N113" s="143" t="s">
        <v>44</v>
      </c>
      <c r="O113" s="144">
        <v>0.303</v>
      </c>
      <c r="P113" s="144">
        <f>O113*H113</f>
        <v>0.909</v>
      </c>
      <c r="Q113" s="144">
        <v>2E-05</v>
      </c>
      <c r="R113" s="144">
        <f>Q113*H113</f>
        <v>6.000000000000001E-05</v>
      </c>
      <c r="S113" s="144">
        <v>0</v>
      </c>
      <c r="T113" s="145">
        <f>S113*H113</f>
        <v>0</v>
      </c>
      <c r="U113" s="28"/>
      <c r="V113" s="28"/>
      <c r="W113" s="28"/>
      <c r="X113" s="28"/>
      <c r="Y113" s="28"/>
      <c r="Z113" s="28"/>
      <c r="AA113" s="28"/>
      <c r="AB113" s="28"/>
      <c r="AC113" s="28"/>
      <c r="AD113" s="28"/>
      <c r="AE113" s="28"/>
      <c r="AR113" s="146" t="s">
        <v>159</v>
      </c>
      <c r="AT113" s="146" t="s">
        <v>137</v>
      </c>
      <c r="AU113" s="146" t="s">
        <v>83</v>
      </c>
      <c r="AY113" s="16" t="s">
        <v>134</v>
      </c>
      <c r="BE113" s="147">
        <f>IF(N113="základní",J113,0)</f>
        <v>0</v>
      </c>
      <c r="BF113" s="147">
        <f>IF(N113="snížená",J113,0)</f>
        <v>0</v>
      </c>
      <c r="BG113" s="147">
        <f>IF(N113="zákl. přenesená",J113,0)</f>
        <v>0</v>
      </c>
      <c r="BH113" s="147">
        <f>IF(N113="sníž. přenesená",J113,0)</f>
        <v>0</v>
      </c>
      <c r="BI113" s="147">
        <f>IF(N113="nulová",J113,0)</f>
        <v>0</v>
      </c>
      <c r="BJ113" s="16" t="s">
        <v>81</v>
      </c>
      <c r="BK113" s="147">
        <f>ROUND(I113*H113,2)</f>
        <v>0</v>
      </c>
      <c r="BL113" s="16" t="s">
        <v>159</v>
      </c>
      <c r="BM113" s="146" t="s">
        <v>221</v>
      </c>
    </row>
    <row r="114" spans="1:47" s="2" customFormat="1" ht="29.25">
      <c r="A114" s="28"/>
      <c r="B114" s="29"/>
      <c r="C114" s="28"/>
      <c r="D114" s="148" t="s">
        <v>186</v>
      </c>
      <c r="E114" s="28"/>
      <c r="F114" s="149" t="s">
        <v>222</v>
      </c>
      <c r="G114" s="28"/>
      <c r="H114" s="28"/>
      <c r="I114" s="28"/>
      <c r="J114" s="28"/>
      <c r="K114" s="28"/>
      <c r="L114" s="29"/>
      <c r="M114" s="150"/>
      <c r="N114" s="151"/>
      <c r="O114" s="49"/>
      <c r="P114" s="49"/>
      <c r="Q114" s="49"/>
      <c r="R114" s="49"/>
      <c r="S114" s="49"/>
      <c r="T114" s="50"/>
      <c r="U114" s="28"/>
      <c r="V114" s="28"/>
      <c r="W114" s="28"/>
      <c r="X114" s="28"/>
      <c r="Y114" s="28"/>
      <c r="Z114" s="28"/>
      <c r="AA114" s="28"/>
      <c r="AB114" s="28"/>
      <c r="AC114" s="28"/>
      <c r="AD114" s="28"/>
      <c r="AE114" s="28"/>
      <c r="AT114" s="16" t="s">
        <v>186</v>
      </c>
      <c r="AU114" s="16" t="s">
        <v>83</v>
      </c>
    </row>
    <row r="115" spans="1:65" s="2" customFormat="1" ht="16.5" customHeight="1">
      <c r="A115" s="28"/>
      <c r="B115" s="135"/>
      <c r="C115" s="136" t="s">
        <v>223</v>
      </c>
      <c r="D115" s="136" t="s">
        <v>137</v>
      </c>
      <c r="E115" s="137" t="s">
        <v>224</v>
      </c>
      <c r="F115" s="138" t="s">
        <v>225</v>
      </c>
      <c r="G115" s="139" t="s">
        <v>226</v>
      </c>
      <c r="H115" s="140">
        <v>60</v>
      </c>
      <c r="I115" s="185">
        <v>0</v>
      </c>
      <c r="J115" s="141">
        <f>ROUND(I115*H115,2)</f>
        <v>0</v>
      </c>
      <c r="K115" s="138" t="s">
        <v>140</v>
      </c>
      <c r="L115" s="29"/>
      <c r="M115" s="142" t="s">
        <v>3</v>
      </c>
      <c r="N115" s="143" t="s">
        <v>44</v>
      </c>
      <c r="O115" s="144">
        <v>0.062</v>
      </c>
      <c r="P115" s="144">
        <f>O115*H115</f>
        <v>3.7199999999999998</v>
      </c>
      <c r="Q115" s="144">
        <v>0</v>
      </c>
      <c r="R115" s="144">
        <f>Q115*H115</f>
        <v>0</v>
      </c>
      <c r="S115" s="144">
        <v>0</v>
      </c>
      <c r="T115" s="145">
        <f>S115*H115</f>
        <v>0</v>
      </c>
      <c r="U115" s="28"/>
      <c r="V115" s="28"/>
      <c r="W115" s="28"/>
      <c r="X115" s="28"/>
      <c r="Y115" s="28"/>
      <c r="Z115" s="28"/>
      <c r="AA115" s="28"/>
      <c r="AB115" s="28"/>
      <c r="AC115" s="28"/>
      <c r="AD115" s="28"/>
      <c r="AE115" s="28"/>
      <c r="AR115" s="146" t="s">
        <v>159</v>
      </c>
      <c r="AT115" s="146" t="s">
        <v>137</v>
      </c>
      <c r="AU115" s="146" t="s">
        <v>83</v>
      </c>
      <c r="AY115" s="16" t="s">
        <v>134</v>
      </c>
      <c r="BE115" s="147">
        <f>IF(N115="základní",J115,0)</f>
        <v>0</v>
      </c>
      <c r="BF115" s="147">
        <f>IF(N115="snížená",J115,0)</f>
        <v>0</v>
      </c>
      <c r="BG115" s="147">
        <f>IF(N115="zákl. přenesená",J115,0)</f>
        <v>0</v>
      </c>
      <c r="BH115" s="147">
        <f>IF(N115="sníž. přenesená",J115,0)</f>
        <v>0</v>
      </c>
      <c r="BI115" s="147">
        <f>IF(N115="nulová",J115,0)</f>
        <v>0</v>
      </c>
      <c r="BJ115" s="16" t="s">
        <v>81</v>
      </c>
      <c r="BK115" s="147">
        <f>ROUND(I115*H115,2)</f>
        <v>0</v>
      </c>
      <c r="BL115" s="16" t="s">
        <v>159</v>
      </c>
      <c r="BM115" s="146" t="s">
        <v>227</v>
      </c>
    </row>
    <row r="116" spans="1:47" s="2" customFormat="1" ht="29.25">
      <c r="A116" s="28"/>
      <c r="B116" s="29"/>
      <c r="C116" s="28"/>
      <c r="D116" s="148" t="s">
        <v>186</v>
      </c>
      <c r="E116" s="28"/>
      <c r="F116" s="149" t="s">
        <v>228</v>
      </c>
      <c r="G116" s="28"/>
      <c r="H116" s="28"/>
      <c r="I116" s="28"/>
      <c r="J116" s="28"/>
      <c r="K116" s="28"/>
      <c r="L116" s="29"/>
      <c r="M116" s="150"/>
      <c r="N116" s="151"/>
      <c r="O116" s="49"/>
      <c r="P116" s="49"/>
      <c r="Q116" s="49"/>
      <c r="R116" s="49"/>
      <c r="S116" s="49"/>
      <c r="T116" s="50"/>
      <c r="U116" s="28"/>
      <c r="V116" s="28"/>
      <c r="W116" s="28"/>
      <c r="X116" s="28"/>
      <c r="Y116" s="28"/>
      <c r="Z116" s="28"/>
      <c r="AA116" s="28"/>
      <c r="AB116" s="28"/>
      <c r="AC116" s="28"/>
      <c r="AD116" s="28"/>
      <c r="AE116" s="28"/>
      <c r="AT116" s="16" t="s">
        <v>186</v>
      </c>
      <c r="AU116" s="16" t="s">
        <v>83</v>
      </c>
    </row>
    <row r="117" spans="2:51" s="13" customFormat="1" ht="12">
      <c r="B117" s="156"/>
      <c r="D117" s="148" t="s">
        <v>188</v>
      </c>
      <c r="E117" s="157" t="s">
        <v>3</v>
      </c>
      <c r="F117" s="158" t="s">
        <v>229</v>
      </c>
      <c r="H117" s="159">
        <v>60</v>
      </c>
      <c r="L117" s="156"/>
      <c r="M117" s="160"/>
      <c r="N117" s="161"/>
      <c r="O117" s="161"/>
      <c r="P117" s="161"/>
      <c r="Q117" s="161"/>
      <c r="R117" s="161"/>
      <c r="S117" s="161"/>
      <c r="T117" s="162"/>
      <c r="AT117" s="157" t="s">
        <v>188</v>
      </c>
      <c r="AU117" s="157" t="s">
        <v>83</v>
      </c>
      <c r="AV117" s="13" t="s">
        <v>83</v>
      </c>
      <c r="AW117" s="13" t="s">
        <v>34</v>
      </c>
      <c r="AX117" s="13" t="s">
        <v>81</v>
      </c>
      <c r="AY117" s="157" t="s">
        <v>134</v>
      </c>
    </row>
    <row r="118" spans="1:65" s="2" customFormat="1" ht="16.5" customHeight="1">
      <c r="A118" s="28"/>
      <c r="B118" s="135"/>
      <c r="C118" s="163" t="s">
        <v>215</v>
      </c>
      <c r="D118" s="163" t="s">
        <v>230</v>
      </c>
      <c r="E118" s="164" t="s">
        <v>231</v>
      </c>
      <c r="F118" s="165" t="s">
        <v>232</v>
      </c>
      <c r="G118" s="166" t="s">
        <v>233</v>
      </c>
      <c r="H118" s="167">
        <v>4</v>
      </c>
      <c r="I118" s="186">
        <v>0</v>
      </c>
      <c r="J118" s="168">
        <f>ROUND(I118*H118,2)</f>
        <v>0</v>
      </c>
      <c r="K118" s="165" t="s">
        <v>3</v>
      </c>
      <c r="L118" s="169"/>
      <c r="M118" s="170" t="s">
        <v>3</v>
      </c>
      <c r="N118" s="171" t="s">
        <v>44</v>
      </c>
      <c r="O118" s="144">
        <v>0</v>
      </c>
      <c r="P118" s="144">
        <f>O118*H118</f>
        <v>0</v>
      </c>
      <c r="Q118" s="144">
        <v>0</v>
      </c>
      <c r="R118" s="144">
        <f>Q118*H118</f>
        <v>0</v>
      </c>
      <c r="S118" s="144">
        <v>0</v>
      </c>
      <c r="T118" s="145">
        <f>S118*H118</f>
        <v>0</v>
      </c>
      <c r="U118" s="28"/>
      <c r="V118" s="28"/>
      <c r="W118" s="28"/>
      <c r="X118" s="28"/>
      <c r="Y118" s="28"/>
      <c r="Z118" s="28"/>
      <c r="AA118" s="28"/>
      <c r="AB118" s="28"/>
      <c r="AC118" s="28"/>
      <c r="AD118" s="28"/>
      <c r="AE118" s="28"/>
      <c r="AR118" s="146" t="s">
        <v>223</v>
      </c>
      <c r="AT118" s="146" t="s">
        <v>230</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159</v>
      </c>
      <c r="BM118" s="146" t="s">
        <v>234</v>
      </c>
    </row>
    <row r="119" spans="1:65" s="2" customFormat="1" ht="21.75" customHeight="1">
      <c r="A119" s="28"/>
      <c r="B119" s="135"/>
      <c r="C119" s="136" t="s">
        <v>235</v>
      </c>
      <c r="D119" s="136" t="s">
        <v>137</v>
      </c>
      <c r="E119" s="137" t="s">
        <v>236</v>
      </c>
      <c r="F119" s="138" t="s">
        <v>237</v>
      </c>
      <c r="G119" s="139" t="s">
        <v>184</v>
      </c>
      <c r="H119" s="140">
        <v>0.5</v>
      </c>
      <c r="I119" s="185">
        <v>0</v>
      </c>
      <c r="J119" s="141">
        <f>ROUND(I119*H119,2)</f>
        <v>0</v>
      </c>
      <c r="K119" s="138" t="s">
        <v>140</v>
      </c>
      <c r="L119" s="29"/>
      <c r="M119" s="142" t="s">
        <v>3</v>
      </c>
      <c r="N119" s="143" t="s">
        <v>44</v>
      </c>
      <c r="O119" s="144">
        <v>7.935</v>
      </c>
      <c r="P119" s="144">
        <f>O119*H119</f>
        <v>3.9675</v>
      </c>
      <c r="Q119" s="144">
        <v>0.00147</v>
      </c>
      <c r="R119" s="144">
        <f>Q119*H119</f>
        <v>0.000735</v>
      </c>
      <c r="S119" s="144">
        <v>2.447</v>
      </c>
      <c r="T119" s="145">
        <f>S119*H119</f>
        <v>1.2235</v>
      </c>
      <c r="U119" s="28"/>
      <c r="V119" s="28"/>
      <c r="W119" s="28"/>
      <c r="X119" s="28"/>
      <c r="Y119" s="28"/>
      <c r="Z119" s="28"/>
      <c r="AA119" s="28"/>
      <c r="AB119" s="28"/>
      <c r="AC119" s="28"/>
      <c r="AD119" s="28"/>
      <c r="AE119" s="28"/>
      <c r="AR119" s="146" t="s">
        <v>159</v>
      </c>
      <c r="AT119" s="146" t="s">
        <v>137</v>
      </c>
      <c r="AU119" s="146" t="s">
        <v>83</v>
      </c>
      <c r="AY119" s="16" t="s">
        <v>134</v>
      </c>
      <c r="BE119" s="147">
        <f>IF(N119="základní",J119,0)</f>
        <v>0</v>
      </c>
      <c r="BF119" s="147">
        <f>IF(N119="snížená",J119,0)</f>
        <v>0</v>
      </c>
      <c r="BG119" s="147">
        <f>IF(N119="zákl. přenesená",J119,0)</f>
        <v>0</v>
      </c>
      <c r="BH119" s="147">
        <f>IF(N119="sníž. přenesená",J119,0)</f>
        <v>0</v>
      </c>
      <c r="BI119" s="147">
        <f>IF(N119="nulová",J119,0)</f>
        <v>0</v>
      </c>
      <c r="BJ119" s="16" t="s">
        <v>81</v>
      </c>
      <c r="BK119" s="147">
        <f>ROUND(I119*H119,2)</f>
        <v>0</v>
      </c>
      <c r="BL119" s="16" t="s">
        <v>159</v>
      </c>
      <c r="BM119" s="146" t="s">
        <v>238</v>
      </c>
    </row>
    <row r="120" spans="1:47" s="2" customFormat="1" ht="409.5">
      <c r="A120" s="28"/>
      <c r="B120" s="29"/>
      <c r="C120" s="28"/>
      <c r="D120" s="148" t="s">
        <v>186</v>
      </c>
      <c r="E120" s="28"/>
      <c r="F120" s="149" t="s">
        <v>239</v>
      </c>
      <c r="G120" s="28"/>
      <c r="H120" s="28"/>
      <c r="I120" s="28"/>
      <c r="J120" s="28"/>
      <c r="K120" s="28"/>
      <c r="L120" s="29"/>
      <c r="M120" s="150"/>
      <c r="N120" s="151"/>
      <c r="O120" s="49"/>
      <c r="P120" s="49"/>
      <c r="Q120" s="49"/>
      <c r="R120" s="49"/>
      <c r="S120" s="49"/>
      <c r="T120" s="50"/>
      <c r="U120" s="28"/>
      <c r="V120" s="28"/>
      <c r="W120" s="28"/>
      <c r="X120" s="28"/>
      <c r="Y120" s="28"/>
      <c r="Z120" s="28"/>
      <c r="AA120" s="28"/>
      <c r="AB120" s="28"/>
      <c r="AC120" s="28"/>
      <c r="AD120" s="28"/>
      <c r="AE120" s="28"/>
      <c r="AT120" s="16" t="s">
        <v>186</v>
      </c>
      <c r="AU120" s="16" t="s">
        <v>83</v>
      </c>
    </row>
    <row r="121" spans="2:51" s="13" customFormat="1" ht="12">
      <c r="B121" s="156"/>
      <c r="D121" s="148" t="s">
        <v>188</v>
      </c>
      <c r="E121" s="157" t="s">
        <v>3</v>
      </c>
      <c r="F121" s="158" t="s">
        <v>240</v>
      </c>
      <c r="H121" s="159">
        <v>0.5</v>
      </c>
      <c r="L121" s="156"/>
      <c r="M121" s="160"/>
      <c r="N121" s="161"/>
      <c r="O121" s="161"/>
      <c r="P121" s="161"/>
      <c r="Q121" s="161"/>
      <c r="R121" s="161"/>
      <c r="S121" s="161"/>
      <c r="T121" s="162"/>
      <c r="AT121" s="157" t="s">
        <v>188</v>
      </c>
      <c r="AU121" s="157" t="s">
        <v>83</v>
      </c>
      <c r="AV121" s="13" t="s">
        <v>83</v>
      </c>
      <c r="AW121" s="13" t="s">
        <v>34</v>
      </c>
      <c r="AX121" s="13" t="s">
        <v>81</v>
      </c>
      <c r="AY121" s="157" t="s">
        <v>134</v>
      </c>
    </row>
    <row r="122" spans="2:63" s="12" customFormat="1" ht="22.9" customHeight="1">
      <c r="B122" s="123"/>
      <c r="D122" s="124" t="s">
        <v>72</v>
      </c>
      <c r="E122" s="133" t="s">
        <v>241</v>
      </c>
      <c r="F122" s="133" t="s">
        <v>242</v>
      </c>
      <c r="J122" s="134">
        <f>BK122</f>
        <v>0</v>
      </c>
      <c r="L122" s="123"/>
      <c r="M122" s="127"/>
      <c r="N122" s="128"/>
      <c r="O122" s="128"/>
      <c r="P122" s="129">
        <f>SUM(P123:P124)</f>
        <v>2.504108</v>
      </c>
      <c r="Q122" s="128"/>
      <c r="R122" s="129">
        <f>SUM(R123:R124)</f>
        <v>0</v>
      </c>
      <c r="S122" s="128"/>
      <c r="T122" s="130">
        <f>SUM(T123:T124)</f>
        <v>0</v>
      </c>
      <c r="AR122" s="124" t="s">
        <v>81</v>
      </c>
      <c r="AT122" s="131" t="s">
        <v>72</v>
      </c>
      <c r="AU122" s="131" t="s">
        <v>81</v>
      </c>
      <c r="AY122" s="124" t="s">
        <v>134</v>
      </c>
      <c r="BK122" s="132">
        <f>SUM(BK123:BK124)</f>
        <v>0</v>
      </c>
    </row>
    <row r="123" spans="1:65" s="2" customFormat="1" ht="16.5" customHeight="1">
      <c r="A123" s="28"/>
      <c r="B123" s="135"/>
      <c r="C123" s="136" t="s">
        <v>243</v>
      </c>
      <c r="D123" s="136" t="s">
        <v>137</v>
      </c>
      <c r="E123" s="137" t="s">
        <v>244</v>
      </c>
      <c r="F123" s="138" t="s">
        <v>245</v>
      </c>
      <c r="G123" s="139" t="s">
        <v>246</v>
      </c>
      <c r="H123" s="140">
        <v>5.948</v>
      </c>
      <c r="I123" s="185">
        <v>0</v>
      </c>
      <c r="J123" s="141">
        <f>ROUND(I123*H123,2)</f>
        <v>0</v>
      </c>
      <c r="K123" s="138" t="s">
        <v>140</v>
      </c>
      <c r="L123" s="29"/>
      <c r="M123" s="142" t="s">
        <v>3</v>
      </c>
      <c r="N123" s="143" t="s">
        <v>44</v>
      </c>
      <c r="O123" s="144">
        <v>0.421</v>
      </c>
      <c r="P123" s="144">
        <f>O123*H123</f>
        <v>2.504108</v>
      </c>
      <c r="Q123" s="144">
        <v>0</v>
      </c>
      <c r="R123" s="144">
        <f>Q123*H123</f>
        <v>0</v>
      </c>
      <c r="S123" s="144">
        <v>0</v>
      </c>
      <c r="T123" s="145">
        <f>S123*H123</f>
        <v>0</v>
      </c>
      <c r="U123" s="28"/>
      <c r="V123" s="28"/>
      <c r="W123" s="28"/>
      <c r="X123" s="28"/>
      <c r="Y123" s="28"/>
      <c r="Z123" s="28"/>
      <c r="AA123" s="28"/>
      <c r="AB123" s="28"/>
      <c r="AC123" s="28"/>
      <c r="AD123" s="28"/>
      <c r="AE123" s="28"/>
      <c r="AR123" s="146" t="s">
        <v>159</v>
      </c>
      <c r="AT123" s="146" t="s">
        <v>137</v>
      </c>
      <c r="AU123" s="146" t="s">
        <v>83</v>
      </c>
      <c r="AY123" s="16" t="s">
        <v>134</v>
      </c>
      <c r="BE123" s="147">
        <f>IF(N123="základní",J123,0)</f>
        <v>0</v>
      </c>
      <c r="BF123" s="147">
        <f>IF(N123="snížená",J123,0)</f>
        <v>0</v>
      </c>
      <c r="BG123" s="147">
        <f>IF(N123="zákl. přenesená",J123,0)</f>
        <v>0</v>
      </c>
      <c r="BH123" s="147">
        <f>IF(N123="sníž. přenesená",J123,0)</f>
        <v>0</v>
      </c>
      <c r="BI123" s="147">
        <f>IF(N123="nulová",J123,0)</f>
        <v>0</v>
      </c>
      <c r="BJ123" s="16" t="s">
        <v>81</v>
      </c>
      <c r="BK123" s="147">
        <f>ROUND(I123*H123,2)</f>
        <v>0</v>
      </c>
      <c r="BL123" s="16" t="s">
        <v>159</v>
      </c>
      <c r="BM123" s="146" t="s">
        <v>247</v>
      </c>
    </row>
    <row r="124" spans="1:47" s="2" customFormat="1" ht="29.25">
      <c r="A124" s="28"/>
      <c r="B124" s="29"/>
      <c r="C124" s="28"/>
      <c r="D124" s="148" t="s">
        <v>186</v>
      </c>
      <c r="E124" s="28"/>
      <c r="F124" s="149" t="s">
        <v>248</v>
      </c>
      <c r="G124" s="28"/>
      <c r="H124" s="28"/>
      <c r="I124" s="28"/>
      <c r="J124" s="28"/>
      <c r="K124" s="28"/>
      <c r="L124" s="29"/>
      <c r="M124" s="150"/>
      <c r="N124" s="151"/>
      <c r="O124" s="49"/>
      <c r="P124" s="49"/>
      <c r="Q124" s="49"/>
      <c r="R124" s="49"/>
      <c r="S124" s="49"/>
      <c r="T124" s="50"/>
      <c r="U124" s="28"/>
      <c r="V124" s="28"/>
      <c r="W124" s="28"/>
      <c r="X124" s="28"/>
      <c r="Y124" s="28"/>
      <c r="Z124" s="28"/>
      <c r="AA124" s="28"/>
      <c r="AB124" s="28"/>
      <c r="AC124" s="28"/>
      <c r="AD124" s="28"/>
      <c r="AE124" s="28"/>
      <c r="AT124" s="16" t="s">
        <v>186</v>
      </c>
      <c r="AU124" s="16" t="s">
        <v>83</v>
      </c>
    </row>
    <row r="125" spans="2:63" s="12" customFormat="1" ht="25.9" customHeight="1">
      <c r="B125" s="123"/>
      <c r="D125" s="124" t="s">
        <v>72</v>
      </c>
      <c r="E125" s="125" t="s">
        <v>249</v>
      </c>
      <c r="F125" s="125" t="s">
        <v>250</v>
      </c>
      <c r="J125" s="126">
        <f>BK125</f>
        <v>0</v>
      </c>
      <c r="L125" s="123"/>
      <c r="M125" s="127"/>
      <c r="N125" s="128"/>
      <c r="O125" s="128"/>
      <c r="P125" s="129">
        <f>P126+P155</f>
        <v>30.003905</v>
      </c>
      <c r="Q125" s="128"/>
      <c r="R125" s="129">
        <f>R126+R155</f>
        <v>0.01518</v>
      </c>
      <c r="S125" s="128"/>
      <c r="T125" s="130">
        <f>T126+T155</f>
        <v>0.03</v>
      </c>
      <c r="AR125" s="124" t="s">
        <v>83</v>
      </c>
      <c r="AT125" s="131" t="s">
        <v>72</v>
      </c>
      <c r="AU125" s="131" t="s">
        <v>73</v>
      </c>
      <c r="AY125" s="124" t="s">
        <v>134</v>
      </c>
      <c r="BK125" s="132">
        <f>BK126+BK155</f>
        <v>0</v>
      </c>
    </row>
    <row r="126" spans="2:63" s="12" customFormat="1" ht="22.9" customHeight="1">
      <c r="B126" s="123"/>
      <c r="D126" s="124" t="s">
        <v>72</v>
      </c>
      <c r="E126" s="133" t="s">
        <v>251</v>
      </c>
      <c r="F126" s="133" t="s">
        <v>252</v>
      </c>
      <c r="J126" s="134">
        <f>BK126</f>
        <v>0</v>
      </c>
      <c r="L126" s="123"/>
      <c r="M126" s="127"/>
      <c r="N126" s="128"/>
      <c r="O126" s="128"/>
      <c r="P126" s="129">
        <f>SUM(P127:P154)</f>
        <v>30.003905</v>
      </c>
      <c r="Q126" s="128"/>
      <c r="R126" s="129">
        <f>SUM(R127:R154)</f>
        <v>0.01518</v>
      </c>
      <c r="S126" s="128"/>
      <c r="T126" s="130">
        <f>SUM(T127:T154)</f>
        <v>0.03</v>
      </c>
      <c r="AR126" s="124" t="s">
        <v>83</v>
      </c>
      <c r="AT126" s="131" t="s">
        <v>72</v>
      </c>
      <c r="AU126" s="131" t="s">
        <v>81</v>
      </c>
      <c r="AY126" s="124" t="s">
        <v>134</v>
      </c>
      <c r="BK126" s="132">
        <f>SUM(BK127:BK154)</f>
        <v>0</v>
      </c>
    </row>
    <row r="127" spans="1:65" s="2" customFormat="1" ht="16.5" customHeight="1">
      <c r="A127" s="28"/>
      <c r="B127" s="135"/>
      <c r="C127" s="136" t="s">
        <v>253</v>
      </c>
      <c r="D127" s="136" t="s">
        <v>137</v>
      </c>
      <c r="E127" s="137" t="s">
        <v>254</v>
      </c>
      <c r="F127" s="138" t="s">
        <v>255</v>
      </c>
      <c r="G127" s="139" t="s">
        <v>226</v>
      </c>
      <c r="H127" s="140">
        <v>60</v>
      </c>
      <c r="I127" s="185">
        <v>0</v>
      </c>
      <c r="J127" s="141">
        <f>ROUND(I127*H127,2)</f>
        <v>0</v>
      </c>
      <c r="K127" s="138" t="s">
        <v>3</v>
      </c>
      <c r="L127" s="29"/>
      <c r="M127" s="142" t="s">
        <v>3</v>
      </c>
      <c r="N127" s="143" t="s">
        <v>44</v>
      </c>
      <c r="O127" s="144">
        <v>0</v>
      </c>
      <c r="P127" s="144">
        <f>O127*H127</f>
        <v>0</v>
      </c>
      <c r="Q127" s="144">
        <v>0</v>
      </c>
      <c r="R127" s="144">
        <f>Q127*H127</f>
        <v>0</v>
      </c>
      <c r="S127" s="144">
        <v>0</v>
      </c>
      <c r="T127" s="145">
        <f>S127*H127</f>
        <v>0</v>
      </c>
      <c r="U127" s="28"/>
      <c r="V127" s="28"/>
      <c r="W127" s="28"/>
      <c r="X127" s="28"/>
      <c r="Y127" s="28"/>
      <c r="Z127" s="28"/>
      <c r="AA127" s="28"/>
      <c r="AB127" s="28"/>
      <c r="AC127" s="28"/>
      <c r="AD127" s="28"/>
      <c r="AE127" s="28"/>
      <c r="AR127" s="146" t="s">
        <v>256</v>
      </c>
      <c r="AT127" s="146" t="s">
        <v>137</v>
      </c>
      <c r="AU127" s="146" t="s">
        <v>83</v>
      </c>
      <c r="AY127" s="16" t="s">
        <v>134</v>
      </c>
      <c r="BE127" s="147">
        <f>IF(N127="základní",J127,0)</f>
        <v>0</v>
      </c>
      <c r="BF127" s="147">
        <f>IF(N127="snížená",J127,0)</f>
        <v>0</v>
      </c>
      <c r="BG127" s="147">
        <f>IF(N127="zákl. přenesená",J127,0)</f>
        <v>0</v>
      </c>
      <c r="BH127" s="147">
        <f>IF(N127="sníž. přenesená",J127,0)</f>
        <v>0</v>
      </c>
      <c r="BI127" s="147">
        <f>IF(N127="nulová",J127,0)</f>
        <v>0</v>
      </c>
      <c r="BJ127" s="16" t="s">
        <v>81</v>
      </c>
      <c r="BK127" s="147">
        <f>ROUND(I127*H127,2)</f>
        <v>0</v>
      </c>
      <c r="BL127" s="16" t="s">
        <v>256</v>
      </c>
      <c r="BM127" s="146" t="s">
        <v>257</v>
      </c>
    </row>
    <row r="128" spans="1:47" s="2" customFormat="1" ht="48.75">
      <c r="A128" s="28"/>
      <c r="B128" s="29"/>
      <c r="C128" s="28"/>
      <c r="D128" s="148" t="s">
        <v>143</v>
      </c>
      <c r="E128" s="28"/>
      <c r="F128" s="149" t="s">
        <v>258</v>
      </c>
      <c r="G128" s="28"/>
      <c r="H128" s="28"/>
      <c r="I128" s="28"/>
      <c r="J128" s="28"/>
      <c r="K128" s="28"/>
      <c r="L128" s="29"/>
      <c r="M128" s="150"/>
      <c r="N128" s="151"/>
      <c r="O128" s="49"/>
      <c r="P128" s="49"/>
      <c r="Q128" s="49"/>
      <c r="R128" s="49"/>
      <c r="S128" s="49"/>
      <c r="T128" s="50"/>
      <c r="U128" s="28"/>
      <c r="V128" s="28"/>
      <c r="W128" s="28"/>
      <c r="X128" s="28"/>
      <c r="Y128" s="28"/>
      <c r="Z128" s="28"/>
      <c r="AA128" s="28"/>
      <c r="AB128" s="28"/>
      <c r="AC128" s="28"/>
      <c r="AD128" s="28"/>
      <c r="AE128" s="28"/>
      <c r="AT128" s="16" t="s">
        <v>143</v>
      </c>
      <c r="AU128" s="16" t="s">
        <v>83</v>
      </c>
    </row>
    <row r="129" spans="1:65" s="2" customFormat="1" ht="16.5" customHeight="1">
      <c r="A129" s="28"/>
      <c r="B129" s="135"/>
      <c r="C129" s="163" t="s">
        <v>259</v>
      </c>
      <c r="D129" s="163" t="s">
        <v>230</v>
      </c>
      <c r="E129" s="164" t="s">
        <v>260</v>
      </c>
      <c r="F129" s="165" t="s">
        <v>261</v>
      </c>
      <c r="G129" s="166" t="s">
        <v>226</v>
      </c>
      <c r="H129" s="167">
        <v>-60</v>
      </c>
      <c r="I129" s="186">
        <v>0</v>
      </c>
      <c r="J129" s="168">
        <f>ROUND(I129*H129,2)</f>
        <v>0</v>
      </c>
      <c r="K129" s="165" t="s">
        <v>3</v>
      </c>
      <c r="L129" s="169"/>
      <c r="M129" s="170" t="s">
        <v>3</v>
      </c>
      <c r="N129" s="171" t="s">
        <v>44</v>
      </c>
      <c r="O129" s="144">
        <v>0</v>
      </c>
      <c r="P129" s="144">
        <f>O129*H129</f>
        <v>0</v>
      </c>
      <c r="Q129" s="144">
        <v>0</v>
      </c>
      <c r="R129" s="144">
        <f>Q129*H129</f>
        <v>0</v>
      </c>
      <c r="S129" s="144">
        <v>0</v>
      </c>
      <c r="T129" s="145">
        <f>S129*H129</f>
        <v>0</v>
      </c>
      <c r="U129" s="28"/>
      <c r="V129" s="28"/>
      <c r="W129" s="28"/>
      <c r="X129" s="28"/>
      <c r="Y129" s="28"/>
      <c r="Z129" s="28"/>
      <c r="AA129" s="28"/>
      <c r="AB129" s="28"/>
      <c r="AC129" s="28"/>
      <c r="AD129" s="28"/>
      <c r="AE129" s="28"/>
      <c r="AR129" s="146" t="s">
        <v>262</v>
      </c>
      <c r="AT129" s="146" t="s">
        <v>230</v>
      </c>
      <c r="AU129" s="146" t="s">
        <v>83</v>
      </c>
      <c r="AY129" s="16" t="s">
        <v>134</v>
      </c>
      <c r="BE129" s="147">
        <f>IF(N129="základní",J129,0)</f>
        <v>0</v>
      </c>
      <c r="BF129" s="147">
        <f>IF(N129="snížená",J129,0)</f>
        <v>0</v>
      </c>
      <c r="BG129" s="147">
        <f>IF(N129="zákl. přenesená",J129,0)</f>
        <v>0</v>
      </c>
      <c r="BH129" s="147">
        <f>IF(N129="sníž. přenesená",J129,0)</f>
        <v>0</v>
      </c>
      <c r="BI129" s="147">
        <f>IF(N129="nulová",J129,0)</f>
        <v>0</v>
      </c>
      <c r="BJ129" s="16" t="s">
        <v>81</v>
      </c>
      <c r="BK129" s="147">
        <f>ROUND(I129*H129,2)</f>
        <v>0</v>
      </c>
      <c r="BL129" s="16" t="s">
        <v>256</v>
      </c>
      <c r="BM129" s="146" t="s">
        <v>263</v>
      </c>
    </row>
    <row r="130" spans="2:51" s="13" customFormat="1" ht="12">
      <c r="B130" s="156"/>
      <c r="D130" s="148" t="s">
        <v>188</v>
      </c>
      <c r="F130" s="158" t="s">
        <v>264</v>
      </c>
      <c r="H130" s="159">
        <v>-60</v>
      </c>
      <c r="L130" s="156"/>
      <c r="M130" s="160"/>
      <c r="N130" s="161"/>
      <c r="O130" s="161"/>
      <c r="P130" s="161"/>
      <c r="Q130" s="161"/>
      <c r="R130" s="161"/>
      <c r="S130" s="161"/>
      <c r="T130" s="162"/>
      <c r="AT130" s="157" t="s">
        <v>188</v>
      </c>
      <c r="AU130" s="157" t="s">
        <v>83</v>
      </c>
      <c r="AV130" s="13" t="s">
        <v>83</v>
      </c>
      <c r="AW130" s="13" t="s">
        <v>4</v>
      </c>
      <c r="AX130" s="13" t="s">
        <v>81</v>
      </c>
      <c r="AY130" s="157" t="s">
        <v>134</v>
      </c>
    </row>
    <row r="131" spans="1:65" s="2" customFormat="1" ht="16.5" customHeight="1">
      <c r="A131" s="28"/>
      <c r="B131" s="135"/>
      <c r="C131" s="136" t="s">
        <v>265</v>
      </c>
      <c r="D131" s="136" t="s">
        <v>137</v>
      </c>
      <c r="E131" s="137" t="s">
        <v>266</v>
      </c>
      <c r="F131" s="138" t="s">
        <v>267</v>
      </c>
      <c r="G131" s="139" t="s">
        <v>226</v>
      </c>
      <c r="H131" s="140">
        <v>64</v>
      </c>
      <c r="I131" s="185">
        <v>0</v>
      </c>
      <c r="J131" s="141">
        <f>ROUND(I131*H131,2)</f>
        <v>0</v>
      </c>
      <c r="K131" s="138" t="s">
        <v>140</v>
      </c>
      <c r="L131" s="29"/>
      <c r="M131" s="142" t="s">
        <v>3</v>
      </c>
      <c r="N131" s="143" t="s">
        <v>44</v>
      </c>
      <c r="O131" s="144">
        <v>0.266</v>
      </c>
      <c r="P131" s="144">
        <f>O131*H131</f>
        <v>17.024</v>
      </c>
      <c r="Q131" s="144">
        <v>7E-05</v>
      </c>
      <c r="R131" s="144">
        <f>Q131*H131</f>
        <v>0.00448</v>
      </c>
      <c r="S131" s="144">
        <v>0</v>
      </c>
      <c r="T131" s="145">
        <f>S131*H131</f>
        <v>0</v>
      </c>
      <c r="U131" s="28"/>
      <c r="V131" s="28"/>
      <c r="W131" s="28"/>
      <c r="X131" s="28"/>
      <c r="Y131" s="28"/>
      <c r="Z131" s="28"/>
      <c r="AA131" s="28"/>
      <c r="AB131" s="28"/>
      <c r="AC131" s="28"/>
      <c r="AD131" s="28"/>
      <c r="AE131" s="28"/>
      <c r="AR131" s="146" t="s">
        <v>256</v>
      </c>
      <c r="AT131" s="146" t="s">
        <v>137</v>
      </c>
      <c r="AU131" s="146" t="s">
        <v>83</v>
      </c>
      <c r="AY131" s="16" t="s">
        <v>134</v>
      </c>
      <c r="BE131" s="147">
        <f>IF(N131="základní",J131,0)</f>
        <v>0</v>
      </c>
      <c r="BF131" s="147">
        <f>IF(N131="snížená",J131,0)</f>
        <v>0</v>
      </c>
      <c r="BG131" s="147">
        <f>IF(N131="zákl. přenesená",J131,0)</f>
        <v>0</v>
      </c>
      <c r="BH131" s="147">
        <f>IF(N131="sníž. přenesená",J131,0)</f>
        <v>0</v>
      </c>
      <c r="BI131" s="147">
        <f>IF(N131="nulová",J131,0)</f>
        <v>0</v>
      </c>
      <c r="BJ131" s="16" t="s">
        <v>81</v>
      </c>
      <c r="BK131" s="147">
        <f>ROUND(I131*H131,2)</f>
        <v>0</v>
      </c>
      <c r="BL131" s="16" t="s">
        <v>256</v>
      </c>
      <c r="BM131" s="146" t="s">
        <v>268</v>
      </c>
    </row>
    <row r="132" spans="1:47" s="2" customFormat="1" ht="29.25">
      <c r="A132" s="28"/>
      <c r="B132" s="29"/>
      <c r="C132" s="28"/>
      <c r="D132" s="148" t="s">
        <v>186</v>
      </c>
      <c r="E132" s="28"/>
      <c r="F132" s="149" t="s">
        <v>269</v>
      </c>
      <c r="G132" s="28"/>
      <c r="H132" s="28"/>
      <c r="I132" s="28"/>
      <c r="J132" s="28"/>
      <c r="K132" s="28"/>
      <c r="L132" s="29"/>
      <c r="M132" s="150"/>
      <c r="N132" s="151"/>
      <c r="O132" s="49"/>
      <c r="P132" s="49"/>
      <c r="Q132" s="49"/>
      <c r="R132" s="49"/>
      <c r="S132" s="49"/>
      <c r="T132" s="50"/>
      <c r="U132" s="28"/>
      <c r="V132" s="28"/>
      <c r="W132" s="28"/>
      <c r="X132" s="28"/>
      <c r="Y132" s="28"/>
      <c r="Z132" s="28"/>
      <c r="AA132" s="28"/>
      <c r="AB132" s="28"/>
      <c r="AC132" s="28"/>
      <c r="AD132" s="28"/>
      <c r="AE132" s="28"/>
      <c r="AT132" s="16" t="s">
        <v>186</v>
      </c>
      <c r="AU132" s="16" t="s">
        <v>83</v>
      </c>
    </row>
    <row r="133" spans="1:47" s="2" customFormat="1" ht="29.25">
      <c r="A133" s="28"/>
      <c r="B133" s="29"/>
      <c r="C133" s="28"/>
      <c r="D133" s="148" t="s">
        <v>143</v>
      </c>
      <c r="E133" s="28"/>
      <c r="F133" s="149" t="s">
        <v>270</v>
      </c>
      <c r="G133" s="28"/>
      <c r="H133" s="28"/>
      <c r="I133" s="28"/>
      <c r="J133" s="28"/>
      <c r="K133" s="28"/>
      <c r="L133" s="29"/>
      <c r="M133" s="150"/>
      <c r="N133" s="151"/>
      <c r="O133" s="49"/>
      <c r="P133" s="49"/>
      <c r="Q133" s="49"/>
      <c r="R133" s="49"/>
      <c r="S133" s="49"/>
      <c r="T133" s="50"/>
      <c r="U133" s="28"/>
      <c r="V133" s="28"/>
      <c r="W133" s="28"/>
      <c r="X133" s="28"/>
      <c r="Y133" s="28"/>
      <c r="Z133" s="28"/>
      <c r="AA133" s="28"/>
      <c r="AB133" s="28"/>
      <c r="AC133" s="28"/>
      <c r="AD133" s="28"/>
      <c r="AE133" s="28"/>
      <c r="AT133" s="16" t="s">
        <v>143</v>
      </c>
      <c r="AU133" s="16" t="s">
        <v>83</v>
      </c>
    </row>
    <row r="134" spans="2:51" s="13" customFormat="1" ht="12">
      <c r="B134" s="156"/>
      <c r="D134" s="148" t="s">
        <v>188</v>
      </c>
      <c r="E134" s="157" t="s">
        <v>3</v>
      </c>
      <c r="F134" s="158" t="s">
        <v>271</v>
      </c>
      <c r="H134" s="159">
        <v>24</v>
      </c>
      <c r="L134" s="156"/>
      <c r="M134" s="160"/>
      <c r="N134" s="161"/>
      <c r="O134" s="161"/>
      <c r="P134" s="161"/>
      <c r="Q134" s="161"/>
      <c r="R134" s="161"/>
      <c r="S134" s="161"/>
      <c r="T134" s="162"/>
      <c r="AT134" s="157" t="s">
        <v>188</v>
      </c>
      <c r="AU134" s="157" t="s">
        <v>83</v>
      </c>
      <c r="AV134" s="13" t="s">
        <v>83</v>
      </c>
      <c r="AW134" s="13" t="s">
        <v>34</v>
      </c>
      <c r="AX134" s="13" t="s">
        <v>73</v>
      </c>
      <c r="AY134" s="157" t="s">
        <v>134</v>
      </c>
    </row>
    <row r="135" spans="2:51" s="13" customFormat="1" ht="12">
      <c r="B135" s="156"/>
      <c r="D135" s="148" t="s">
        <v>188</v>
      </c>
      <c r="E135" s="157" t="s">
        <v>3</v>
      </c>
      <c r="F135" s="158" t="s">
        <v>272</v>
      </c>
      <c r="H135" s="159">
        <v>40</v>
      </c>
      <c r="L135" s="156"/>
      <c r="M135" s="160"/>
      <c r="N135" s="161"/>
      <c r="O135" s="161"/>
      <c r="P135" s="161"/>
      <c r="Q135" s="161"/>
      <c r="R135" s="161"/>
      <c r="S135" s="161"/>
      <c r="T135" s="162"/>
      <c r="AT135" s="157" t="s">
        <v>188</v>
      </c>
      <c r="AU135" s="157" t="s">
        <v>83</v>
      </c>
      <c r="AV135" s="13" t="s">
        <v>83</v>
      </c>
      <c r="AW135" s="13" t="s">
        <v>34</v>
      </c>
      <c r="AX135" s="13" t="s">
        <v>73</v>
      </c>
      <c r="AY135" s="157" t="s">
        <v>134</v>
      </c>
    </row>
    <row r="136" spans="2:51" s="14" customFormat="1" ht="12">
      <c r="B136" s="172"/>
      <c r="D136" s="148" t="s">
        <v>188</v>
      </c>
      <c r="E136" s="173" t="s">
        <v>3</v>
      </c>
      <c r="F136" s="174" t="s">
        <v>273</v>
      </c>
      <c r="H136" s="175">
        <v>64</v>
      </c>
      <c r="L136" s="172"/>
      <c r="M136" s="176"/>
      <c r="N136" s="177"/>
      <c r="O136" s="177"/>
      <c r="P136" s="177"/>
      <c r="Q136" s="177"/>
      <c r="R136" s="177"/>
      <c r="S136" s="177"/>
      <c r="T136" s="178"/>
      <c r="AT136" s="173" t="s">
        <v>188</v>
      </c>
      <c r="AU136" s="173" t="s">
        <v>83</v>
      </c>
      <c r="AV136" s="14" t="s">
        <v>159</v>
      </c>
      <c r="AW136" s="14" t="s">
        <v>34</v>
      </c>
      <c r="AX136" s="14" t="s">
        <v>81</v>
      </c>
      <c r="AY136" s="173" t="s">
        <v>134</v>
      </c>
    </row>
    <row r="137" spans="1:65" s="2" customFormat="1" ht="16.5" customHeight="1">
      <c r="A137" s="28"/>
      <c r="B137" s="135"/>
      <c r="C137" s="163" t="s">
        <v>274</v>
      </c>
      <c r="D137" s="163" t="s">
        <v>230</v>
      </c>
      <c r="E137" s="164" t="s">
        <v>275</v>
      </c>
      <c r="F137" s="165" t="s">
        <v>276</v>
      </c>
      <c r="G137" s="166" t="s">
        <v>226</v>
      </c>
      <c r="H137" s="167">
        <v>24</v>
      </c>
      <c r="I137" s="186">
        <v>0</v>
      </c>
      <c r="J137" s="168">
        <f>ROUND(I137*H137,2)</f>
        <v>0</v>
      </c>
      <c r="K137" s="165" t="s">
        <v>3</v>
      </c>
      <c r="L137" s="169"/>
      <c r="M137" s="170" t="s">
        <v>3</v>
      </c>
      <c r="N137" s="171" t="s">
        <v>44</v>
      </c>
      <c r="O137" s="144">
        <v>0</v>
      </c>
      <c r="P137" s="144">
        <f>O137*H137</f>
        <v>0</v>
      </c>
      <c r="Q137" s="144">
        <v>0</v>
      </c>
      <c r="R137" s="144">
        <f>Q137*H137</f>
        <v>0</v>
      </c>
      <c r="S137" s="144">
        <v>0</v>
      </c>
      <c r="T137" s="145">
        <f>S137*H137</f>
        <v>0</v>
      </c>
      <c r="U137" s="28"/>
      <c r="V137" s="28"/>
      <c r="W137" s="28"/>
      <c r="X137" s="28"/>
      <c r="Y137" s="28"/>
      <c r="Z137" s="28"/>
      <c r="AA137" s="28"/>
      <c r="AB137" s="28"/>
      <c r="AC137" s="28"/>
      <c r="AD137" s="28"/>
      <c r="AE137" s="28"/>
      <c r="AR137" s="146" t="s">
        <v>262</v>
      </c>
      <c r="AT137" s="146" t="s">
        <v>230</v>
      </c>
      <c r="AU137" s="146" t="s">
        <v>83</v>
      </c>
      <c r="AY137" s="16" t="s">
        <v>134</v>
      </c>
      <c r="BE137" s="147">
        <f>IF(N137="základní",J137,0)</f>
        <v>0</v>
      </c>
      <c r="BF137" s="147">
        <f>IF(N137="snížená",J137,0)</f>
        <v>0</v>
      </c>
      <c r="BG137" s="147">
        <f>IF(N137="zákl. přenesená",J137,0)</f>
        <v>0</v>
      </c>
      <c r="BH137" s="147">
        <f>IF(N137="sníž. přenesená",J137,0)</f>
        <v>0</v>
      </c>
      <c r="BI137" s="147">
        <f>IF(N137="nulová",J137,0)</f>
        <v>0</v>
      </c>
      <c r="BJ137" s="16" t="s">
        <v>81</v>
      </c>
      <c r="BK137" s="147">
        <f>ROUND(I137*H137,2)</f>
        <v>0</v>
      </c>
      <c r="BL137" s="16" t="s">
        <v>256</v>
      </c>
      <c r="BM137" s="146" t="s">
        <v>277</v>
      </c>
    </row>
    <row r="138" spans="2:51" s="13" customFormat="1" ht="12">
      <c r="B138" s="156"/>
      <c r="D138" s="148" t="s">
        <v>188</v>
      </c>
      <c r="E138" s="157" t="s">
        <v>3</v>
      </c>
      <c r="F138" s="158" t="s">
        <v>271</v>
      </c>
      <c r="H138" s="159">
        <v>24</v>
      </c>
      <c r="L138" s="156"/>
      <c r="M138" s="160"/>
      <c r="N138" s="161"/>
      <c r="O138" s="161"/>
      <c r="P138" s="161"/>
      <c r="Q138" s="161"/>
      <c r="R138" s="161"/>
      <c r="S138" s="161"/>
      <c r="T138" s="162"/>
      <c r="AT138" s="157" t="s">
        <v>188</v>
      </c>
      <c r="AU138" s="157" t="s">
        <v>83</v>
      </c>
      <c r="AV138" s="13" t="s">
        <v>83</v>
      </c>
      <c r="AW138" s="13" t="s">
        <v>34</v>
      </c>
      <c r="AX138" s="13" t="s">
        <v>81</v>
      </c>
      <c r="AY138" s="157" t="s">
        <v>134</v>
      </c>
    </row>
    <row r="139" spans="1:65" s="2" customFormat="1" ht="16.5" customHeight="1">
      <c r="A139" s="28"/>
      <c r="B139" s="135"/>
      <c r="C139" s="163" t="s">
        <v>278</v>
      </c>
      <c r="D139" s="163" t="s">
        <v>230</v>
      </c>
      <c r="E139" s="164" t="s">
        <v>279</v>
      </c>
      <c r="F139" s="165" t="s">
        <v>280</v>
      </c>
      <c r="G139" s="166" t="s">
        <v>139</v>
      </c>
      <c r="H139" s="167">
        <v>2</v>
      </c>
      <c r="I139" s="186">
        <v>0</v>
      </c>
      <c r="J139" s="168">
        <f>ROUND(I139*H139,2)</f>
        <v>0</v>
      </c>
      <c r="K139" s="165" t="s">
        <v>3</v>
      </c>
      <c r="L139" s="169"/>
      <c r="M139" s="170" t="s">
        <v>3</v>
      </c>
      <c r="N139" s="171" t="s">
        <v>44</v>
      </c>
      <c r="O139" s="144">
        <v>0</v>
      </c>
      <c r="P139" s="144">
        <f>O139*H139</f>
        <v>0</v>
      </c>
      <c r="Q139" s="144">
        <v>0</v>
      </c>
      <c r="R139" s="144">
        <f>Q139*H139</f>
        <v>0</v>
      </c>
      <c r="S139" s="144">
        <v>0</v>
      </c>
      <c r="T139" s="145">
        <f>S139*H139</f>
        <v>0</v>
      </c>
      <c r="U139" s="28"/>
      <c r="V139" s="28"/>
      <c r="W139" s="28"/>
      <c r="X139" s="28"/>
      <c r="Y139" s="28"/>
      <c r="Z139" s="28"/>
      <c r="AA139" s="28"/>
      <c r="AB139" s="28"/>
      <c r="AC139" s="28"/>
      <c r="AD139" s="28"/>
      <c r="AE139" s="28"/>
      <c r="AR139" s="146" t="s">
        <v>262</v>
      </c>
      <c r="AT139" s="146" t="s">
        <v>230</v>
      </c>
      <c r="AU139" s="146" t="s">
        <v>83</v>
      </c>
      <c r="AY139" s="16" t="s">
        <v>134</v>
      </c>
      <c r="BE139" s="147">
        <f>IF(N139="základní",J139,0)</f>
        <v>0</v>
      </c>
      <c r="BF139" s="147">
        <f>IF(N139="snížená",J139,0)</f>
        <v>0</v>
      </c>
      <c r="BG139" s="147">
        <f>IF(N139="zákl. přenesená",J139,0)</f>
        <v>0</v>
      </c>
      <c r="BH139" s="147">
        <f>IF(N139="sníž. přenesená",J139,0)</f>
        <v>0</v>
      </c>
      <c r="BI139" s="147">
        <f>IF(N139="nulová",J139,0)</f>
        <v>0</v>
      </c>
      <c r="BJ139" s="16" t="s">
        <v>81</v>
      </c>
      <c r="BK139" s="147">
        <f>ROUND(I139*H139,2)</f>
        <v>0</v>
      </c>
      <c r="BL139" s="16" t="s">
        <v>256</v>
      </c>
      <c r="BM139" s="146" t="s">
        <v>281</v>
      </c>
    </row>
    <row r="140" spans="1:65" s="2" customFormat="1" ht="16.5" customHeight="1">
      <c r="A140" s="28"/>
      <c r="B140" s="135"/>
      <c r="C140" s="163" t="s">
        <v>9</v>
      </c>
      <c r="D140" s="163" t="s">
        <v>230</v>
      </c>
      <c r="E140" s="164" t="s">
        <v>282</v>
      </c>
      <c r="F140" s="165" t="s">
        <v>283</v>
      </c>
      <c r="G140" s="166" t="s">
        <v>233</v>
      </c>
      <c r="H140" s="167">
        <v>2</v>
      </c>
      <c r="I140" s="186">
        <v>0</v>
      </c>
      <c r="J140" s="168">
        <f>ROUND(I140*H140,2)</f>
        <v>0</v>
      </c>
      <c r="K140" s="165" t="s">
        <v>3</v>
      </c>
      <c r="L140" s="169"/>
      <c r="M140" s="170" t="s">
        <v>3</v>
      </c>
      <c r="N140" s="171" t="s">
        <v>44</v>
      </c>
      <c r="O140" s="144">
        <v>0</v>
      </c>
      <c r="P140" s="144">
        <f>O140*H140</f>
        <v>0</v>
      </c>
      <c r="Q140" s="144">
        <v>0</v>
      </c>
      <c r="R140" s="144">
        <f>Q140*H140</f>
        <v>0</v>
      </c>
      <c r="S140" s="144">
        <v>0</v>
      </c>
      <c r="T140" s="145">
        <f>S140*H140</f>
        <v>0</v>
      </c>
      <c r="U140" s="28"/>
      <c r="V140" s="28"/>
      <c r="W140" s="28"/>
      <c r="X140" s="28"/>
      <c r="Y140" s="28"/>
      <c r="Z140" s="28"/>
      <c r="AA140" s="28"/>
      <c r="AB140" s="28"/>
      <c r="AC140" s="28"/>
      <c r="AD140" s="28"/>
      <c r="AE140" s="28"/>
      <c r="AR140" s="146" t="s">
        <v>262</v>
      </c>
      <c r="AT140" s="146" t="s">
        <v>230</v>
      </c>
      <c r="AU140" s="146" t="s">
        <v>83</v>
      </c>
      <c r="AY140" s="16" t="s">
        <v>134</v>
      </c>
      <c r="BE140" s="147">
        <f>IF(N140="základní",J140,0)</f>
        <v>0</v>
      </c>
      <c r="BF140" s="147">
        <f>IF(N140="snížená",J140,0)</f>
        <v>0</v>
      </c>
      <c r="BG140" s="147">
        <f>IF(N140="zákl. přenesená",J140,0)</f>
        <v>0</v>
      </c>
      <c r="BH140" s="147">
        <f>IF(N140="sníž. přenesená",J140,0)</f>
        <v>0</v>
      </c>
      <c r="BI140" s="147">
        <f>IF(N140="nulová",J140,0)</f>
        <v>0</v>
      </c>
      <c r="BJ140" s="16" t="s">
        <v>81</v>
      </c>
      <c r="BK140" s="147">
        <f>ROUND(I140*H140,2)</f>
        <v>0</v>
      </c>
      <c r="BL140" s="16" t="s">
        <v>256</v>
      </c>
      <c r="BM140" s="146" t="s">
        <v>284</v>
      </c>
    </row>
    <row r="141" spans="1:47" s="2" customFormat="1" ht="19.5">
      <c r="A141" s="28"/>
      <c r="B141" s="29"/>
      <c r="C141" s="28"/>
      <c r="D141" s="148" t="s">
        <v>143</v>
      </c>
      <c r="E141" s="28"/>
      <c r="F141" s="149" t="s">
        <v>285</v>
      </c>
      <c r="G141" s="28"/>
      <c r="H141" s="28"/>
      <c r="I141" s="28"/>
      <c r="J141" s="28"/>
      <c r="K141" s="28"/>
      <c r="L141" s="29"/>
      <c r="M141" s="150"/>
      <c r="N141" s="151"/>
      <c r="O141" s="49"/>
      <c r="P141" s="49"/>
      <c r="Q141" s="49"/>
      <c r="R141" s="49"/>
      <c r="S141" s="49"/>
      <c r="T141" s="50"/>
      <c r="U141" s="28"/>
      <c r="V141" s="28"/>
      <c r="W141" s="28"/>
      <c r="X141" s="28"/>
      <c r="Y141" s="28"/>
      <c r="Z141" s="28"/>
      <c r="AA141" s="28"/>
      <c r="AB141" s="28"/>
      <c r="AC141" s="28"/>
      <c r="AD141" s="28"/>
      <c r="AE141" s="28"/>
      <c r="AT141" s="16" t="s">
        <v>143</v>
      </c>
      <c r="AU141" s="16" t="s">
        <v>83</v>
      </c>
    </row>
    <row r="142" spans="1:65" s="2" customFormat="1" ht="16.5" customHeight="1">
      <c r="A142" s="28"/>
      <c r="B142" s="135"/>
      <c r="C142" s="163" t="s">
        <v>256</v>
      </c>
      <c r="D142" s="163" t="s">
        <v>230</v>
      </c>
      <c r="E142" s="164" t="s">
        <v>286</v>
      </c>
      <c r="F142" s="165" t="s">
        <v>287</v>
      </c>
      <c r="G142" s="166" t="s">
        <v>233</v>
      </c>
      <c r="H142" s="167">
        <v>2</v>
      </c>
      <c r="I142" s="186">
        <v>0</v>
      </c>
      <c r="J142" s="168">
        <f>ROUND(I142*H142,2)</f>
        <v>0</v>
      </c>
      <c r="K142" s="165" t="s">
        <v>3</v>
      </c>
      <c r="L142" s="169"/>
      <c r="M142" s="170" t="s">
        <v>3</v>
      </c>
      <c r="N142" s="171" t="s">
        <v>44</v>
      </c>
      <c r="O142" s="144">
        <v>0</v>
      </c>
      <c r="P142" s="144">
        <f>O142*H142</f>
        <v>0</v>
      </c>
      <c r="Q142" s="144">
        <v>0</v>
      </c>
      <c r="R142" s="144">
        <f>Q142*H142</f>
        <v>0</v>
      </c>
      <c r="S142" s="144">
        <v>0</v>
      </c>
      <c r="T142" s="145">
        <f>S142*H142</f>
        <v>0</v>
      </c>
      <c r="U142" s="28"/>
      <c r="V142" s="28"/>
      <c r="W142" s="28"/>
      <c r="X142" s="28"/>
      <c r="Y142" s="28"/>
      <c r="Z142" s="28"/>
      <c r="AA142" s="28"/>
      <c r="AB142" s="28"/>
      <c r="AC142" s="28"/>
      <c r="AD142" s="28"/>
      <c r="AE142" s="28"/>
      <c r="AR142" s="146" t="s">
        <v>262</v>
      </c>
      <c r="AT142" s="146" t="s">
        <v>230</v>
      </c>
      <c r="AU142" s="146" t="s">
        <v>83</v>
      </c>
      <c r="AY142" s="16" t="s">
        <v>134</v>
      </c>
      <c r="BE142" s="147">
        <f>IF(N142="základní",J142,0)</f>
        <v>0</v>
      </c>
      <c r="BF142" s="147">
        <f>IF(N142="snížená",J142,0)</f>
        <v>0</v>
      </c>
      <c r="BG142" s="147">
        <f>IF(N142="zákl. přenesená",J142,0)</f>
        <v>0</v>
      </c>
      <c r="BH142" s="147">
        <f>IF(N142="sníž. přenesená",J142,0)</f>
        <v>0</v>
      </c>
      <c r="BI142" s="147">
        <f>IF(N142="nulová",J142,0)</f>
        <v>0</v>
      </c>
      <c r="BJ142" s="16" t="s">
        <v>81</v>
      </c>
      <c r="BK142" s="147">
        <f>ROUND(I142*H142,2)</f>
        <v>0</v>
      </c>
      <c r="BL142" s="16" t="s">
        <v>256</v>
      </c>
      <c r="BM142" s="146" t="s">
        <v>288</v>
      </c>
    </row>
    <row r="143" spans="1:47" s="2" customFormat="1" ht="19.5">
      <c r="A143" s="28"/>
      <c r="B143" s="29"/>
      <c r="C143" s="28"/>
      <c r="D143" s="148" t="s">
        <v>143</v>
      </c>
      <c r="E143" s="28"/>
      <c r="F143" s="149" t="s">
        <v>285</v>
      </c>
      <c r="G143" s="28"/>
      <c r="H143" s="28"/>
      <c r="I143" s="28"/>
      <c r="J143" s="28"/>
      <c r="K143" s="28"/>
      <c r="L143" s="29"/>
      <c r="M143" s="150"/>
      <c r="N143" s="151"/>
      <c r="O143" s="49"/>
      <c r="P143" s="49"/>
      <c r="Q143" s="49"/>
      <c r="R143" s="49"/>
      <c r="S143" s="49"/>
      <c r="T143" s="50"/>
      <c r="U143" s="28"/>
      <c r="V143" s="28"/>
      <c r="W143" s="28"/>
      <c r="X143" s="28"/>
      <c r="Y143" s="28"/>
      <c r="Z143" s="28"/>
      <c r="AA143" s="28"/>
      <c r="AB143" s="28"/>
      <c r="AC143" s="28"/>
      <c r="AD143" s="28"/>
      <c r="AE143" s="28"/>
      <c r="AT143" s="16" t="s">
        <v>143</v>
      </c>
      <c r="AU143" s="16" t="s">
        <v>83</v>
      </c>
    </row>
    <row r="144" spans="1:65" s="2" customFormat="1" ht="16.5" customHeight="1">
      <c r="A144" s="28"/>
      <c r="B144" s="135"/>
      <c r="C144" s="136" t="s">
        <v>289</v>
      </c>
      <c r="D144" s="136" t="s">
        <v>137</v>
      </c>
      <c r="E144" s="137" t="s">
        <v>290</v>
      </c>
      <c r="F144" s="138" t="s">
        <v>291</v>
      </c>
      <c r="G144" s="139" t="s">
        <v>226</v>
      </c>
      <c r="H144" s="140">
        <v>214</v>
      </c>
      <c r="I144" s="185">
        <v>0</v>
      </c>
      <c r="J144" s="141">
        <f>ROUND(I144*H144,2)</f>
        <v>0</v>
      </c>
      <c r="K144" s="138" t="s">
        <v>140</v>
      </c>
      <c r="L144" s="29"/>
      <c r="M144" s="142" t="s">
        <v>3</v>
      </c>
      <c r="N144" s="143" t="s">
        <v>44</v>
      </c>
      <c r="O144" s="144">
        <v>0.045</v>
      </c>
      <c r="P144" s="144">
        <f>O144*H144</f>
        <v>9.629999999999999</v>
      </c>
      <c r="Q144" s="144">
        <v>5E-05</v>
      </c>
      <c r="R144" s="144">
        <f>Q144*H144</f>
        <v>0.010700000000000001</v>
      </c>
      <c r="S144" s="144">
        <v>0</v>
      </c>
      <c r="T144" s="145">
        <f>S144*H144</f>
        <v>0</v>
      </c>
      <c r="U144" s="28"/>
      <c r="V144" s="28"/>
      <c r="W144" s="28"/>
      <c r="X144" s="28"/>
      <c r="Y144" s="28"/>
      <c r="Z144" s="28"/>
      <c r="AA144" s="28"/>
      <c r="AB144" s="28"/>
      <c r="AC144" s="28"/>
      <c r="AD144" s="28"/>
      <c r="AE144" s="28"/>
      <c r="AR144" s="146" t="s">
        <v>256</v>
      </c>
      <c r="AT144" s="146" t="s">
        <v>137</v>
      </c>
      <c r="AU144" s="146" t="s">
        <v>83</v>
      </c>
      <c r="AY144" s="16" t="s">
        <v>134</v>
      </c>
      <c r="BE144" s="147">
        <f>IF(N144="základní",J144,0)</f>
        <v>0</v>
      </c>
      <c r="BF144" s="147">
        <f>IF(N144="snížená",J144,0)</f>
        <v>0</v>
      </c>
      <c r="BG144" s="147">
        <f>IF(N144="zákl. přenesená",J144,0)</f>
        <v>0</v>
      </c>
      <c r="BH144" s="147">
        <f>IF(N144="sníž. přenesená",J144,0)</f>
        <v>0</v>
      </c>
      <c r="BI144" s="147">
        <f>IF(N144="nulová",J144,0)</f>
        <v>0</v>
      </c>
      <c r="BJ144" s="16" t="s">
        <v>81</v>
      </c>
      <c r="BK144" s="147">
        <f>ROUND(I144*H144,2)</f>
        <v>0</v>
      </c>
      <c r="BL144" s="16" t="s">
        <v>256</v>
      </c>
      <c r="BM144" s="146" t="s">
        <v>292</v>
      </c>
    </row>
    <row r="145" spans="1:47" s="2" customFormat="1" ht="29.25">
      <c r="A145" s="28"/>
      <c r="B145" s="29"/>
      <c r="C145" s="28"/>
      <c r="D145" s="148" t="s">
        <v>186</v>
      </c>
      <c r="E145" s="28"/>
      <c r="F145" s="149" t="s">
        <v>269</v>
      </c>
      <c r="G145" s="28"/>
      <c r="H145" s="28"/>
      <c r="I145" s="28"/>
      <c r="J145" s="28"/>
      <c r="K145" s="28"/>
      <c r="L145" s="29"/>
      <c r="M145" s="150"/>
      <c r="N145" s="151"/>
      <c r="O145" s="49"/>
      <c r="P145" s="49"/>
      <c r="Q145" s="49"/>
      <c r="R145" s="49"/>
      <c r="S145" s="49"/>
      <c r="T145" s="50"/>
      <c r="U145" s="28"/>
      <c r="V145" s="28"/>
      <c r="W145" s="28"/>
      <c r="X145" s="28"/>
      <c r="Y145" s="28"/>
      <c r="Z145" s="28"/>
      <c r="AA145" s="28"/>
      <c r="AB145" s="28"/>
      <c r="AC145" s="28"/>
      <c r="AD145" s="28"/>
      <c r="AE145" s="28"/>
      <c r="AT145" s="16" t="s">
        <v>186</v>
      </c>
      <c r="AU145" s="16" t="s">
        <v>83</v>
      </c>
    </row>
    <row r="146" spans="2:51" s="13" customFormat="1" ht="12">
      <c r="B146" s="156"/>
      <c r="D146" s="148" t="s">
        <v>188</v>
      </c>
      <c r="E146" s="157" t="s">
        <v>3</v>
      </c>
      <c r="F146" s="158" t="s">
        <v>293</v>
      </c>
      <c r="H146" s="159">
        <v>214</v>
      </c>
      <c r="L146" s="156"/>
      <c r="M146" s="160"/>
      <c r="N146" s="161"/>
      <c r="O146" s="161"/>
      <c r="P146" s="161"/>
      <c r="Q146" s="161"/>
      <c r="R146" s="161"/>
      <c r="S146" s="161"/>
      <c r="T146" s="162"/>
      <c r="AT146" s="157" t="s">
        <v>188</v>
      </c>
      <c r="AU146" s="157" t="s">
        <v>83</v>
      </c>
      <c r="AV146" s="13" t="s">
        <v>83</v>
      </c>
      <c r="AW146" s="13" t="s">
        <v>34</v>
      </c>
      <c r="AX146" s="13" t="s">
        <v>81</v>
      </c>
      <c r="AY146" s="157" t="s">
        <v>134</v>
      </c>
    </row>
    <row r="147" spans="1:65" s="2" customFormat="1" ht="16.5" customHeight="1">
      <c r="A147" s="28"/>
      <c r="B147" s="135"/>
      <c r="C147" s="163" t="s">
        <v>294</v>
      </c>
      <c r="D147" s="163" t="s">
        <v>230</v>
      </c>
      <c r="E147" s="164" t="s">
        <v>295</v>
      </c>
      <c r="F147" s="165" t="s">
        <v>296</v>
      </c>
      <c r="G147" s="166" t="s">
        <v>226</v>
      </c>
      <c r="H147" s="167">
        <v>214</v>
      </c>
      <c r="I147" s="186">
        <v>0</v>
      </c>
      <c r="J147" s="168">
        <f>ROUND(I147*H147,2)</f>
        <v>0</v>
      </c>
      <c r="K147" s="165" t="s">
        <v>3</v>
      </c>
      <c r="L147" s="169"/>
      <c r="M147" s="170" t="s">
        <v>3</v>
      </c>
      <c r="N147" s="171" t="s">
        <v>44</v>
      </c>
      <c r="O147" s="144">
        <v>0</v>
      </c>
      <c r="P147" s="144">
        <f>O147*H147</f>
        <v>0</v>
      </c>
      <c r="Q147" s="144">
        <v>0</v>
      </c>
      <c r="R147" s="144">
        <f>Q147*H147</f>
        <v>0</v>
      </c>
      <c r="S147" s="144">
        <v>0</v>
      </c>
      <c r="T147" s="145">
        <f>S147*H147</f>
        <v>0</v>
      </c>
      <c r="U147" s="28"/>
      <c r="V147" s="28"/>
      <c r="W147" s="28"/>
      <c r="X147" s="28"/>
      <c r="Y147" s="28"/>
      <c r="Z147" s="28"/>
      <c r="AA147" s="28"/>
      <c r="AB147" s="28"/>
      <c r="AC147" s="28"/>
      <c r="AD147" s="28"/>
      <c r="AE147" s="28"/>
      <c r="AR147" s="146" t="s">
        <v>262</v>
      </c>
      <c r="AT147" s="146" t="s">
        <v>230</v>
      </c>
      <c r="AU147" s="146" t="s">
        <v>83</v>
      </c>
      <c r="AY147" s="16" t="s">
        <v>134</v>
      </c>
      <c r="BE147" s="147">
        <f>IF(N147="základní",J147,0)</f>
        <v>0</v>
      </c>
      <c r="BF147" s="147">
        <f>IF(N147="snížená",J147,0)</f>
        <v>0</v>
      </c>
      <c r="BG147" s="147">
        <f>IF(N147="zákl. přenesená",J147,0)</f>
        <v>0</v>
      </c>
      <c r="BH147" s="147">
        <f>IF(N147="sníž. přenesená",J147,0)</f>
        <v>0</v>
      </c>
      <c r="BI147" s="147">
        <f>IF(N147="nulová",J147,0)</f>
        <v>0</v>
      </c>
      <c r="BJ147" s="16" t="s">
        <v>81</v>
      </c>
      <c r="BK147" s="147">
        <f>ROUND(I147*H147,2)</f>
        <v>0</v>
      </c>
      <c r="BL147" s="16" t="s">
        <v>256</v>
      </c>
      <c r="BM147" s="146" t="s">
        <v>297</v>
      </c>
    </row>
    <row r="148" spans="1:47" s="2" customFormat="1" ht="19.5">
      <c r="A148" s="28"/>
      <c r="B148" s="29"/>
      <c r="C148" s="28"/>
      <c r="D148" s="148" t="s">
        <v>143</v>
      </c>
      <c r="E148" s="28"/>
      <c r="F148" s="149" t="s">
        <v>298</v>
      </c>
      <c r="G148" s="28"/>
      <c r="H148" s="28"/>
      <c r="I148" s="28"/>
      <c r="J148" s="28"/>
      <c r="K148" s="28"/>
      <c r="L148" s="29"/>
      <c r="M148" s="150"/>
      <c r="N148" s="151"/>
      <c r="O148" s="49"/>
      <c r="P148" s="49"/>
      <c r="Q148" s="49"/>
      <c r="R148" s="49"/>
      <c r="S148" s="49"/>
      <c r="T148" s="50"/>
      <c r="U148" s="28"/>
      <c r="V148" s="28"/>
      <c r="W148" s="28"/>
      <c r="X148" s="28"/>
      <c r="Y148" s="28"/>
      <c r="Z148" s="28"/>
      <c r="AA148" s="28"/>
      <c r="AB148" s="28"/>
      <c r="AC148" s="28"/>
      <c r="AD148" s="28"/>
      <c r="AE148" s="28"/>
      <c r="AT148" s="16" t="s">
        <v>143</v>
      </c>
      <c r="AU148" s="16" t="s">
        <v>83</v>
      </c>
    </row>
    <row r="149" spans="1:65" s="2" customFormat="1" ht="16.5" customHeight="1">
      <c r="A149" s="28"/>
      <c r="B149" s="135"/>
      <c r="C149" s="136" t="s">
        <v>299</v>
      </c>
      <c r="D149" s="136" t="s">
        <v>137</v>
      </c>
      <c r="E149" s="137" t="s">
        <v>300</v>
      </c>
      <c r="F149" s="138" t="s">
        <v>301</v>
      </c>
      <c r="G149" s="139" t="s">
        <v>226</v>
      </c>
      <c r="H149" s="140">
        <v>30</v>
      </c>
      <c r="I149" s="185">
        <v>0</v>
      </c>
      <c r="J149" s="141">
        <f>ROUND(I149*H149,2)</f>
        <v>0</v>
      </c>
      <c r="K149" s="138" t="s">
        <v>140</v>
      </c>
      <c r="L149" s="29"/>
      <c r="M149" s="142" t="s">
        <v>3</v>
      </c>
      <c r="N149" s="143" t="s">
        <v>44</v>
      </c>
      <c r="O149" s="144">
        <v>0.11</v>
      </c>
      <c r="P149" s="144">
        <f>O149*H149</f>
        <v>3.3</v>
      </c>
      <c r="Q149" s="144">
        <v>0</v>
      </c>
      <c r="R149" s="144">
        <f>Q149*H149</f>
        <v>0</v>
      </c>
      <c r="S149" s="144">
        <v>0.001</v>
      </c>
      <c r="T149" s="145">
        <f>S149*H149</f>
        <v>0.03</v>
      </c>
      <c r="U149" s="28"/>
      <c r="V149" s="28"/>
      <c r="W149" s="28"/>
      <c r="X149" s="28"/>
      <c r="Y149" s="28"/>
      <c r="Z149" s="28"/>
      <c r="AA149" s="28"/>
      <c r="AB149" s="28"/>
      <c r="AC149" s="28"/>
      <c r="AD149" s="28"/>
      <c r="AE149" s="28"/>
      <c r="AR149" s="146" t="s">
        <v>256</v>
      </c>
      <c r="AT149" s="146" t="s">
        <v>137</v>
      </c>
      <c r="AU149" s="146" t="s">
        <v>83</v>
      </c>
      <c r="AY149" s="16" t="s">
        <v>134</v>
      </c>
      <c r="BE149" s="147">
        <f>IF(N149="základní",J149,0)</f>
        <v>0</v>
      </c>
      <c r="BF149" s="147">
        <f>IF(N149="snížená",J149,0)</f>
        <v>0</v>
      </c>
      <c r="BG149" s="147">
        <f>IF(N149="zákl. přenesená",J149,0)</f>
        <v>0</v>
      </c>
      <c r="BH149" s="147">
        <f>IF(N149="sníž. přenesená",J149,0)</f>
        <v>0</v>
      </c>
      <c r="BI149" s="147">
        <f>IF(N149="nulová",J149,0)</f>
        <v>0</v>
      </c>
      <c r="BJ149" s="16" t="s">
        <v>81</v>
      </c>
      <c r="BK149" s="147">
        <f>ROUND(I149*H149,2)</f>
        <v>0</v>
      </c>
      <c r="BL149" s="16" t="s">
        <v>256</v>
      </c>
      <c r="BM149" s="146" t="s">
        <v>302</v>
      </c>
    </row>
    <row r="150" spans="1:47" s="2" customFormat="1" ht="48.75">
      <c r="A150" s="28"/>
      <c r="B150" s="29"/>
      <c r="C150" s="28"/>
      <c r="D150" s="148" t="s">
        <v>186</v>
      </c>
      <c r="E150" s="28"/>
      <c r="F150" s="149" t="s">
        <v>303</v>
      </c>
      <c r="G150" s="28"/>
      <c r="H150" s="28"/>
      <c r="I150" s="28"/>
      <c r="J150" s="28"/>
      <c r="K150" s="28"/>
      <c r="L150" s="29"/>
      <c r="M150" s="150"/>
      <c r="N150" s="151"/>
      <c r="O150" s="49"/>
      <c r="P150" s="49"/>
      <c r="Q150" s="49"/>
      <c r="R150" s="49"/>
      <c r="S150" s="49"/>
      <c r="T150" s="50"/>
      <c r="U150" s="28"/>
      <c r="V150" s="28"/>
      <c r="W150" s="28"/>
      <c r="X150" s="28"/>
      <c r="Y150" s="28"/>
      <c r="Z150" s="28"/>
      <c r="AA150" s="28"/>
      <c r="AB150" s="28"/>
      <c r="AC150" s="28"/>
      <c r="AD150" s="28"/>
      <c r="AE150" s="28"/>
      <c r="AT150" s="16" t="s">
        <v>186</v>
      </c>
      <c r="AU150" s="16" t="s">
        <v>83</v>
      </c>
    </row>
    <row r="151" spans="2:51" s="13" customFormat="1" ht="12">
      <c r="B151" s="156"/>
      <c r="D151" s="148" t="s">
        <v>188</v>
      </c>
      <c r="E151" s="157" t="s">
        <v>3</v>
      </c>
      <c r="F151" s="158" t="s">
        <v>304</v>
      </c>
      <c r="H151" s="159">
        <v>30</v>
      </c>
      <c r="L151" s="156"/>
      <c r="M151" s="160"/>
      <c r="N151" s="161"/>
      <c r="O151" s="161"/>
      <c r="P151" s="161"/>
      <c r="Q151" s="161"/>
      <c r="R151" s="161"/>
      <c r="S151" s="161"/>
      <c r="T151" s="162"/>
      <c r="AT151" s="157" t="s">
        <v>188</v>
      </c>
      <c r="AU151" s="157" t="s">
        <v>83</v>
      </c>
      <c r="AV151" s="13" t="s">
        <v>83</v>
      </c>
      <c r="AW151" s="13" t="s">
        <v>34</v>
      </c>
      <c r="AX151" s="13" t="s">
        <v>73</v>
      </c>
      <c r="AY151" s="157" t="s">
        <v>134</v>
      </c>
    </row>
    <row r="152" spans="2:51" s="14" customFormat="1" ht="12">
      <c r="B152" s="172"/>
      <c r="D152" s="148" t="s">
        <v>188</v>
      </c>
      <c r="E152" s="173" t="s">
        <v>3</v>
      </c>
      <c r="F152" s="174" t="s">
        <v>273</v>
      </c>
      <c r="H152" s="175">
        <v>30</v>
      </c>
      <c r="L152" s="172"/>
      <c r="M152" s="176"/>
      <c r="N152" s="177"/>
      <c r="O152" s="177"/>
      <c r="P152" s="177"/>
      <c r="Q152" s="177"/>
      <c r="R152" s="177"/>
      <c r="S152" s="177"/>
      <c r="T152" s="178"/>
      <c r="AT152" s="173" t="s">
        <v>188</v>
      </c>
      <c r="AU152" s="173" t="s">
        <v>83</v>
      </c>
      <c r="AV152" s="14" t="s">
        <v>159</v>
      </c>
      <c r="AW152" s="14" t="s">
        <v>34</v>
      </c>
      <c r="AX152" s="14" t="s">
        <v>81</v>
      </c>
      <c r="AY152" s="173" t="s">
        <v>134</v>
      </c>
    </row>
    <row r="153" spans="1:65" s="2" customFormat="1" ht="21.75" customHeight="1">
      <c r="A153" s="28"/>
      <c r="B153" s="135"/>
      <c r="C153" s="136" t="s">
        <v>305</v>
      </c>
      <c r="D153" s="136" t="s">
        <v>137</v>
      </c>
      <c r="E153" s="137" t="s">
        <v>306</v>
      </c>
      <c r="F153" s="138" t="s">
        <v>307</v>
      </c>
      <c r="G153" s="139" t="s">
        <v>246</v>
      </c>
      <c r="H153" s="140">
        <v>0.015</v>
      </c>
      <c r="I153" s="185">
        <v>0</v>
      </c>
      <c r="J153" s="141">
        <f>ROUND(I153*H153,2)</f>
        <v>0</v>
      </c>
      <c r="K153" s="138" t="s">
        <v>140</v>
      </c>
      <c r="L153" s="29"/>
      <c r="M153" s="142" t="s">
        <v>3</v>
      </c>
      <c r="N153" s="143" t="s">
        <v>44</v>
      </c>
      <c r="O153" s="144">
        <v>3.327</v>
      </c>
      <c r="P153" s="144">
        <f>O153*H153</f>
        <v>0.049905</v>
      </c>
      <c r="Q153" s="144">
        <v>0</v>
      </c>
      <c r="R153" s="144">
        <f>Q153*H153</f>
        <v>0</v>
      </c>
      <c r="S153" s="144">
        <v>0</v>
      </c>
      <c r="T153" s="145">
        <f>S153*H153</f>
        <v>0</v>
      </c>
      <c r="U153" s="28"/>
      <c r="V153" s="28"/>
      <c r="W153" s="28"/>
      <c r="X153" s="28"/>
      <c r="Y153" s="28"/>
      <c r="Z153" s="28"/>
      <c r="AA153" s="28"/>
      <c r="AB153" s="28"/>
      <c r="AC153" s="28"/>
      <c r="AD153" s="28"/>
      <c r="AE153" s="28"/>
      <c r="AR153" s="146" t="s">
        <v>256</v>
      </c>
      <c r="AT153" s="146" t="s">
        <v>137</v>
      </c>
      <c r="AU153" s="146" t="s">
        <v>83</v>
      </c>
      <c r="AY153" s="16" t="s">
        <v>134</v>
      </c>
      <c r="BE153" s="147">
        <f>IF(N153="základní",J153,0)</f>
        <v>0</v>
      </c>
      <c r="BF153" s="147">
        <f>IF(N153="snížená",J153,0)</f>
        <v>0</v>
      </c>
      <c r="BG153" s="147">
        <f>IF(N153="zákl. přenesená",J153,0)</f>
        <v>0</v>
      </c>
      <c r="BH153" s="147">
        <f>IF(N153="sníž. přenesená",J153,0)</f>
        <v>0</v>
      </c>
      <c r="BI153" s="147">
        <f>IF(N153="nulová",J153,0)</f>
        <v>0</v>
      </c>
      <c r="BJ153" s="16" t="s">
        <v>81</v>
      </c>
      <c r="BK153" s="147">
        <f>ROUND(I153*H153,2)</f>
        <v>0</v>
      </c>
      <c r="BL153" s="16" t="s">
        <v>256</v>
      </c>
      <c r="BM153" s="146" t="s">
        <v>308</v>
      </c>
    </row>
    <row r="154" spans="1:47" s="2" customFormat="1" ht="78">
      <c r="A154" s="28"/>
      <c r="B154" s="29"/>
      <c r="C154" s="28"/>
      <c r="D154" s="148" t="s">
        <v>186</v>
      </c>
      <c r="E154" s="28"/>
      <c r="F154" s="149" t="s">
        <v>309</v>
      </c>
      <c r="G154" s="28"/>
      <c r="H154" s="28"/>
      <c r="I154" s="28"/>
      <c r="J154" s="28"/>
      <c r="K154" s="28"/>
      <c r="L154" s="29"/>
      <c r="M154" s="150"/>
      <c r="N154" s="151"/>
      <c r="O154" s="49"/>
      <c r="P154" s="49"/>
      <c r="Q154" s="49"/>
      <c r="R154" s="49"/>
      <c r="S154" s="49"/>
      <c r="T154" s="50"/>
      <c r="U154" s="28"/>
      <c r="V154" s="28"/>
      <c r="W154" s="28"/>
      <c r="X154" s="28"/>
      <c r="Y154" s="28"/>
      <c r="Z154" s="28"/>
      <c r="AA154" s="28"/>
      <c r="AB154" s="28"/>
      <c r="AC154" s="28"/>
      <c r="AD154" s="28"/>
      <c r="AE154" s="28"/>
      <c r="AT154" s="16" t="s">
        <v>186</v>
      </c>
      <c r="AU154" s="16" t="s">
        <v>83</v>
      </c>
    </row>
    <row r="155" spans="2:63" s="12" customFormat="1" ht="22.9" customHeight="1">
      <c r="B155" s="123"/>
      <c r="D155" s="124" t="s">
        <v>72</v>
      </c>
      <c r="E155" s="133" t="s">
        <v>310</v>
      </c>
      <c r="F155" s="133" t="s">
        <v>311</v>
      </c>
      <c r="J155" s="134">
        <f>BK155</f>
        <v>0</v>
      </c>
      <c r="L155" s="123"/>
      <c r="M155" s="127"/>
      <c r="N155" s="128"/>
      <c r="O155" s="128"/>
      <c r="P155" s="129">
        <f>SUM(P156:P160)</f>
        <v>0</v>
      </c>
      <c r="Q155" s="128"/>
      <c r="R155" s="129">
        <f>SUM(R156:R160)</f>
        <v>0</v>
      </c>
      <c r="S155" s="128"/>
      <c r="T155" s="130">
        <f>SUM(T156:T160)</f>
        <v>0</v>
      </c>
      <c r="AR155" s="124" t="s">
        <v>83</v>
      </c>
      <c r="AT155" s="131" t="s">
        <v>72</v>
      </c>
      <c r="AU155" s="131" t="s">
        <v>81</v>
      </c>
      <c r="AY155" s="124" t="s">
        <v>134</v>
      </c>
      <c r="BK155" s="132">
        <f>SUM(BK156:BK160)</f>
        <v>0</v>
      </c>
    </row>
    <row r="156" spans="1:65" s="2" customFormat="1" ht="16.5" customHeight="1">
      <c r="A156" s="28"/>
      <c r="B156" s="135"/>
      <c r="C156" s="136" t="s">
        <v>8</v>
      </c>
      <c r="D156" s="136" t="s">
        <v>137</v>
      </c>
      <c r="E156" s="137" t="s">
        <v>312</v>
      </c>
      <c r="F156" s="138" t="s">
        <v>313</v>
      </c>
      <c r="G156" s="139" t="s">
        <v>3</v>
      </c>
      <c r="H156" s="140">
        <v>298</v>
      </c>
      <c r="I156" s="185">
        <v>0</v>
      </c>
      <c r="J156" s="141">
        <f>ROUND(I156*H156,2)</f>
        <v>0</v>
      </c>
      <c r="K156" s="138" t="s">
        <v>3</v>
      </c>
      <c r="L156" s="29"/>
      <c r="M156" s="142" t="s">
        <v>3</v>
      </c>
      <c r="N156" s="143" t="s">
        <v>44</v>
      </c>
      <c r="O156" s="144">
        <v>0</v>
      </c>
      <c r="P156" s="144">
        <f>O156*H156</f>
        <v>0</v>
      </c>
      <c r="Q156" s="144">
        <v>0</v>
      </c>
      <c r="R156" s="144">
        <f>Q156*H156</f>
        <v>0</v>
      </c>
      <c r="S156" s="144">
        <v>0</v>
      </c>
      <c r="T156" s="145">
        <f>S156*H156</f>
        <v>0</v>
      </c>
      <c r="U156" s="28"/>
      <c r="V156" s="28"/>
      <c r="W156" s="28"/>
      <c r="X156" s="28"/>
      <c r="Y156" s="28"/>
      <c r="Z156" s="28"/>
      <c r="AA156" s="28"/>
      <c r="AB156" s="28"/>
      <c r="AC156" s="28"/>
      <c r="AD156" s="28"/>
      <c r="AE156" s="28"/>
      <c r="AR156" s="146" t="s">
        <v>256</v>
      </c>
      <c r="AT156" s="146" t="s">
        <v>137</v>
      </c>
      <c r="AU156" s="146" t="s">
        <v>83</v>
      </c>
      <c r="AY156" s="16" t="s">
        <v>134</v>
      </c>
      <c r="BE156" s="147">
        <f>IF(N156="základní",J156,0)</f>
        <v>0</v>
      </c>
      <c r="BF156" s="147">
        <f>IF(N156="snížená",J156,0)</f>
        <v>0</v>
      </c>
      <c r="BG156" s="147">
        <f>IF(N156="zákl. přenesená",J156,0)</f>
        <v>0</v>
      </c>
      <c r="BH156" s="147">
        <f>IF(N156="sníž. přenesená",J156,0)</f>
        <v>0</v>
      </c>
      <c r="BI156" s="147">
        <f>IF(N156="nulová",J156,0)</f>
        <v>0</v>
      </c>
      <c r="BJ156" s="16" t="s">
        <v>81</v>
      </c>
      <c r="BK156" s="147">
        <f>ROUND(I156*H156,2)</f>
        <v>0</v>
      </c>
      <c r="BL156" s="16" t="s">
        <v>256</v>
      </c>
      <c r="BM156" s="146" t="s">
        <v>314</v>
      </c>
    </row>
    <row r="157" spans="2:51" s="13" customFormat="1" ht="12">
      <c r="B157" s="156"/>
      <c r="D157" s="148" t="s">
        <v>188</v>
      </c>
      <c r="E157" s="157" t="s">
        <v>3</v>
      </c>
      <c r="F157" s="158" t="s">
        <v>315</v>
      </c>
      <c r="H157" s="159">
        <v>24</v>
      </c>
      <c r="L157" s="156"/>
      <c r="M157" s="160"/>
      <c r="N157" s="161"/>
      <c r="O157" s="161"/>
      <c r="P157" s="161"/>
      <c r="Q157" s="161"/>
      <c r="R157" s="161"/>
      <c r="S157" s="161"/>
      <c r="T157" s="162"/>
      <c r="AT157" s="157" t="s">
        <v>188</v>
      </c>
      <c r="AU157" s="157" t="s">
        <v>83</v>
      </c>
      <c r="AV157" s="13" t="s">
        <v>83</v>
      </c>
      <c r="AW157" s="13" t="s">
        <v>34</v>
      </c>
      <c r="AX157" s="13" t="s">
        <v>73</v>
      </c>
      <c r="AY157" s="157" t="s">
        <v>134</v>
      </c>
    </row>
    <row r="158" spans="2:51" s="13" customFormat="1" ht="12">
      <c r="B158" s="156"/>
      <c r="D158" s="148" t="s">
        <v>188</v>
      </c>
      <c r="E158" s="157" t="s">
        <v>3</v>
      </c>
      <c r="F158" s="158" t="s">
        <v>316</v>
      </c>
      <c r="H158" s="159">
        <v>60</v>
      </c>
      <c r="L158" s="156"/>
      <c r="M158" s="160"/>
      <c r="N158" s="161"/>
      <c r="O158" s="161"/>
      <c r="P158" s="161"/>
      <c r="Q158" s="161"/>
      <c r="R158" s="161"/>
      <c r="S158" s="161"/>
      <c r="T158" s="162"/>
      <c r="AT158" s="157" t="s">
        <v>188</v>
      </c>
      <c r="AU158" s="157" t="s">
        <v>83</v>
      </c>
      <c r="AV158" s="13" t="s">
        <v>83</v>
      </c>
      <c r="AW158" s="13" t="s">
        <v>34</v>
      </c>
      <c r="AX158" s="13" t="s">
        <v>73</v>
      </c>
      <c r="AY158" s="157" t="s">
        <v>134</v>
      </c>
    </row>
    <row r="159" spans="2:51" s="13" customFormat="1" ht="12">
      <c r="B159" s="156"/>
      <c r="D159" s="148" t="s">
        <v>188</v>
      </c>
      <c r="E159" s="157" t="s">
        <v>3</v>
      </c>
      <c r="F159" s="158" t="s">
        <v>317</v>
      </c>
      <c r="H159" s="159">
        <v>214</v>
      </c>
      <c r="L159" s="156"/>
      <c r="M159" s="160"/>
      <c r="N159" s="161"/>
      <c r="O159" s="161"/>
      <c r="P159" s="161"/>
      <c r="Q159" s="161"/>
      <c r="R159" s="161"/>
      <c r="S159" s="161"/>
      <c r="T159" s="162"/>
      <c r="AT159" s="157" t="s">
        <v>188</v>
      </c>
      <c r="AU159" s="157" t="s">
        <v>83</v>
      </c>
      <c r="AV159" s="13" t="s">
        <v>83</v>
      </c>
      <c r="AW159" s="13" t="s">
        <v>34</v>
      </c>
      <c r="AX159" s="13" t="s">
        <v>73</v>
      </c>
      <c r="AY159" s="157" t="s">
        <v>134</v>
      </c>
    </row>
    <row r="160" spans="2:51" s="14" customFormat="1" ht="12">
      <c r="B160" s="172"/>
      <c r="D160" s="148" t="s">
        <v>188</v>
      </c>
      <c r="E160" s="173" t="s">
        <v>3</v>
      </c>
      <c r="F160" s="174" t="s">
        <v>273</v>
      </c>
      <c r="H160" s="175">
        <v>298</v>
      </c>
      <c r="L160" s="172"/>
      <c r="M160" s="176"/>
      <c r="N160" s="177"/>
      <c r="O160" s="177"/>
      <c r="P160" s="177"/>
      <c r="Q160" s="177"/>
      <c r="R160" s="177"/>
      <c r="S160" s="177"/>
      <c r="T160" s="178"/>
      <c r="AT160" s="173" t="s">
        <v>188</v>
      </c>
      <c r="AU160" s="173" t="s">
        <v>83</v>
      </c>
      <c r="AV160" s="14" t="s">
        <v>159</v>
      </c>
      <c r="AW160" s="14" t="s">
        <v>34</v>
      </c>
      <c r="AX160" s="14" t="s">
        <v>81</v>
      </c>
      <c r="AY160" s="173" t="s">
        <v>134</v>
      </c>
    </row>
    <row r="161" spans="2:63" s="12" customFormat="1" ht="25.9" customHeight="1">
      <c r="B161" s="123"/>
      <c r="D161" s="124" t="s">
        <v>72</v>
      </c>
      <c r="E161" s="125" t="s">
        <v>318</v>
      </c>
      <c r="F161" s="125" t="s">
        <v>319</v>
      </c>
      <c r="J161" s="126">
        <f>BK161</f>
        <v>0</v>
      </c>
      <c r="L161" s="123"/>
      <c r="M161" s="127"/>
      <c r="N161" s="128"/>
      <c r="O161" s="128"/>
      <c r="P161" s="129">
        <f>SUM(P162:P175)</f>
        <v>68</v>
      </c>
      <c r="Q161" s="128"/>
      <c r="R161" s="129">
        <f>SUM(R162:R175)</f>
        <v>0</v>
      </c>
      <c r="S161" s="128"/>
      <c r="T161" s="130">
        <f>SUM(T162:T175)</f>
        <v>0</v>
      </c>
      <c r="AR161" s="124" t="s">
        <v>159</v>
      </c>
      <c r="AT161" s="131" t="s">
        <v>72</v>
      </c>
      <c r="AU161" s="131" t="s">
        <v>73</v>
      </c>
      <c r="AY161" s="124" t="s">
        <v>134</v>
      </c>
      <c r="BK161" s="132">
        <f>SUM(BK162:BK175)</f>
        <v>0</v>
      </c>
    </row>
    <row r="162" spans="1:65" s="2" customFormat="1" ht="21.75" customHeight="1">
      <c r="A162" s="28"/>
      <c r="B162" s="135"/>
      <c r="C162" s="136" t="s">
        <v>320</v>
      </c>
      <c r="D162" s="136" t="s">
        <v>137</v>
      </c>
      <c r="E162" s="137" t="s">
        <v>321</v>
      </c>
      <c r="F162" s="138" t="s">
        <v>322</v>
      </c>
      <c r="G162" s="139" t="s">
        <v>323</v>
      </c>
      <c r="H162" s="140">
        <v>16</v>
      </c>
      <c r="I162" s="185">
        <v>0</v>
      </c>
      <c r="J162" s="141">
        <f>ROUND(I162*H162,2)</f>
        <v>0</v>
      </c>
      <c r="K162" s="138" t="s">
        <v>140</v>
      </c>
      <c r="L162" s="29"/>
      <c r="M162" s="142" t="s">
        <v>3</v>
      </c>
      <c r="N162" s="143" t="s">
        <v>44</v>
      </c>
      <c r="O162" s="144">
        <v>1</v>
      </c>
      <c r="P162" s="144">
        <f>O162*H162</f>
        <v>16</v>
      </c>
      <c r="Q162" s="144">
        <v>0</v>
      </c>
      <c r="R162" s="144">
        <f>Q162*H162</f>
        <v>0</v>
      </c>
      <c r="S162" s="144">
        <v>0</v>
      </c>
      <c r="T162" s="145">
        <f>S162*H162</f>
        <v>0</v>
      </c>
      <c r="U162" s="28"/>
      <c r="V162" s="28"/>
      <c r="W162" s="28"/>
      <c r="X162" s="28"/>
      <c r="Y162" s="28"/>
      <c r="Z162" s="28"/>
      <c r="AA162" s="28"/>
      <c r="AB162" s="28"/>
      <c r="AC162" s="28"/>
      <c r="AD162" s="28"/>
      <c r="AE162" s="28"/>
      <c r="AR162" s="146" t="s">
        <v>324</v>
      </c>
      <c r="AT162" s="146" t="s">
        <v>137</v>
      </c>
      <c r="AU162" s="146" t="s">
        <v>81</v>
      </c>
      <c r="AY162" s="16" t="s">
        <v>134</v>
      </c>
      <c r="BE162" s="147">
        <f>IF(N162="základní",J162,0)</f>
        <v>0</v>
      </c>
      <c r="BF162" s="147">
        <f>IF(N162="snížená",J162,0)</f>
        <v>0</v>
      </c>
      <c r="BG162" s="147">
        <f>IF(N162="zákl. přenesená",J162,0)</f>
        <v>0</v>
      </c>
      <c r="BH162" s="147">
        <f>IF(N162="sníž. přenesená",J162,0)</f>
        <v>0</v>
      </c>
      <c r="BI162" s="147">
        <f>IF(N162="nulová",J162,0)</f>
        <v>0</v>
      </c>
      <c r="BJ162" s="16" t="s">
        <v>81</v>
      </c>
      <c r="BK162" s="147">
        <f>ROUND(I162*H162,2)</f>
        <v>0</v>
      </c>
      <c r="BL162" s="16" t="s">
        <v>324</v>
      </c>
      <c r="BM162" s="146" t="s">
        <v>325</v>
      </c>
    </row>
    <row r="163" spans="1:47" s="2" customFormat="1" ht="19.5">
      <c r="A163" s="28"/>
      <c r="B163" s="29"/>
      <c r="C163" s="28"/>
      <c r="D163" s="148" t="s">
        <v>143</v>
      </c>
      <c r="E163" s="28"/>
      <c r="F163" s="149" t="s">
        <v>326</v>
      </c>
      <c r="G163" s="28"/>
      <c r="H163" s="28"/>
      <c r="I163" s="28"/>
      <c r="J163" s="28"/>
      <c r="K163" s="28"/>
      <c r="L163" s="29"/>
      <c r="M163" s="150"/>
      <c r="N163" s="151"/>
      <c r="O163" s="49"/>
      <c r="P163" s="49"/>
      <c r="Q163" s="49"/>
      <c r="R163" s="49"/>
      <c r="S163" s="49"/>
      <c r="T163" s="50"/>
      <c r="U163" s="28"/>
      <c r="V163" s="28"/>
      <c r="W163" s="28"/>
      <c r="X163" s="28"/>
      <c r="Y163" s="28"/>
      <c r="Z163" s="28"/>
      <c r="AA163" s="28"/>
      <c r="AB163" s="28"/>
      <c r="AC163" s="28"/>
      <c r="AD163" s="28"/>
      <c r="AE163" s="28"/>
      <c r="AT163" s="16" t="s">
        <v>143</v>
      </c>
      <c r="AU163" s="16" t="s">
        <v>81</v>
      </c>
    </row>
    <row r="164" spans="1:65" s="2" customFormat="1" ht="21.75" customHeight="1">
      <c r="A164" s="28"/>
      <c r="B164" s="135"/>
      <c r="C164" s="136" t="s">
        <v>327</v>
      </c>
      <c r="D164" s="136" t="s">
        <v>137</v>
      </c>
      <c r="E164" s="137" t="s">
        <v>328</v>
      </c>
      <c r="F164" s="138" t="s">
        <v>329</v>
      </c>
      <c r="G164" s="139" t="s">
        <v>323</v>
      </c>
      <c r="H164" s="140">
        <v>52</v>
      </c>
      <c r="I164" s="185">
        <v>0</v>
      </c>
      <c r="J164" s="141">
        <f>ROUND(I164*H164,2)</f>
        <v>0</v>
      </c>
      <c r="K164" s="138" t="s">
        <v>140</v>
      </c>
      <c r="L164" s="29"/>
      <c r="M164" s="142" t="s">
        <v>3</v>
      </c>
      <c r="N164" s="143" t="s">
        <v>44</v>
      </c>
      <c r="O164" s="144">
        <v>1</v>
      </c>
      <c r="P164" s="144">
        <f>O164*H164</f>
        <v>52</v>
      </c>
      <c r="Q164" s="144">
        <v>0</v>
      </c>
      <c r="R164" s="144">
        <f>Q164*H164</f>
        <v>0</v>
      </c>
      <c r="S164" s="144">
        <v>0</v>
      </c>
      <c r="T164" s="145">
        <f>S164*H164</f>
        <v>0</v>
      </c>
      <c r="U164" s="28"/>
      <c r="V164" s="28"/>
      <c r="W164" s="28"/>
      <c r="X164" s="28"/>
      <c r="Y164" s="28"/>
      <c r="Z164" s="28"/>
      <c r="AA164" s="28"/>
      <c r="AB164" s="28"/>
      <c r="AC164" s="28"/>
      <c r="AD164" s="28"/>
      <c r="AE164" s="28"/>
      <c r="AR164" s="146" t="s">
        <v>324</v>
      </c>
      <c r="AT164" s="146" t="s">
        <v>137</v>
      </c>
      <c r="AU164" s="146" t="s">
        <v>81</v>
      </c>
      <c r="AY164" s="16" t="s">
        <v>134</v>
      </c>
      <c r="BE164" s="147">
        <f>IF(N164="základní",J164,0)</f>
        <v>0</v>
      </c>
      <c r="BF164" s="147">
        <f>IF(N164="snížená",J164,0)</f>
        <v>0</v>
      </c>
      <c r="BG164" s="147">
        <f>IF(N164="zákl. přenesená",J164,0)</f>
        <v>0</v>
      </c>
      <c r="BH164" s="147">
        <f>IF(N164="sníž. přenesená",J164,0)</f>
        <v>0</v>
      </c>
      <c r="BI164" s="147">
        <f>IF(N164="nulová",J164,0)</f>
        <v>0</v>
      </c>
      <c r="BJ164" s="16" t="s">
        <v>81</v>
      </c>
      <c r="BK164" s="147">
        <f>ROUND(I164*H164,2)</f>
        <v>0</v>
      </c>
      <c r="BL164" s="16" t="s">
        <v>324</v>
      </c>
      <c r="BM164" s="146" t="s">
        <v>330</v>
      </c>
    </row>
    <row r="165" spans="1:47" s="2" customFormat="1" ht="58.5">
      <c r="A165" s="28"/>
      <c r="B165" s="29"/>
      <c r="C165" s="28"/>
      <c r="D165" s="148" t="s">
        <v>143</v>
      </c>
      <c r="E165" s="28"/>
      <c r="F165" s="149" t="s">
        <v>331</v>
      </c>
      <c r="G165" s="28"/>
      <c r="H165" s="28"/>
      <c r="I165" s="28"/>
      <c r="J165" s="28"/>
      <c r="K165" s="28"/>
      <c r="L165" s="29"/>
      <c r="M165" s="150"/>
      <c r="N165" s="151"/>
      <c r="O165" s="49"/>
      <c r="P165" s="49"/>
      <c r="Q165" s="49"/>
      <c r="R165" s="49"/>
      <c r="S165" s="49"/>
      <c r="T165" s="50"/>
      <c r="U165" s="28"/>
      <c r="V165" s="28"/>
      <c r="W165" s="28"/>
      <c r="X165" s="28"/>
      <c r="Y165" s="28"/>
      <c r="Z165" s="28"/>
      <c r="AA165" s="28"/>
      <c r="AB165" s="28"/>
      <c r="AC165" s="28"/>
      <c r="AD165" s="28"/>
      <c r="AE165" s="28"/>
      <c r="AT165" s="16" t="s">
        <v>143</v>
      </c>
      <c r="AU165" s="16" t="s">
        <v>81</v>
      </c>
    </row>
    <row r="166" spans="1:65" s="2" customFormat="1" ht="16.5" customHeight="1">
      <c r="A166" s="28"/>
      <c r="B166" s="135"/>
      <c r="C166" s="163" t="s">
        <v>332</v>
      </c>
      <c r="D166" s="163" t="s">
        <v>230</v>
      </c>
      <c r="E166" s="164" t="s">
        <v>333</v>
      </c>
      <c r="F166" s="165" t="s">
        <v>334</v>
      </c>
      <c r="G166" s="166" t="s">
        <v>233</v>
      </c>
      <c r="H166" s="167">
        <v>2</v>
      </c>
      <c r="I166" s="186">
        <v>0</v>
      </c>
      <c r="J166" s="168">
        <f aca="true" t="shared" si="0" ref="J166:J175">ROUND(I166*H166,2)</f>
        <v>0</v>
      </c>
      <c r="K166" s="165" t="s">
        <v>3</v>
      </c>
      <c r="L166" s="169"/>
      <c r="M166" s="170" t="s">
        <v>3</v>
      </c>
      <c r="N166" s="171" t="s">
        <v>44</v>
      </c>
      <c r="O166" s="144">
        <v>0</v>
      </c>
      <c r="P166" s="144">
        <f aca="true" t="shared" si="1" ref="P166:P175">O166*H166</f>
        <v>0</v>
      </c>
      <c r="Q166" s="144">
        <v>0</v>
      </c>
      <c r="R166" s="144">
        <f aca="true" t="shared" si="2" ref="R166:R175">Q166*H166</f>
        <v>0</v>
      </c>
      <c r="S166" s="144">
        <v>0</v>
      </c>
      <c r="T166" s="145">
        <f aca="true" t="shared" si="3" ref="T166:T175">S166*H166</f>
        <v>0</v>
      </c>
      <c r="U166" s="28"/>
      <c r="V166" s="28"/>
      <c r="W166" s="28"/>
      <c r="X166" s="28"/>
      <c r="Y166" s="28"/>
      <c r="Z166" s="28"/>
      <c r="AA166" s="28"/>
      <c r="AB166" s="28"/>
      <c r="AC166" s="28"/>
      <c r="AD166" s="28"/>
      <c r="AE166" s="28"/>
      <c r="AR166" s="146" t="s">
        <v>324</v>
      </c>
      <c r="AT166" s="146" t="s">
        <v>230</v>
      </c>
      <c r="AU166" s="146" t="s">
        <v>81</v>
      </c>
      <c r="AY166" s="16" t="s">
        <v>134</v>
      </c>
      <c r="BE166" s="147">
        <f aca="true" t="shared" si="4" ref="BE166:BE175">IF(N166="základní",J166,0)</f>
        <v>0</v>
      </c>
      <c r="BF166" s="147">
        <f aca="true" t="shared" si="5" ref="BF166:BF175">IF(N166="snížená",J166,0)</f>
        <v>0</v>
      </c>
      <c r="BG166" s="147">
        <f aca="true" t="shared" si="6" ref="BG166:BG175">IF(N166="zákl. přenesená",J166,0)</f>
        <v>0</v>
      </c>
      <c r="BH166" s="147">
        <f aca="true" t="shared" si="7" ref="BH166:BH175">IF(N166="sníž. přenesená",J166,0)</f>
        <v>0</v>
      </c>
      <c r="BI166" s="147">
        <f aca="true" t="shared" si="8" ref="BI166:BI175">IF(N166="nulová",J166,0)</f>
        <v>0</v>
      </c>
      <c r="BJ166" s="16" t="s">
        <v>81</v>
      </c>
      <c r="BK166" s="147">
        <f aca="true" t="shared" si="9" ref="BK166:BK175">ROUND(I166*H166,2)</f>
        <v>0</v>
      </c>
      <c r="BL166" s="16" t="s">
        <v>324</v>
      </c>
      <c r="BM166" s="146" t="s">
        <v>335</v>
      </c>
    </row>
    <row r="167" spans="1:65" s="2" customFormat="1" ht="16.5" customHeight="1">
      <c r="A167" s="28"/>
      <c r="B167" s="135"/>
      <c r="C167" s="163" t="s">
        <v>336</v>
      </c>
      <c r="D167" s="163" t="s">
        <v>230</v>
      </c>
      <c r="E167" s="164" t="s">
        <v>337</v>
      </c>
      <c r="F167" s="165" t="s">
        <v>338</v>
      </c>
      <c r="G167" s="166" t="s">
        <v>339</v>
      </c>
      <c r="H167" s="167">
        <v>2</v>
      </c>
      <c r="I167" s="186">
        <v>0</v>
      </c>
      <c r="J167" s="168">
        <f t="shared" si="0"/>
        <v>0</v>
      </c>
      <c r="K167" s="165" t="s">
        <v>3</v>
      </c>
      <c r="L167" s="169"/>
      <c r="M167" s="170" t="s">
        <v>3</v>
      </c>
      <c r="N167" s="171" t="s">
        <v>44</v>
      </c>
      <c r="O167" s="144">
        <v>0</v>
      </c>
      <c r="P167" s="144">
        <f t="shared" si="1"/>
        <v>0</v>
      </c>
      <c r="Q167" s="144">
        <v>0</v>
      </c>
      <c r="R167" s="144">
        <f t="shared" si="2"/>
        <v>0</v>
      </c>
      <c r="S167" s="144">
        <v>0</v>
      </c>
      <c r="T167" s="145">
        <f t="shared" si="3"/>
        <v>0</v>
      </c>
      <c r="U167" s="28"/>
      <c r="V167" s="28"/>
      <c r="W167" s="28"/>
      <c r="X167" s="28"/>
      <c r="Y167" s="28"/>
      <c r="Z167" s="28"/>
      <c r="AA167" s="28"/>
      <c r="AB167" s="28"/>
      <c r="AC167" s="28"/>
      <c r="AD167" s="28"/>
      <c r="AE167" s="28"/>
      <c r="AR167" s="146" t="s">
        <v>324</v>
      </c>
      <c r="AT167" s="146" t="s">
        <v>230</v>
      </c>
      <c r="AU167" s="146" t="s">
        <v>81</v>
      </c>
      <c r="AY167" s="16" t="s">
        <v>134</v>
      </c>
      <c r="BE167" s="147">
        <f t="shared" si="4"/>
        <v>0</v>
      </c>
      <c r="BF167" s="147">
        <f t="shared" si="5"/>
        <v>0</v>
      </c>
      <c r="BG167" s="147">
        <f t="shared" si="6"/>
        <v>0</v>
      </c>
      <c r="BH167" s="147">
        <f t="shared" si="7"/>
        <v>0</v>
      </c>
      <c r="BI167" s="147">
        <f t="shared" si="8"/>
        <v>0</v>
      </c>
      <c r="BJ167" s="16" t="s">
        <v>81</v>
      </c>
      <c r="BK167" s="147">
        <f t="shared" si="9"/>
        <v>0</v>
      </c>
      <c r="BL167" s="16" t="s">
        <v>324</v>
      </c>
      <c r="BM167" s="146" t="s">
        <v>340</v>
      </c>
    </row>
    <row r="168" spans="1:65" s="2" customFormat="1" ht="16.5" customHeight="1">
      <c r="A168" s="28"/>
      <c r="B168" s="135"/>
      <c r="C168" s="163" t="s">
        <v>341</v>
      </c>
      <c r="D168" s="163" t="s">
        <v>230</v>
      </c>
      <c r="E168" s="164" t="s">
        <v>342</v>
      </c>
      <c r="F168" s="165" t="s">
        <v>343</v>
      </c>
      <c r="G168" s="166" t="s">
        <v>233</v>
      </c>
      <c r="H168" s="167">
        <v>2</v>
      </c>
      <c r="I168" s="186">
        <v>0</v>
      </c>
      <c r="J168" s="168">
        <f t="shared" si="0"/>
        <v>0</v>
      </c>
      <c r="K168" s="165" t="s">
        <v>3</v>
      </c>
      <c r="L168" s="169"/>
      <c r="M168" s="170" t="s">
        <v>3</v>
      </c>
      <c r="N168" s="171" t="s">
        <v>44</v>
      </c>
      <c r="O168" s="144">
        <v>0</v>
      </c>
      <c r="P168" s="144">
        <f t="shared" si="1"/>
        <v>0</v>
      </c>
      <c r="Q168" s="144">
        <v>0</v>
      </c>
      <c r="R168" s="144">
        <f t="shared" si="2"/>
        <v>0</v>
      </c>
      <c r="S168" s="144">
        <v>0</v>
      </c>
      <c r="T168" s="145">
        <f t="shared" si="3"/>
        <v>0</v>
      </c>
      <c r="U168" s="28"/>
      <c r="V168" s="28"/>
      <c r="W168" s="28"/>
      <c r="X168" s="28"/>
      <c r="Y168" s="28"/>
      <c r="Z168" s="28"/>
      <c r="AA168" s="28"/>
      <c r="AB168" s="28"/>
      <c r="AC168" s="28"/>
      <c r="AD168" s="28"/>
      <c r="AE168" s="28"/>
      <c r="AR168" s="146" t="s">
        <v>324</v>
      </c>
      <c r="AT168" s="146" t="s">
        <v>230</v>
      </c>
      <c r="AU168" s="146" t="s">
        <v>81</v>
      </c>
      <c r="AY168" s="16" t="s">
        <v>134</v>
      </c>
      <c r="BE168" s="147">
        <f t="shared" si="4"/>
        <v>0</v>
      </c>
      <c r="BF168" s="147">
        <f t="shared" si="5"/>
        <v>0</v>
      </c>
      <c r="BG168" s="147">
        <f t="shared" si="6"/>
        <v>0</v>
      </c>
      <c r="BH168" s="147">
        <f t="shared" si="7"/>
        <v>0</v>
      </c>
      <c r="BI168" s="147">
        <f t="shared" si="8"/>
        <v>0</v>
      </c>
      <c r="BJ168" s="16" t="s">
        <v>81</v>
      </c>
      <c r="BK168" s="147">
        <f t="shared" si="9"/>
        <v>0</v>
      </c>
      <c r="BL168" s="16" t="s">
        <v>324</v>
      </c>
      <c r="BM168" s="146" t="s">
        <v>344</v>
      </c>
    </row>
    <row r="169" spans="1:65" s="2" customFormat="1" ht="16.5" customHeight="1">
      <c r="A169" s="28"/>
      <c r="B169" s="135"/>
      <c r="C169" s="163" t="s">
        <v>345</v>
      </c>
      <c r="D169" s="163" t="s">
        <v>230</v>
      </c>
      <c r="E169" s="164" t="s">
        <v>346</v>
      </c>
      <c r="F169" s="165" t="s">
        <v>347</v>
      </c>
      <c r="G169" s="166" t="s">
        <v>233</v>
      </c>
      <c r="H169" s="167">
        <v>2</v>
      </c>
      <c r="I169" s="186">
        <v>0</v>
      </c>
      <c r="J169" s="168">
        <f t="shared" si="0"/>
        <v>0</v>
      </c>
      <c r="K169" s="165" t="s">
        <v>3</v>
      </c>
      <c r="L169" s="169"/>
      <c r="M169" s="170" t="s">
        <v>3</v>
      </c>
      <c r="N169" s="171" t="s">
        <v>44</v>
      </c>
      <c r="O169" s="144">
        <v>0</v>
      </c>
      <c r="P169" s="144">
        <f t="shared" si="1"/>
        <v>0</v>
      </c>
      <c r="Q169" s="144">
        <v>0</v>
      </c>
      <c r="R169" s="144">
        <f t="shared" si="2"/>
        <v>0</v>
      </c>
      <c r="S169" s="144">
        <v>0</v>
      </c>
      <c r="T169" s="145">
        <f t="shared" si="3"/>
        <v>0</v>
      </c>
      <c r="U169" s="28"/>
      <c r="V169" s="28"/>
      <c r="W169" s="28"/>
      <c r="X169" s="28"/>
      <c r="Y169" s="28"/>
      <c r="Z169" s="28"/>
      <c r="AA169" s="28"/>
      <c r="AB169" s="28"/>
      <c r="AC169" s="28"/>
      <c r="AD169" s="28"/>
      <c r="AE169" s="28"/>
      <c r="AR169" s="146" t="s">
        <v>324</v>
      </c>
      <c r="AT169" s="146" t="s">
        <v>230</v>
      </c>
      <c r="AU169" s="146" t="s">
        <v>81</v>
      </c>
      <c r="AY169" s="16" t="s">
        <v>134</v>
      </c>
      <c r="BE169" s="147">
        <f t="shared" si="4"/>
        <v>0</v>
      </c>
      <c r="BF169" s="147">
        <f t="shared" si="5"/>
        <v>0</v>
      </c>
      <c r="BG169" s="147">
        <f t="shared" si="6"/>
        <v>0</v>
      </c>
      <c r="BH169" s="147">
        <f t="shared" si="7"/>
        <v>0</v>
      </c>
      <c r="BI169" s="147">
        <f t="shared" si="8"/>
        <v>0</v>
      </c>
      <c r="BJ169" s="16" t="s">
        <v>81</v>
      </c>
      <c r="BK169" s="147">
        <f t="shared" si="9"/>
        <v>0</v>
      </c>
      <c r="BL169" s="16" t="s">
        <v>324</v>
      </c>
      <c r="BM169" s="146" t="s">
        <v>348</v>
      </c>
    </row>
    <row r="170" spans="1:65" s="2" customFormat="1" ht="16.5" customHeight="1">
      <c r="A170" s="28"/>
      <c r="B170" s="135"/>
      <c r="C170" s="163" t="s">
        <v>349</v>
      </c>
      <c r="D170" s="163" t="s">
        <v>230</v>
      </c>
      <c r="E170" s="164" t="s">
        <v>350</v>
      </c>
      <c r="F170" s="165" t="s">
        <v>351</v>
      </c>
      <c r="G170" s="166" t="s">
        <v>233</v>
      </c>
      <c r="H170" s="167">
        <v>2</v>
      </c>
      <c r="I170" s="186">
        <v>0</v>
      </c>
      <c r="J170" s="168">
        <f t="shared" si="0"/>
        <v>0</v>
      </c>
      <c r="K170" s="165" t="s">
        <v>3</v>
      </c>
      <c r="L170" s="169"/>
      <c r="M170" s="170" t="s">
        <v>3</v>
      </c>
      <c r="N170" s="171" t="s">
        <v>44</v>
      </c>
      <c r="O170" s="144">
        <v>0</v>
      </c>
      <c r="P170" s="144">
        <f t="shared" si="1"/>
        <v>0</v>
      </c>
      <c r="Q170" s="144">
        <v>0</v>
      </c>
      <c r="R170" s="144">
        <f t="shared" si="2"/>
        <v>0</v>
      </c>
      <c r="S170" s="144">
        <v>0</v>
      </c>
      <c r="T170" s="145">
        <f t="shared" si="3"/>
        <v>0</v>
      </c>
      <c r="U170" s="28"/>
      <c r="V170" s="28"/>
      <c r="W170" s="28"/>
      <c r="X170" s="28"/>
      <c r="Y170" s="28"/>
      <c r="Z170" s="28"/>
      <c r="AA170" s="28"/>
      <c r="AB170" s="28"/>
      <c r="AC170" s="28"/>
      <c r="AD170" s="28"/>
      <c r="AE170" s="28"/>
      <c r="AR170" s="146" t="s">
        <v>324</v>
      </c>
      <c r="AT170" s="146" t="s">
        <v>230</v>
      </c>
      <c r="AU170" s="146" t="s">
        <v>81</v>
      </c>
      <c r="AY170" s="16" t="s">
        <v>134</v>
      </c>
      <c r="BE170" s="147">
        <f t="shared" si="4"/>
        <v>0</v>
      </c>
      <c r="BF170" s="147">
        <f t="shared" si="5"/>
        <v>0</v>
      </c>
      <c r="BG170" s="147">
        <f t="shared" si="6"/>
        <v>0</v>
      </c>
      <c r="BH170" s="147">
        <f t="shared" si="7"/>
        <v>0</v>
      </c>
      <c r="BI170" s="147">
        <f t="shared" si="8"/>
        <v>0</v>
      </c>
      <c r="BJ170" s="16" t="s">
        <v>81</v>
      </c>
      <c r="BK170" s="147">
        <f t="shared" si="9"/>
        <v>0</v>
      </c>
      <c r="BL170" s="16" t="s">
        <v>324</v>
      </c>
      <c r="BM170" s="146" t="s">
        <v>352</v>
      </c>
    </row>
    <row r="171" spans="1:65" s="2" customFormat="1" ht="16.5" customHeight="1">
      <c r="A171" s="28"/>
      <c r="B171" s="135"/>
      <c r="C171" s="163" t="s">
        <v>353</v>
      </c>
      <c r="D171" s="163" t="s">
        <v>230</v>
      </c>
      <c r="E171" s="164" t="s">
        <v>354</v>
      </c>
      <c r="F171" s="165" t="s">
        <v>355</v>
      </c>
      <c r="G171" s="166" t="s">
        <v>233</v>
      </c>
      <c r="H171" s="167">
        <v>4</v>
      </c>
      <c r="I171" s="186">
        <v>0</v>
      </c>
      <c r="J171" s="168">
        <f t="shared" si="0"/>
        <v>0</v>
      </c>
      <c r="K171" s="165" t="s">
        <v>3</v>
      </c>
      <c r="L171" s="169"/>
      <c r="M171" s="170" t="s">
        <v>3</v>
      </c>
      <c r="N171" s="171" t="s">
        <v>44</v>
      </c>
      <c r="O171" s="144">
        <v>0</v>
      </c>
      <c r="P171" s="144">
        <f t="shared" si="1"/>
        <v>0</v>
      </c>
      <c r="Q171" s="144">
        <v>0</v>
      </c>
      <c r="R171" s="144">
        <f t="shared" si="2"/>
        <v>0</v>
      </c>
      <c r="S171" s="144">
        <v>0</v>
      </c>
      <c r="T171" s="145">
        <f t="shared" si="3"/>
        <v>0</v>
      </c>
      <c r="U171" s="28"/>
      <c r="V171" s="28"/>
      <c r="W171" s="28"/>
      <c r="X171" s="28"/>
      <c r="Y171" s="28"/>
      <c r="Z171" s="28"/>
      <c r="AA171" s="28"/>
      <c r="AB171" s="28"/>
      <c r="AC171" s="28"/>
      <c r="AD171" s="28"/>
      <c r="AE171" s="28"/>
      <c r="AR171" s="146" t="s">
        <v>324</v>
      </c>
      <c r="AT171" s="146" t="s">
        <v>230</v>
      </c>
      <c r="AU171" s="146" t="s">
        <v>81</v>
      </c>
      <c r="AY171" s="16" t="s">
        <v>134</v>
      </c>
      <c r="BE171" s="147">
        <f t="shared" si="4"/>
        <v>0</v>
      </c>
      <c r="BF171" s="147">
        <f t="shared" si="5"/>
        <v>0</v>
      </c>
      <c r="BG171" s="147">
        <f t="shared" si="6"/>
        <v>0</v>
      </c>
      <c r="BH171" s="147">
        <f t="shared" si="7"/>
        <v>0</v>
      </c>
      <c r="BI171" s="147">
        <f t="shared" si="8"/>
        <v>0</v>
      </c>
      <c r="BJ171" s="16" t="s">
        <v>81</v>
      </c>
      <c r="BK171" s="147">
        <f t="shared" si="9"/>
        <v>0</v>
      </c>
      <c r="BL171" s="16" t="s">
        <v>324</v>
      </c>
      <c r="BM171" s="146" t="s">
        <v>356</v>
      </c>
    </row>
    <row r="172" spans="1:65" s="2" customFormat="1" ht="16.5" customHeight="1">
      <c r="A172" s="28"/>
      <c r="B172" s="135"/>
      <c r="C172" s="163" t="s">
        <v>357</v>
      </c>
      <c r="D172" s="163" t="s">
        <v>230</v>
      </c>
      <c r="E172" s="164" t="s">
        <v>358</v>
      </c>
      <c r="F172" s="165" t="s">
        <v>359</v>
      </c>
      <c r="G172" s="166" t="s">
        <v>233</v>
      </c>
      <c r="H172" s="167">
        <v>2</v>
      </c>
      <c r="I172" s="186">
        <v>0</v>
      </c>
      <c r="J172" s="168">
        <f t="shared" si="0"/>
        <v>0</v>
      </c>
      <c r="K172" s="165" t="s">
        <v>3</v>
      </c>
      <c r="L172" s="169"/>
      <c r="M172" s="170" t="s">
        <v>3</v>
      </c>
      <c r="N172" s="171" t="s">
        <v>44</v>
      </c>
      <c r="O172" s="144">
        <v>0</v>
      </c>
      <c r="P172" s="144">
        <f t="shared" si="1"/>
        <v>0</v>
      </c>
      <c r="Q172" s="144">
        <v>0</v>
      </c>
      <c r="R172" s="144">
        <f t="shared" si="2"/>
        <v>0</v>
      </c>
      <c r="S172" s="144">
        <v>0</v>
      </c>
      <c r="T172" s="145">
        <f t="shared" si="3"/>
        <v>0</v>
      </c>
      <c r="U172" s="28"/>
      <c r="V172" s="28"/>
      <c r="W172" s="28"/>
      <c r="X172" s="28"/>
      <c r="Y172" s="28"/>
      <c r="Z172" s="28"/>
      <c r="AA172" s="28"/>
      <c r="AB172" s="28"/>
      <c r="AC172" s="28"/>
      <c r="AD172" s="28"/>
      <c r="AE172" s="28"/>
      <c r="AR172" s="146" t="s">
        <v>324</v>
      </c>
      <c r="AT172" s="146" t="s">
        <v>230</v>
      </c>
      <c r="AU172" s="146" t="s">
        <v>81</v>
      </c>
      <c r="AY172" s="16" t="s">
        <v>134</v>
      </c>
      <c r="BE172" s="147">
        <f t="shared" si="4"/>
        <v>0</v>
      </c>
      <c r="BF172" s="147">
        <f t="shared" si="5"/>
        <v>0</v>
      </c>
      <c r="BG172" s="147">
        <f t="shared" si="6"/>
        <v>0</v>
      </c>
      <c r="BH172" s="147">
        <f t="shared" si="7"/>
        <v>0</v>
      </c>
      <c r="BI172" s="147">
        <f t="shared" si="8"/>
        <v>0</v>
      </c>
      <c r="BJ172" s="16" t="s">
        <v>81</v>
      </c>
      <c r="BK172" s="147">
        <f t="shared" si="9"/>
        <v>0</v>
      </c>
      <c r="BL172" s="16" t="s">
        <v>324</v>
      </c>
      <c r="BM172" s="146" t="s">
        <v>360</v>
      </c>
    </row>
    <row r="173" spans="1:65" s="2" customFormat="1" ht="16.5" customHeight="1">
      <c r="A173" s="28"/>
      <c r="B173" s="135"/>
      <c r="C173" s="163" t="s">
        <v>361</v>
      </c>
      <c r="D173" s="163" t="s">
        <v>230</v>
      </c>
      <c r="E173" s="164" t="s">
        <v>362</v>
      </c>
      <c r="F173" s="165" t="s">
        <v>363</v>
      </c>
      <c r="G173" s="166" t="s">
        <v>233</v>
      </c>
      <c r="H173" s="167">
        <v>2</v>
      </c>
      <c r="I173" s="186">
        <v>0</v>
      </c>
      <c r="J173" s="168">
        <f t="shared" si="0"/>
        <v>0</v>
      </c>
      <c r="K173" s="165" t="s">
        <v>3</v>
      </c>
      <c r="L173" s="169"/>
      <c r="M173" s="170" t="s">
        <v>3</v>
      </c>
      <c r="N173" s="171" t="s">
        <v>44</v>
      </c>
      <c r="O173" s="144">
        <v>0</v>
      </c>
      <c r="P173" s="144">
        <f t="shared" si="1"/>
        <v>0</v>
      </c>
      <c r="Q173" s="144">
        <v>0</v>
      </c>
      <c r="R173" s="144">
        <f t="shared" si="2"/>
        <v>0</v>
      </c>
      <c r="S173" s="144">
        <v>0</v>
      </c>
      <c r="T173" s="145">
        <f t="shared" si="3"/>
        <v>0</v>
      </c>
      <c r="U173" s="28"/>
      <c r="V173" s="28"/>
      <c r="W173" s="28"/>
      <c r="X173" s="28"/>
      <c r="Y173" s="28"/>
      <c r="Z173" s="28"/>
      <c r="AA173" s="28"/>
      <c r="AB173" s="28"/>
      <c r="AC173" s="28"/>
      <c r="AD173" s="28"/>
      <c r="AE173" s="28"/>
      <c r="AR173" s="146" t="s">
        <v>324</v>
      </c>
      <c r="AT173" s="146" t="s">
        <v>230</v>
      </c>
      <c r="AU173" s="146" t="s">
        <v>81</v>
      </c>
      <c r="AY173" s="16" t="s">
        <v>134</v>
      </c>
      <c r="BE173" s="147">
        <f t="shared" si="4"/>
        <v>0</v>
      </c>
      <c r="BF173" s="147">
        <f t="shared" si="5"/>
        <v>0</v>
      </c>
      <c r="BG173" s="147">
        <f t="shared" si="6"/>
        <v>0</v>
      </c>
      <c r="BH173" s="147">
        <f t="shared" si="7"/>
        <v>0</v>
      </c>
      <c r="BI173" s="147">
        <f t="shared" si="8"/>
        <v>0</v>
      </c>
      <c r="BJ173" s="16" t="s">
        <v>81</v>
      </c>
      <c r="BK173" s="147">
        <f t="shared" si="9"/>
        <v>0</v>
      </c>
      <c r="BL173" s="16" t="s">
        <v>324</v>
      </c>
      <c r="BM173" s="146" t="s">
        <v>364</v>
      </c>
    </row>
    <row r="174" spans="1:65" s="2" customFormat="1" ht="16.5" customHeight="1">
      <c r="A174" s="28"/>
      <c r="B174" s="135"/>
      <c r="C174" s="163" t="s">
        <v>262</v>
      </c>
      <c r="D174" s="163" t="s">
        <v>230</v>
      </c>
      <c r="E174" s="164" t="s">
        <v>365</v>
      </c>
      <c r="F174" s="165" t="s">
        <v>366</v>
      </c>
      <c r="G174" s="166" t="s">
        <v>139</v>
      </c>
      <c r="H174" s="167">
        <v>1</v>
      </c>
      <c r="I174" s="186">
        <v>0</v>
      </c>
      <c r="J174" s="168">
        <f t="shared" si="0"/>
        <v>0</v>
      </c>
      <c r="K174" s="165" t="s">
        <v>3</v>
      </c>
      <c r="L174" s="169"/>
      <c r="M174" s="170" t="s">
        <v>3</v>
      </c>
      <c r="N174" s="171" t="s">
        <v>44</v>
      </c>
      <c r="O174" s="144">
        <v>0</v>
      </c>
      <c r="P174" s="144">
        <f t="shared" si="1"/>
        <v>0</v>
      </c>
      <c r="Q174" s="144">
        <v>0</v>
      </c>
      <c r="R174" s="144">
        <f t="shared" si="2"/>
        <v>0</v>
      </c>
      <c r="S174" s="144">
        <v>0</v>
      </c>
      <c r="T174" s="145">
        <f t="shared" si="3"/>
        <v>0</v>
      </c>
      <c r="U174" s="28"/>
      <c r="V174" s="28"/>
      <c r="W174" s="28"/>
      <c r="X174" s="28"/>
      <c r="Y174" s="28"/>
      <c r="Z174" s="28"/>
      <c r="AA174" s="28"/>
      <c r="AB174" s="28"/>
      <c r="AC174" s="28"/>
      <c r="AD174" s="28"/>
      <c r="AE174" s="28"/>
      <c r="AR174" s="146" t="s">
        <v>324</v>
      </c>
      <c r="AT174" s="146" t="s">
        <v>230</v>
      </c>
      <c r="AU174" s="146" t="s">
        <v>81</v>
      </c>
      <c r="AY174" s="16" t="s">
        <v>134</v>
      </c>
      <c r="BE174" s="147">
        <f t="shared" si="4"/>
        <v>0</v>
      </c>
      <c r="BF174" s="147">
        <f t="shared" si="5"/>
        <v>0</v>
      </c>
      <c r="BG174" s="147">
        <f t="shared" si="6"/>
        <v>0</v>
      </c>
      <c r="BH174" s="147">
        <f t="shared" si="7"/>
        <v>0</v>
      </c>
      <c r="BI174" s="147">
        <f t="shared" si="8"/>
        <v>0</v>
      </c>
      <c r="BJ174" s="16" t="s">
        <v>81</v>
      </c>
      <c r="BK174" s="147">
        <f t="shared" si="9"/>
        <v>0</v>
      </c>
      <c r="BL174" s="16" t="s">
        <v>324</v>
      </c>
      <c r="BM174" s="146" t="s">
        <v>367</v>
      </c>
    </row>
    <row r="175" spans="1:65" s="2" customFormat="1" ht="16.5" customHeight="1">
      <c r="A175" s="28"/>
      <c r="B175" s="135"/>
      <c r="C175" s="163" t="s">
        <v>368</v>
      </c>
      <c r="D175" s="163" t="s">
        <v>230</v>
      </c>
      <c r="E175" s="164" t="s">
        <v>369</v>
      </c>
      <c r="F175" s="165" t="s">
        <v>370</v>
      </c>
      <c r="G175" s="166" t="s">
        <v>139</v>
      </c>
      <c r="H175" s="167">
        <v>1</v>
      </c>
      <c r="I175" s="186">
        <v>0</v>
      </c>
      <c r="J175" s="168">
        <f t="shared" si="0"/>
        <v>0</v>
      </c>
      <c r="K175" s="165" t="s">
        <v>3</v>
      </c>
      <c r="L175" s="169"/>
      <c r="M175" s="179" t="s">
        <v>3</v>
      </c>
      <c r="N175" s="180" t="s">
        <v>44</v>
      </c>
      <c r="O175" s="181">
        <v>0</v>
      </c>
      <c r="P175" s="181">
        <f t="shared" si="1"/>
        <v>0</v>
      </c>
      <c r="Q175" s="181">
        <v>0</v>
      </c>
      <c r="R175" s="181">
        <f t="shared" si="2"/>
        <v>0</v>
      </c>
      <c r="S175" s="181">
        <v>0</v>
      </c>
      <c r="T175" s="182">
        <f t="shared" si="3"/>
        <v>0</v>
      </c>
      <c r="U175" s="28"/>
      <c r="V175" s="28"/>
      <c r="W175" s="28"/>
      <c r="X175" s="28"/>
      <c r="Y175" s="28"/>
      <c r="Z175" s="28"/>
      <c r="AA175" s="28"/>
      <c r="AB175" s="28"/>
      <c r="AC175" s="28"/>
      <c r="AD175" s="28"/>
      <c r="AE175" s="28"/>
      <c r="AR175" s="146" t="s">
        <v>324</v>
      </c>
      <c r="AT175" s="146" t="s">
        <v>230</v>
      </c>
      <c r="AU175" s="146" t="s">
        <v>81</v>
      </c>
      <c r="AY175" s="16" t="s">
        <v>134</v>
      </c>
      <c r="BE175" s="147">
        <f t="shared" si="4"/>
        <v>0</v>
      </c>
      <c r="BF175" s="147">
        <f t="shared" si="5"/>
        <v>0</v>
      </c>
      <c r="BG175" s="147">
        <f t="shared" si="6"/>
        <v>0</v>
      </c>
      <c r="BH175" s="147">
        <f t="shared" si="7"/>
        <v>0</v>
      </c>
      <c r="BI175" s="147">
        <f t="shared" si="8"/>
        <v>0</v>
      </c>
      <c r="BJ175" s="16" t="s">
        <v>81</v>
      </c>
      <c r="BK175" s="147">
        <f t="shared" si="9"/>
        <v>0</v>
      </c>
      <c r="BL175" s="16" t="s">
        <v>324</v>
      </c>
      <c r="BM175" s="146" t="s">
        <v>371</v>
      </c>
    </row>
    <row r="176" spans="1:31" s="2" customFormat="1" ht="6.95" customHeight="1">
      <c r="A176" s="28"/>
      <c r="B176" s="38"/>
      <c r="C176" s="39"/>
      <c r="D176" s="39"/>
      <c r="E176" s="39"/>
      <c r="F176" s="39"/>
      <c r="G176" s="39"/>
      <c r="H176" s="39"/>
      <c r="I176" s="39"/>
      <c r="J176" s="39"/>
      <c r="K176" s="39"/>
      <c r="L176" s="29"/>
      <c r="M176" s="28"/>
      <c r="O176" s="28"/>
      <c r="P176" s="28"/>
      <c r="Q176" s="28"/>
      <c r="R176" s="28"/>
      <c r="S176" s="28"/>
      <c r="T176" s="28"/>
      <c r="U176" s="28"/>
      <c r="V176" s="28"/>
      <c r="W176" s="28"/>
      <c r="X176" s="28"/>
      <c r="Y176" s="28"/>
      <c r="Z176" s="28"/>
      <c r="AA176" s="28"/>
      <c r="AB176" s="28"/>
      <c r="AC176" s="28"/>
      <c r="AD176" s="28"/>
      <c r="AE176" s="28"/>
    </row>
  </sheetData>
  <autoFilter ref="C88:K175"/>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4"/>
  <sheetViews>
    <sheetView showGridLines="0" workbookViewId="0" topLeftCell="A76">
      <selection activeCell="I174" sqref="I17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90</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372</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ROUND(J89,2)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ROUND((SUM(BE89:BE173)),2)</f>
        <v>0</v>
      </c>
      <c r="G33" s="28"/>
      <c r="H33" s="28"/>
      <c r="I33" s="95">
        <v>0.21</v>
      </c>
      <c r="J33" s="94">
        <f>ROUND(((SUM(BE89:BE173))*I33),2)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ROUND((SUM(BF89:BF173)),2)</f>
        <v>0</v>
      </c>
      <c r="G34" s="28"/>
      <c r="H34" s="28"/>
      <c r="I34" s="95">
        <v>0.15</v>
      </c>
      <c r="J34" s="94">
        <f>ROUND(((SUM(BF89:BF173))*I34),2)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ROUND((SUM(BG89:BG173)),2)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ROUND((SUM(BH89:BH173)),2)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ROUND((SUM(BI89:BI173)),2)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PS1.2._VDDBerk - VD Dolní Beřkovice (ř.km 830,34)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J89</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J90</f>
        <v>0</v>
      </c>
      <c r="L60" s="105"/>
    </row>
    <row r="61" spans="2:12" s="10" customFormat="1" ht="19.9" customHeight="1" hidden="1">
      <c r="B61" s="109"/>
      <c r="D61" s="110" t="s">
        <v>170</v>
      </c>
      <c r="E61" s="111"/>
      <c r="F61" s="111"/>
      <c r="G61" s="111"/>
      <c r="H61" s="111"/>
      <c r="I61" s="111"/>
      <c r="J61" s="112">
        <f>J91</f>
        <v>0</v>
      </c>
      <c r="L61" s="109"/>
    </row>
    <row r="62" spans="2:12" s="10" customFormat="1" ht="19.9" customHeight="1" hidden="1">
      <c r="B62" s="109"/>
      <c r="D62" s="110" t="s">
        <v>171</v>
      </c>
      <c r="E62" s="111"/>
      <c r="F62" s="111"/>
      <c r="G62" s="111"/>
      <c r="H62" s="111"/>
      <c r="I62" s="111"/>
      <c r="J62" s="112">
        <f>J98</f>
        <v>0</v>
      </c>
      <c r="L62" s="109"/>
    </row>
    <row r="63" spans="2:12" s="10" customFormat="1" ht="19.9" customHeight="1" hidden="1">
      <c r="B63" s="109"/>
      <c r="D63" s="110" t="s">
        <v>172</v>
      </c>
      <c r="E63" s="111"/>
      <c r="F63" s="111"/>
      <c r="G63" s="111"/>
      <c r="H63" s="111"/>
      <c r="I63" s="111"/>
      <c r="J63" s="112">
        <f>J108</f>
        <v>0</v>
      </c>
      <c r="L63" s="109"/>
    </row>
    <row r="64" spans="2:12" s="10" customFormat="1" ht="19.9" customHeight="1" hidden="1">
      <c r="B64" s="109"/>
      <c r="D64" s="110" t="s">
        <v>173</v>
      </c>
      <c r="E64" s="111"/>
      <c r="F64" s="111"/>
      <c r="G64" s="111"/>
      <c r="H64" s="111"/>
      <c r="I64" s="111"/>
      <c r="J64" s="112">
        <f>J112</f>
        <v>0</v>
      </c>
      <c r="L64" s="109"/>
    </row>
    <row r="65" spans="2:12" s="10" customFormat="1" ht="19.9" customHeight="1" hidden="1">
      <c r="B65" s="109"/>
      <c r="D65" s="110" t="s">
        <v>174</v>
      </c>
      <c r="E65" s="111"/>
      <c r="F65" s="111"/>
      <c r="G65" s="111"/>
      <c r="H65" s="111"/>
      <c r="I65" s="111"/>
      <c r="J65" s="112">
        <f>J122</f>
        <v>0</v>
      </c>
      <c r="L65" s="109"/>
    </row>
    <row r="66" spans="2:12" s="9" customFormat="1" ht="24.95" customHeight="1" hidden="1">
      <c r="B66" s="105"/>
      <c r="D66" s="106" t="s">
        <v>175</v>
      </c>
      <c r="E66" s="107"/>
      <c r="F66" s="107"/>
      <c r="G66" s="107"/>
      <c r="H66" s="107"/>
      <c r="I66" s="107"/>
      <c r="J66" s="108">
        <f>J125</f>
        <v>0</v>
      </c>
      <c r="L66" s="105"/>
    </row>
    <row r="67" spans="2:12" s="10" customFormat="1" ht="19.9" customHeight="1" hidden="1">
      <c r="B67" s="109"/>
      <c r="D67" s="110" t="s">
        <v>176</v>
      </c>
      <c r="E67" s="111"/>
      <c r="F67" s="111"/>
      <c r="G67" s="111"/>
      <c r="H67" s="111"/>
      <c r="I67" s="111"/>
      <c r="J67" s="112">
        <f>J126</f>
        <v>0</v>
      </c>
      <c r="L67" s="109"/>
    </row>
    <row r="68" spans="2:12" s="10" customFormat="1" ht="19.9" customHeight="1" hidden="1">
      <c r="B68" s="109"/>
      <c r="D68" s="110" t="s">
        <v>177</v>
      </c>
      <c r="E68" s="111"/>
      <c r="F68" s="111"/>
      <c r="G68" s="111"/>
      <c r="H68" s="111"/>
      <c r="I68" s="111"/>
      <c r="J68" s="112">
        <f>J153</f>
        <v>0</v>
      </c>
      <c r="L68" s="109"/>
    </row>
    <row r="69" spans="2:12" s="9" customFormat="1" ht="24.95" customHeight="1" hidden="1">
      <c r="B69" s="105"/>
      <c r="D69" s="106" t="s">
        <v>178</v>
      </c>
      <c r="E69" s="107"/>
      <c r="F69" s="107"/>
      <c r="G69" s="107"/>
      <c r="H69" s="107"/>
      <c r="I69" s="107"/>
      <c r="J69" s="108">
        <f>J159</f>
        <v>0</v>
      </c>
      <c r="L69" s="105"/>
    </row>
    <row r="70" spans="1:31" s="2" customFormat="1" ht="21.75" customHeight="1" hidden="1">
      <c r="A70" s="28"/>
      <c r="B70" s="29"/>
      <c r="C70" s="28"/>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hidden="1">
      <c r="A71" s="28"/>
      <c r="B71" s="38"/>
      <c r="C71" s="39"/>
      <c r="D71" s="39"/>
      <c r="E71" s="39"/>
      <c r="F71" s="39"/>
      <c r="G71" s="39"/>
      <c r="H71" s="39"/>
      <c r="I71" s="39"/>
      <c r="J71" s="39"/>
      <c r="K71" s="39"/>
      <c r="L71" s="88"/>
      <c r="S71" s="28"/>
      <c r="T71" s="28"/>
      <c r="U71" s="28"/>
      <c r="V71" s="28"/>
      <c r="W71" s="28"/>
      <c r="X71" s="28"/>
      <c r="Y71" s="28"/>
      <c r="Z71" s="28"/>
      <c r="AA71" s="28"/>
      <c r="AB71" s="28"/>
      <c r="AC71" s="28"/>
      <c r="AD71" s="28"/>
      <c r="AE71" s="28"/>
    </row>
    <row r="72" ht="12" hidden="1"/>
    <row r="73" ht="12" hidden="1"/>
    <row r="74" ht="12" hidden="1"/>
    <row r="75" spans="1:31" s="2" customFormat="1" ht="6.95" customHeight="1">
      <c r="A75" s="28"/>
      <c r="B75" s="40"/>
      <c r="C75" s="41"/>
      <c r="D75" s="41"/>
      <c r="E75" s="41"/>
      <c r="F75" s="41"/>
      <c r="G75" s="41"/>
      <c r="H75" s="41"/>
      <c r="I75" s="41"/>
      <c r="J75" s="41"/>
      <c r="K75" s="41"/>
      <c r="L75" s="88"/>
      <c r="S75" s="28"/>
      <c r="T75" s="28"/>
      <c r="U75" s="28"/>
      <c r="V75" s="28"/>
      <c r="W75" s="28"/>
      <c r="X75" s="28"/>
      <c r="Y75" s="28"/>
      <c r="Z75" s="28"/>
      <c r="AA75" s="28"/>
      <c r="AB75" s="28"/>
      <c r="AC75" s="28"/>
      <c r="AD75" s="28"/>
      <c r="AE75" s="28"/>
    </row>
    <row r="76" spans="1:31" s="2" customFormat="1" ht="24.95" customHeight="1">
      <c r="A76" s="28"/>
      <c r="B76" s="29"/>
      <c r="C76" s="20" t="s">
        <v>118</v>
      </c>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15</v>
      </c>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6.5" customHeight="1">
      <c r="A79" s="28"/>
      <c r="B79" s="29"/>
      <c r="C79" s="28"/>
      <c r="D79" s="28"/>
      <c r="E79" s="225" t="str">
        <f>E7</f>
        <v>Osazení plavebních znaků</v>
      </c>
      <c r="F79" s="226"/>
      <c r="G79" s="226"/>
      <c r="H79" s="226"/>
      <c r="I79" s="28"/>
      <c r="J79" s="28"/>
      <c r="K79" s="28"/>
      <c r="L79" s="88"/>
      <c r="S79" s="28"/>
      <c r="T79" s="28"/>
      <c r="U79" s="28"/>
      <c r="V79" s="28"/>
      <c r="W79" s="28"/>
      <c r="X79" s="28"/>
      <c r="Y79" s="28"/>
      <c r="Z79" s="28"/>
      <c r="AA79" s="28"/>
      <c r="AB79" s="28"/>
      <c r="AC79" s="28"/>
      <c r="AD79" s="28"/>
      <c r="AE79" s="28"/>
    </row>
    <row r="80" spans="1:31" s="2" customFormat="1" ht="12" customHeight="1">
      <c r="A80" s="28"/>
      <c r="B80" s="29"/>
      <c r="C80" s="25" t="s">
        <v>107</v>
      </c>
      <c r="D80" s="28"/>
      <c r="E80" s="28"/>
      <c r="F80" s="28"/>
      <c r="G80" s="28"/>
      <c r="H80" s="28"/>
      <c r="I80" s="28"/>
      <c r="J80" s="28"/>
      <c r="K80" s="28"/>
      <c r="L80" s="88"/>
      <c r="S80" s="28"/>
      <c r="T80" s="28"/>
      <c r="U80" s="28"/>
      <c r="V80" s="28"/>
      <c r="W80" s="28"/>
      <c r="X80" s="28"/>
      <c r="Y80" s="28"/>
      <c r="Z80" s="28"/>
      <c r="AA80" s="28"/>
      <c r="AB80" s="28"/>
      <c r="AC80" s="28"/>
      <c r="AD80" s="28"/>
      <c r="AE80" s="28"/>
    </row>
    <row r="81" spans="1:31" s="2" customFormat="1" ht="16.5" customHeight="1">
      <c r="A81" s="28"/>
      <c r="B81" s="29"/>
      <c r="C81" s="28"/>
      <c r="D81" s="28"/>
      <c r="E81" s="187" t="str">
        <f>E9</f>
        <v>PS1.2._VDDBerk - VD Dolní Beřkovice (ř.km 830,34) - osazení světelných znaků</v>
      </c>
      <c r="F81" s="224"/>
      <c r="G81" s="224"/>
      <c r="H81" s="224"/>
      <c r="I81" s="28"/>
      <c r="J81" s="28"/>
      <c r="K81" s="28"/>
      <c r="L81" s="88"/>
      <c r="S81" s="28"/>
      <c r="T81" s="28"/>
      <c r="U81" s="28"/>
      <c r="V81" s="28"/>
      <c r="W81" s="28"/>
      <c r="X81" s="28"/>
      <c r="Y81" s="28"/>
      <c r="Z81" s="28"/>
      <c r="AA81" s="28"/>
      <c r="AB81" s="28"/>
      <c r="AC81" s="28"/>
      <c r="AD81" s="28"/>
      <c r="AE81" s="28"/>
    </row>
    <row r="82" spans="1:31" s="2" customFormat="1" ht="6.9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2" customFormat="1" ht="12" customHeight="1">
      <c r="A83" s="28"/>
      <c r="B83" s="29"/>
      <c r="C83" s="25" t="s">
        <v>20</v>
      </c>
      <c r="D83" s="28"/>
      <c r="E83" s="28"/>
      <c r="F83" s="23" t="str">
        <f>F12</f>
        <v>Labe</v>
      </c>
      <c r="G83" s="28"/>
      <c r="H83" s="28"/>
      <c r="I83" s="25" t="s">
        <v>22</v>
      </c>
      <c r="J83" s="46" t="str">
        <f>IF(J12="","",J12)</f>
        <v>27. 12. 2019</v>
      </c>
      <c r="K83" s="28"/>
      <c r="L83" s="88"/>
      <c r="S83" s="28"/>
      <c r="T83" s="28"/>
      <c r="U83" s="28"/>
      <c r="V83" s="28"/>
      <c r="W83" s="28"/>
      <c r="X83" s="28"/>
      <c r="Y83" s="28"/>
      <c r="Z83" s="28"/>
      <c r="AA83" s="28"/>
      <c r="AB83" s="28"/>
      <c r="AC83" s="28"/>
      <c r="AD83" s="28"/>
      <c r="AE83" s="28"/>
    </row>
    <row r="84" spans="1:31" s="2" customFormat="1" ht="6.95" customHeight="1">
      <c r="A84" s="28"/>
      <c r="B84" s="29"/>
      <c r="C84" s="28"/>
      <c r="D84" s="28"/>
      <c r="E84" s="28"/>
      <c r="F84" s="28"/>
      <c r="G84" s="28"/>
      <c r="H84" s="28"/>
      <c r="I84" s="28"/>
      <c r="J84" s="28"/>
      <c r="K84" s="28"/>
      <c r="L84" s="88"/>
      <c r="S84" s="28"/>
      <c r="T84" s="28"/>
      <c r="U84" s="28"/>
      <c r="V84" s="28"/>
      <c r="W84" s="28"/>
      <c r="X84" s="28"/>
      <c r="Y84" s="28"/>
      <c r="Z84" s="28"/>
      <c r="AA84" s="28"/>
      <c r="AB84" s="28"/>
      <c r="AC84" s="28"/>
      <c r="AD84" s="28"/>
      <c r="AE84" s="28"/>
    </row>
    <row r="85" spans="1:31" s="2" customFormat="1" ht="25.7" customHeight="1">
      <c r="A85" s="28"/>
      <c r="B85" s="29"/>
      <c r="C85" s="25" t="s">
        <v>24</v>
      </c>
      <c r="D85" s="28"/>
      <c r="E85" s="28"/>
      <c r="F85" s="23" t="str">
        <f>E15</f>
        <v>Povodí Labe, s.p.</v>
      </c>
      <c r="G85" s="28"/>
      <c r="H85" s="28"/>
      <c r="I85" s="25" t="s">
        <v>31</v>
      </c>
      <c r="J85" s="26" t="str">
        <f>E21</f>
        <v>Building &amp; Law, spol. s r.o.</v>
      </c>
      <c r="K85" s="28"/>
      <c r="L85" s="88"/>
      <c r="S85" s="28"/>
      <c r="T85" s="28"/>
      <c r="U85" s="28"/>
      <c r="V85" s="28"/>
      <c r="W85" s="28"/>
      <c r="X85" s="28"/>
      <c r="Y85" s="28"/>
      <c r="Z85" s="28"/>
      <c r="AA85" s="28"/>
      <c r="AB85" s="28"/>
      <c r="AC85" s="28"/>
      <c r="AD85" s="28"/>
      <c r="AE85" s="28"/>
    </row>
    <row r="86" spans="1:31" s="2" customFormat="1" ht="15.2" customHeight="1">
      <c r="A86" s="28"/>
      <c r="B86" s="29"/>
      <c r="C86" s="25" t="s">
        <v>29</v>
      </c>
      <c r="D86" s="28"/>
      <c r="E86" s="28"/>
      <c r="F86" s="23" t="str">
        <f>IF(E18="","",E18)</f>
        <v xml:space="preserve"> </v>
      </c>
      <c r="G86" s="28"/>
      <c r="H86" s="28"/>
      <c r="I86" s="25" t="s">
        <v>35</v>
      </c>
      <c r="J86" s="26" t="str">
        <f>E24</f>
        <v>MD</v>
      </c>
      <c r="K86" s="28"/>
      <c r="L86" s="88"/>
      <c r="S86" s="28"/>
      <c r="T86" s="28"/>
      <c r="U86" s="28"/>
      <c r="V86" s="28"/>
      <c r="W86" s="28"/>
      <c r="X86" s="28"/>
      <c r="Y86" s="28"/>
      <c r="Z86" s="28"/>
      <c r="AA86" s="28"/>
      <c r="AB86" s="28"/>
      <c r="AC86" s="28"/>
      <c r="AD86" s="28"/>
      <c r="AE86" s="28"/>
    </row>
    <row r="87" spans="1:31" s="2" customFormat="1" ht="10.35" customHeight="1">
      <c r="A87" s="28"/>
      <c r="B87" s="29"/>
      <c r="C87" s="28"/>
      <c r="D87" s="28"/>
      <c r="E87" s="28"/>
      <c r="F87" s="28"/>
      <c r="G87" s="28"/>
      <c r="H87" s="28"/>
      <c r="I87" s="28"/>
      <c r="J87" s="28"/>
      <c r="K87" s="28"/>
      <c r="L87" s="88"/>
      <c r="S87" s="28"/>
      <c r="T87" s="28"/>
      <c r="U87" s="28"/>
      <c r="V87" s="28"/>
      <c r="W87" s="28"/>
      <c r="X87" s="28"/>
      <c r="Y87" s="28"/>
      <c r="Z87" s="28"/>
      <c r="AA87" s="28"/>
      <c r="AB87" s="28"/>
      <c r="AC87" s="28"/>
      <c r="AD87" s="28"/>
      <c r="AE87" s="28"/>
    </row>
    <row r="88" spans="1:31" s="11" customFormat="1" ht="29.25" customHeight="1">
      <c r="A88" s="113"/>
      <c r="B88" s="114"/>
      <c r="C88" s="115" t="s">
        <v>119</v>
      </c>
      <c r="D88" s="116" t="s">
        <v>58</v>
      </c>
      <c r="E88" s="116" t="s">
        <v>54</v>
      </c>
      <c r="F88" s="116" t="s">
        <v>55</v>
      </c>
      <c r="G88" s="116" t="s">
        <v>120</v>
      </c>
      <c r="H88" s="116" t="s">
        <v>121</v>
      </c>
      <c r="I88" s="116" t="s">
        <v>122</v>
      </c>
      <c r="J88" s="116" t="s">
        <v>111</v>
      </c>
      <c r="K88" s="117" t="s">
        <v>123</v>
      </c>
      <c r="L88" s="118"/>
      <c r="M88" s="53" t="s">
        <v>3</v>
      </c>
      <c r="N88" s="54" t="s">
        <v>43</v>
      </c>
      <c r="O88" s="54" t="s">
        <v>124</v>
      </c>
      <c r="P88" s="54" t="s">
        <v>125</v>
      </c>
      <c r="Q88" s="54" t="s">
        <v>126</v>
      </c>
      <c r="R88" s="54" t="s">
        <v>127</v>
      </c>
      <c r="S88" s="54" t="s">
        <v>128</v>
      </c>
      <c r="T88" s="55" t="s">
        <v>129</v>
      </c>
      <c r="U88" s="113"/>
      <c r="V88" s="113"/>
      <c r="W88" s="113"/>
      <c r="X88" s="113"/>
      <c r="Y88" s="113"/>
      <c r="Z88" s="113"/>
      <c r="AA88" s="113"/>
      <c r="AB88" s="113"/>
      <c r="AC88" s="113"/>
      <c r="AD88" s="113"/>
      <c r="AE88" s="113"/>
    </row>
    <row r="89" spans="1:63" s="2" customFormat="1" ht="22.9" customHeight="1">
      <c r="A89" s="28"/>
      <c r="B89" s="29"/>
      <c r="C89" s="60" t="s">
        <v>130</v>
      </c>
      <c r="D89" s="28"/>
      <c r="E89" s="28"/>
      <c r="F89" s="28"/>
      <c r="G89" s="28"/>
      <c r="H89" s="28"/>
      <c r="I89" s="28"/>
      <c r="J89" s="119">
        <f>BK89</f>
        <v>0</v>
      </c>
      <c r="K89" s="28"/>
      <c r="L89" s="29"/>
      <c r="M89" s="56"/>
      <c r="N89" s="47"/>
      <c r="O89" s="57"/>
      <c r="P89" s="120">
        <f>P90+P125+P159</f>
        <v>119.381065</v>
      </c>
      <c r="Q89" s="57"/>
      <c r="R89" s="120">
        <f>R90+R125+R159</f>
        <v>5.961969999999999</v>
      </c>
      <c r="S89" s="57"/>
      <c r="T89" s="121">
        <f>T90+T125+T159</f>
        <v>0.5194000000000001</v>
      </c>
      <c r="U89" s="28"/>
      <c r="V89" s="28"/>
      <c r="W89" s="28"/>
      <c r="X89" s="28"/>
      <c r="Y89" s="28"/>
      <c r="Z89" s="28"/>
      <c r="AA89" s="28"/>
      <c r="AB89" s="28"/>
      <c r="AC89" s="28"/>
      <c r="AD89" s="28"/>
      <c r="AE89" s="28"/>
      <c r="AT89" s="16" t="s">
        <v>72</v>
      </c>
      <c r="AU89" s="16" t="s">
        <v>112</v>
      </c>
      <c r="BK89" s="122">
        <f>BK90+BK125+BK159</f>
        <v>0</v>
      </c>
    </row>
    <row r="90" spans="2:63" s="12" customFormat="1" ht="25.9" customHeight="1">
      <c r="B90" s="123"/>
      <c r="D90" s="124" t="s">
        <v>72</v>
      </c>
      <c r="E90" s="125" t="s">
        <v>179</v>
      </c>
      <c r="F90" s="125" t="s">
        <v>180</v>
      </c>
      <c r="J90" s="126">
        <f>BK90</f>
        <v>0</v>
      </c>
      <c r="L90" s="123"/>
      <c r="M90" s="127"/>
      <c r="N90" s="128"/>
      <c r="O90" s="128"/>
      <c r="P90" s="129">
        <f>P91+P98+P108+P112+P122</f>
        <v>24.040487</v>
      </c>
      <c r="Q90" s="128"/>
      <c r="R90" s="129">
        <f>R91+R98+R108+R112+R122</f>
        <v>5.947489999999999</v>
      </c>
      <c r="S90" s="128"/>
      <c r="T90" s="130">
        <f>T91+T98+T108+T112+T122</f>
        <v>0.48940000000000006</v>
      </c>
      <c r="AR90" s="124" t="s">
        <v>81</v>
      </c>
      <c r="AT90" s="131" t="s">
        <v>72</v>
      </c>
      <c r="AU90" s="131" t="s">
        <v>73</v>
      </c>
      <c r="AY90" s="124" t="s">
        <v>134</v>
      </c>
      <c r="BK90" s="132">
        <f>BK91+BK98+BK108+BK112+BK122</f>
        <v>0</v>
      </c>
    </row>
    <row r="91" spans="2:63" s="12" customFormat="1" ht="22.9" customHeight="1">
      <c r="B91" s="123"/>
      <c r="D91" s="124" t="s">
        <v>72</v>
      </c>
      <c r="E91" s="133" t="s">
        <v>81</v>
      </c>
      <c r="F91" s="133" t="s">
        <v>181</v>
      </c>
      <c r="J91" s="134">
        <f>BK91</f>
        <v>0</v>
      </c>
      <c r="L91" s="123"/>
      <c r="M91" s="127"/>
      <c r="N91" s="128"/>
      <c r="O91" s="128"/>
      <c r="P91" s="129">
        <f>SUM(P92:P97)</f>
        <v>5.4304</v>
      </c>
      <c r="Q91" s="128"/>
      <c r="R91" s="129">
        <f>SUM(R92:R97)</f>
        <v>0</v>
      </c>
      <c r="S91" s="128"/>
      <c r="T91" s="130">
        <f>SUM(T92:T97)</f>
        <v>0</v>
      </c>
      <c r="AR91" s="124" t="s">
        <v>81</v>
      </c>
      <c r="AT91" s="131" t="s">
        <v>72</v>
      </c>
      <c r="AU91" s="131" t="s">
        <v>81</v>
      </c>
      <c r="AY91" s="124" t="s">
        <v>134</v>
      </c>
      <c r="BK91" s="132">
        <f>SUM(BK92:BK97)</f>
        <v>0</v>
      </c>
    </row>
    <row r="92" spans="1:65" s="2" customFormat="1" ht="21.75" customHeight="1">
      <c r="A92" s="28"/>
      <c r="B92" s="135"/>
      <c r="C92" s="136" t="s">
        <v>81</v>
      </c>
      <c r="D92" s="136" t="s">
        <v>137</v>
      </c>
      <c r="E92" s="137" t="s">
        <v>182</v>
      </c>
      <c r="F92" s="138" t="s">
        <v>183</v>
      </c>
      <c r="G92" s="139" t="s">
        <v>184</v>
      </c>
      <c r="H92" s="140">
        <v>1.8</v>
      </c>
      <c r="I92" s="185">
        <v>0</v>
      </c>
      <c r="J92" s="141">
        <f>ROUND(I92*H92,2)</f>
        <v>0</v>
      </c>
      <c r="K92" s="138" t="s">
        <v>140</v>
      </c>
      <c r="L92" s="29"/>
      <c r="M92" s="142" t="s">
        <v>3</v>
      </c>
      <c r="N92" s="143" t="s">
        <v>44</v>
      </c>
      <c r="O92" s="144">
        <v>2.948</v>
      </c>
      <c r="P92" s="144">
        <f>O92*H92</f>
        <v>5.3064</v>
      </c>
      <c r="Q92" s="144">
        <v>0</v>
      </c>
      <c r="R92" s="144">
        <f>Q92*H92</f>
        <v>0</v>
      </c>
      <c r="S92" s="144">
        <v>0</v>
      </c>
      <c r="T92" s="145">
        <f>S92*H92</f>
        <v>0</v>
      </c>
      <c r="U92" s="28"/>
      <c r="V92" s="28"/>
      <c r="W92" s="28"/>
      <c r="X92" s="28"/>
      <c r="Y92" s="28"/>
      <c r="Z92" s="28"/>
      <c r="AA92" s="28"/>
      <c r="AB92" s="28"/>
      <c r="AC92" s="28"/>
      <c r="AD92" s="28"/>
      <c r="AE92" s="28"/>
      <c r="AR92" s="146" t="s">
        <v>159</v>
      </c>
      <c r="AT92" s="146" t="s">
        <v>137</v>
      </c>
      <c r="AU92" s="146" t="s">
        <v>83</v>
      </c>
      <c r="AY92" s="16" t="s">
        <v>134</v>
      </c>
      <c r="BE92" s="147">
        <f>IF(N92="základní",J92,0)</f>
        <v>0</v>
      </c>
      <c r="BF92" s="147">
        <f>IF(N92="snížená",J92,0)</f>
        <v>0</v>
      </c>
      <c r="BG92" s="147">
        <f>IF(N92="zákl. přenesená",J92,0)</f>
        <v>0</v>
      </c>
      <c r="BH92" s="147">
        <f>IF(N92="sníž. přenesená",J92,0)</f>
        <v>0</v>
      </c>
      <c r="BI92" s="147">
        <f>IF(N92="nulová",J92,0)</f>
        <v>0</v>
      </c>
      <c r="BJ92" s="16" t="s">
        <v>81</v>
      </c>
      <c r="BK92" s="147">
        <f>ROUND(I92*H92,2)</f>
        <v>0</v>
      </c>
      <c r="BL92" s="16" t="s">
        <v>159</v>
      </c>
      <c r="BM92" s="146" t="s">
        <v>185</v>
      </c>
    </row>
    <row r="93" spans="1:47" s="2" customFormat="1" ht="48.75">
      <c r="A93" s="28"/>
      <c r="B93" s="29"/>
      <c r="C93" s="28"/>
      <c r="D93" s="148" t="s">
        <v>186</v>
      </c>
      <c r="E93" s="28"/>
      <c r="F93" s="149" t="s">
        <v>187</v>
      </c>
      <c r="G93" s="28"/>
      <c r="H93" s="28"/>
      <c r="I93" s="28"/>
      <c r="J93" s="28"/>
      <c r="K93" s="28"/>
      <c r="L93" s="29"/>
      <c r="M93" s="150"/>
      <c r="N93" s="151"/>
      <c r="O93" s="49"/>
      <c r="P93" s="49"/>
      <c r="Q93" s="49"/>
      <c r="R93" s="49"/>
      <c r="S93" s="49"/>
      <c r="T93" s="50"/>
      <c r="U93" s="28"/>
      <c r="V93" s="28"/>
      <c r="W93" s="28"/>
      <c r="X93" s="28"/>
      <c r="Y93" s="28"/>
      <c r="Z93" s="28"/>
      <c r="AA93" s="28"/>
      <c r="AB93" s="28"/>
      <c r="AC93" s="28"/>
      <c r="AD93" s="28"/>
      <c r="AE93" s="28"/>
      <c r="AT93" s="16" t="s">
        <v>186</v>
      </c>
      <c r="AU93" s="16" t="s">
        <v>83</v>
      </c>
    </row>
    <row r="94" spans="2:51" s="13" customFormat="1" ht="12">
      <c r="B94" s="156"/>
      <c r="D94" s="148" t="s">
        <v>188</v>
      </c>
      <c r="E94" s="157" t="s">
        <v>3</v>
      </c>
      <c r="F94" s="158" t="s">
        <v>373</v>
      </c>
      <c r="H94" s="159">
        <v>1.8</v>
      </c>
      <c r="L94" s="156"/>
      <c r="M94" s="160"/>
      <c r="N94" s="161"/>
      <c r="O94" s="161"/>
      <c r="P94" s="161"/>
      <c r="Q94" s="161"/>
      <c r="R94" s="161"/>
      <c r="S94" s="161"/>
      <c r="T94" s="162"/>
      <c r="AT94" s="157" t="s">
        <v>188</v>
      </c>
      <c r="AU94" s="157" t="s">
        <v>83</v>
      </c>
      <c r="AV94" s="13" t="s">
        <v>83</v>
      </c>
      <c r="AW94" s="13" t="s">
        <v>34</v>
      </c>
      <c r="AX94" s="13" t="s">
        <v>81</v>
      </c>
      <c r="AY94" s="157" t="s">
        <v>134</v>
      </c>
    </row>
    <row r="95" spans="1:65" s="2" customFormat="1" ht="21.75" customHeight="1">
      <c r="A95" s="28"/>
      <c r="B95" s="135"/>
      <c r="C95" s="136" t="s">
        <v>83</v>
      </c>
      <c r="D95" s="136" t="s">
        <v>137</v>
      </c>
      <c r="E95" s="137" t="s">
        <v>190</v>
      </c>
      <c r="F95" s="138" t="s">
        <v>191</v>
      </c>
      <c r="G95" s="139" t="s">
        <v>184</v>
      </c>
      <c r="H95" s="140">
        <v>2</v>
      </c>
      <c r="I95" s="185">
        <v>0</v>
      </c>
      <c r="J95" s="141">
        <f>ROUND(I95*H95,2)</f>
        <v>0</v>
      </c>
      <c r="K95" s="138" t="s">
        <v>140</v>
      </c>
      <c r="L95" s="29"/>
      <c r="M95" s="142" t="s">
        <v>3</v>
      </c>
      <c r="N95" s="143" t="s">
        <v>44</v>
      </c>
      <c r="O95" s="144">
        <v>0.062</v>
      </c>
      <c r="P95" s="144">
        <f>O95*H95</f>
        <v>0.124</v>
      </c>
      <c r="Q95" s="144">
        <v>0</v>
      </c>
      <c r="R95" s="144">
        <f>Q95*H95</f>
        <v>0</v>
      </c>
      <c r="S95" s="144">
        <v>0</v>
      </c>
      <c r="T95" s="145">
        <f>S95*H95</f>
        <v>0</v>
      </c>
      <c r="U95" s="28"/>
      <c r="V95" s="28"/>
      <c r="W95" s="28"/>
      <c r="X95" s="28"/>
      <c r="Y95" s="28"/>
      <c r="Z95" s="28"/>
      <c r="AA95" s="28"/>
      <c r="AB95" s="28"/>
      <c r="AC95" s="28"/>
      <c r="AD95" s="28"/>
      <c r="AE95" s="28"/>
      <c r="AR95" s="146" t="s">
        <v>159</v>
      </c>
      <c r="AT95" s="146" t="s">
        <v>137</v>
      </c>
      <c r="AU95" s="146" t="s">
        <v>83</v>
      </c>
      <c r="AY95" s="16" t="s">
        <v>134</v>
      </c>
      <c r="BE95" s="147">
        <f>IF(N95="základní",J95,0)</f>
        <v>0</v>
      </c>
      <c r="BF95" s="147">
        <f>IF(N95="snížená",J95,0)</f>
        <v>0</v>
      </c>
      <c r="BG95" s="147">
        <f>IF(N95="zákl. přenesená",J95,0)</f>
        <v>0</v>
      </c>
      <c r="BH95" s="147">
        <f>IF(N95="sníž. přenesená",J95,0)</f>
        <v>0</v>
      </c>
      <c r="BI95" s="147">
        <f>IF(N95="nulová",J95,0)</f>
        <v>0</v>
      </c>
      <c r="BJ95" s="16" t="s">
        <v>81</v>
      </c>
      <c r="BK95" s="147">
        <f>ROUND(I95*H95,2)</f>
        <v>0</v>
      </c>
      <c r="BL95" s="16" t="s">
        <v>159</v>
      </c>
      <c r="BM95" s="146" t="s">
        <v>192</v>
      </c>
    </row>
    <row r="96" spans="1:47" s="2" customFormat="1" ht="351">
      <c r="A96" s="28"/>
      <c r="B96" s="29"/>
      <c r="C96" s="28"/>
      <c r="D96" s="148" t="s">
        <v>186</v>
      </c>
      <c r="E96" s="28"/>
      <c r="F96" s="149" t="s">
        <v>193</v>
      </c>
      <c r="G96" s="28"/>
      <c r="H96" s="28"/>
      <c r="I96" s="28"/>
      <c r="J96" s="28"/>
      <c r="K96" s="28"/>
      <c r="L96" s="29"/>
      <c r="M96" s="150"/>
      <c r="N96" s="151"/>
      <c r="O96" s="49"/>
      <c r="P96" s="49"/>
      <c r="Q96" s="49"/>
      <c r="R96" s="49"/>
      <c r="S96" s="49"/>
      <c r="T96" s="50"/>
      <c r="U96" s="28"/>
      <c r="V96" s="28"/>
      <c r="W96" s="28"/>
      <c r="X96" s="28"/>
      <c r="Y96" s="28"/>
      <c r="Z96" s="28"/>
      <c r="AA96" s="28"/>
      <c r="AB96" s="28"/>
      <c r="AC96" s="28"/>
      <c r="AD96" s="28"/>
      <c r="AE96" s="28"/>
      <c r="AT96" s="16" t="s">
        <v>186</v>
      </c>
      <c r="AU96" s="16" t="s">
        <v>83</v>
      </c>
    </row>
    <row r="97" spans="2:51" s="13" customFormat="1" ht="12">
      <c r="B97" s="156"/>
      <c r="D97" s="148" t="s">
        <v>188</v>
      </c>
      <c r="E97" s="157" t="s">
        <v>3</v>
      </c>
      <c r="F97" s="158" t="s">
        <v>194</v>
      </c>
      <c r="H97" s="159">
        <v>2</v>
      </c>
      <c r="L97" s="156"/>
      <c r="M97" s="160"/>
      <c r="N97" s="161"/>
      <c r="O97" s="161"/>
      <c r="P97" s="161"/>
      <c r="Q97" s="161"/>
      <c r="R97" s="161"/>
      <c r="S97" s="161"/>
      <c r="T97" s="162"/>
      <c r="AT97" s="157" t="s">
        <v>188</v>
      </c>
      <c r="AU97" s="157" t="s">
        <v>83</v>
      </c>
      <c r="AV97" s="13" t="s">
        <v>83</v>
      </c>
      <c r="AW97" s="13" t="s">
        <v>34</v>
      </c>
      <c r="AX97" s="13" t="s">
        <v>81</v>
      </c>
      <c r="AY97" s="157" t="s">
        <v>134</v>
      </c>
    </row>
    <row r="98" spans="2:63" s="12" customFormat="1" ht="22.9" customHeight="1">
      <c r="B98" s="123"/>
      <c r="D98" s="124" t="s">
        <v>72</v>
      </c>
      <c r="E98" s="133" t="s">
        <v>152</v>
      </c>
      <c r="F98" s="133" t="s">
        <v>195</v>
      </c>
      <c r="J98" s="134">
        <f>BK98</f>
        <v>0</v>
      </c>
      <c r="L98" s="123"/>
      <c r="M98" s="127"/>
      <c r="N98" s="128"/>
      <c r="O98" s="128"/>
      <c r="P98" s="129">
        <f>SUM(P99:P107)</f>
        <v>9.8164</v>
      </c>
      <c r="Q98" s="128"/>
      <c r="R98" s="129">
        <f>SUM(R99:R107)</f>
        <v>5.541816</v>
      </c>
      <c r="S98" s="128"/>
      <c r="T98" s="130">
        <f>SUM(T99:T107)</f>
        <v>0</v>
      </c>
      <c r="AR98" s="124" t="s">
        <v>81</v>
      </c>
      <c r="AT98" s="131" t="s">
        <v>72</v>
      </c>
      <c r="AU98" s="131" t="s">
        <v>81</v>
      </c>
      <c r="AY98" s="124" t="s">
        <v>134</v>
      </c>
      <c r="BK98" s="132">
        <f>SUM(BK99:BK107)</f>
        <v>0</v>
      </c>
    </row>
    <row r="99" spans="1:65" s="2" customFormat="1" ht="33" customHeight="1">
      <c r="A99" s="28"/>
      <c r="B99" s="135"/>
      <c r="C99" s="136" t="s">
        <v>152</v>
      </c>
      <c r="D99" s="136" t="s">
        <v>137</v>
      </c>
      <c r="E99" s="137" t="s">
        <v>196</v>
      </c>
      <c r="F99" s="138" t="s">
        <v>197</v>
      </c>
      <c r="G99" s="139" t="s">
        <v>184</v>
      </c>
      <c r="H99" s="140">
        <v>2</v>
      </c>
      <c r="I99" s="185">
        <v>0</v>
      </c>
      <c r="J99" s="141">
        <f>ROUND(I99*H99,2)</f>
        <v>0</v>
      </c>
      <c r="K99" s="138" t="s">
        <v>140</v>
      </c>
      <c r="L99" s="29"/>
      <c r="M99" s="142" t="s">
        <v>3</v>
      </c>
      <c r="N99" s="143" t="s">
        <v>44</v>
      </c>
      <c r="O99" s="144">
        <v>3.899</v>
      </c>
      <c r="P99" s="144">
        <f>O99*H99</f>
        <v>7.798</v>
      </c>
      <c r="Q99" s="144">
        <v>2.76766</v>
      </c>
      <c r="R99" s="144">
        <f>Q99*H99</f>
        <v>5.53532</v>
      </c>
      <c r="S99" s="144">
        <v>0</v>
      </c>
      <c r="T99" s="145">
        <f>S99*H99</f>
        <v>0</v>
      </c>
      <c r="U99" s="28"/>
      <c r="V99" s="28"/>
      <c r="W99" s="28"/>
      <c r="X99" s="28"/>
      <c r="Y99" s="28"/>
      <c r="Z99" s="28"/>
      <c r="AA99" s="28"/>
      <c r="AB99" s="28"/>
      <c r="AC99" s="28"/>
      <c r="AD99" s="28"/>
      <c r="AE99" s="28"/>
      <c r="AR99" s="146" t="s">
        <v>159</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159</v>
      </c>
      <c r="BM99" s="146" t="s">
        <v>198</v>
      </c>
    </row>
    <row r="100" spans="1:47" s="2" customFormat="1" ht="234">
      <c r="A100" s="28"/>
      <c r="B100" s="29"/>
      <c r="C100" s="28"/>
      <c r="D100" s="148" t="s">
        <v>186</v>
      </c>
      <c r="E100" s="28"/>
      <c r="F100" s="149" t="s">
        <v>199</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2:51" s="13" customFormat="1" ht="12">
      <c r="B101" s="156"/>
      <c r="D101" s="148" t="s">
        <v>188</v>
      </c>
      <c r="E101" s="157" t="s">
        <v>3</v>
      </c>
      <c r="F101" s="158" t="s">
        <v>194</v>
      </c>
      <c r="H101" s="159">
        <v>2</v>
      </c>
      <c r="L101" s="156"/>
      <c r="M101" s="160"/>
      <c r="N101" s="161"/>
      <c r="O101" s="161"/>
      <c r="P101" s="161"/>
      <c r="Q101" s="161"/>
      <c r="R101" s="161"/>
      <c r="S101" s="161"/>
      <c r="T101" s="162"/>
      <c r="AT101" s="157" t="s">
        <v>188</v>
      </c>
      <c r="AU101" s="157" t="s">
        <v>83</v>
      </c>
      <c r="AV101" s="13" t="s">
        <v>83</v>
      </c>
      <c r="AW101" s="13" t="s">
        <v>34</v>
      </c>
      <c r="AX101" s="13" t="s">
        <v>81</v>
      </c>
      <c r="AY101" s="157" t="s">
        <v>134</v>
      </c>
    </row>
    <row r="102" spans="1:65" s="2" customFormat="1" ht="33" customHeight="1">
      <c r="A102" s="28"/>
      <c r="B102" s="135"/>
      <c r="C102" s="136" t="s">
        <v>159</v>
      </c>
      <c r="D102" s="136" t="s">
        <v>137</v>
      </c>
      <c r="E102" s="137" t="s">
        <v>200</v>
      </c>
      <c r="F102" s="138" t="s">
        <v>201</v>
      </c>
      <c r="G102" s="139" t="s">
        <v>202</v>
      </c>
      <c r="H102" s="140">
        <v>0.8</v>
      </c>
      <c r="I102" s="185">
        <v>0</v>
      </c>
      <c r="J102" s="141">
        <f>ROUND(I102*H102,2)</f>
        <v>0</v>
      </c>
      <c r="K102" s="138" t="s">
        <v>140</v>
      </c>
      <c r="L102" s="29"/>
      <c r="M102" s="142" t="s">
        <v>3</v>
      </c>
      <c r="N102" s="143" t="s">
        <v>44</v>
      </c>
      <c r="O102" s="144">
        <v>1.895</v>
      </c>
      <c r="P102" s="144">
        <f>O102*H102</f>
        <v>1.516</v>
      </c>
      <c r="Q102" s="144">
        <v>0.00726</v>
      </c>
      <c r="R102" s="144">
        <f>Q102*H102</f>
        <v>0.005808000000000001</v>
      </c>
      <c r="S102" s="144">
        <v>0</v>
      </c>
      <c r="T102" s="145">
        <f>S102*H102</f>
        <v>0</v>
      </c>
      <c r="U102" s="28"/>
      <c r="V102" s="28"/>
      <c r="W102" s="28"/>
      <c r="X102" s="28"/>
      <c r="Y102" s="28"/>
      <c r="Z102" s="28"/>
      <c r="AA102" s="28"/>
      <c r="AB102" s="28"/>
      <c r="AC102" s="28"/>
      <c r="AD102" s="28"/>
      <c r="AE102" s="28"/>
      <c r="AR102" s="146" t="s">
        <v>159</v>
      </c>
      <c r="AT102" s="146" t="s">
        <v>137</v>
      </c>
      <c r="AU102" s="146" t="s">
        <v>83</v>
      </c>
      <c r="AY102" s="16" t="s">
        <v>134</v>
      </c>
      <c r="BE102" s="147">
        <f>IF(N102="základní",J102,0)</f>
        <v>0</v>
      </c>
      <c r="BF102" s="147">
        <f>IF(N102="snížená",J102,0)</f>
        <v>0</v>
      </c>
      <c r="BG102" s="147">
        <f>IF(N102="zákl. přenesená",J102,0)</f>
        <v>0</v>
      </c>
      <c r="BH102" s="147">
        <f>IF(N102="sníž. přenesená",J102,0)</f>
        <v>0</v>
      </c>
      <c r="BI102" s="147">
        <f>IF(N102="nulová",J102,0)</f>
        <v>0</v>
      </c>
      <c r="BJ102" s="16" t="s">
        <v>81</v>
      </c>
      <c r="BK102" s="147">
        <f>ROUND(I102*H102,2)</f>
        <v>0</v>
      </c>
      <c r="BL102" s="16" t="s">
        <v>159</v>
      </c>
      <c r="BM102" s="146" t="s">
        <v>203</v>
      </c>
    </row>
    <row r="103" spans="1:47" s="2" customFormat="1" ht="185.25">
      <c r="A103" s="28"/>
      <c r="B103" s="29"/>
      <c r="C103" s="28"/>
      <c r="D103" s="148" t="s">
        <v>186</v>
      </c>
      <c r="E103" s="28"/>
      <c r="F103" s="149" t="s">
        <v>204</v>
      </c>
      <c r="G103" s="28"/>
      <c r="H103" s="28"/>
      <c r="I103" s="28"/>
      <c r="J103" s="28"/>
      <c r="K103" s="28"/>
      <c r="L103" s="29"/>
      <c r="M103" s="150"/>
      <c r="N103" s="151"/>
      <c r="O103" s="49"/>
      <c r="P103" s="49"/>
      <c r="Q103" s="49"/>
      <c r="R103" s="49"/>
      <c r="S103" s="49"/>
      <c r="T103" s="50"/>
      <c r="U103" s="28"/>
      <c r="V103" s="28"/>
      <c r="W103" s="28"/>
      <c r="X103" s="28"/>
      <c r="Y103" s="28"/>
      <c r="Z103" s="28"/>
      <c r="AA103" s="28"/>
      <c r="AB103" s="28"/>
      <c r="AC103" s="28"/>
      <c r="AD103" s="28"/>
      <c r="AE103" s="28"/>
      <c r="AT103" s="16" t="s">
        <v>186</v>
      </c>
      <c r="AU103" s="16" t="s">
        <v>83</v>
      </c>
    </row>
    <row r="104" spans="2:51" s="13" customFormat="1" ht="12">
      <c r="B104" s="156"/>
      <c r="D104" s="148" t="s">
        <v>188</v>
      </c>
      <c r="E104" s="157" t="s">
        <v>3</v>
      </c>
      <c r="F104" s="158" t="s">
        <v>205</v>
      </c>
      <c r="H104" s="159">
        <v>0.8</v>
      </c>
      <c r="L104" s="156"/>
      <c r="M104" s="160"/>
      <c r="N104" s="161"/>
      <c r="O104" s="161"/>
      <c r="P104" s="161"/>
      <c r="Q104" s="161"/>
      <c r="R104" s="161"/>
      <c r="S104" s="161"/>
      <c r="T104" s="162"/>
      <c r="AT104" s="157" t="s">
        <v>188</v>
      </c>
      <c r="AU104" s="157" t="s">
        <v>83</v>
      </c>
      <c r="AV104" s="13" t="s">
        <v>83</v>
      </c>
      <c r="AW104" s="13" t="s">
        <v>34</v>
      </c>
      <c r="AX104" s="13" t="s">
        <v>81</v>
      </c>
      <c r="AY104" s="157" t="s">
        <v>134</v>
      </c>
    </row>
    <row r="105" spans="1:65" s="2" customFormat="1" ht="33" customHeight="1">
      <c r="A105" s="28"/>
      <c r="B105" s="135"/>
      <c r="C105" s="136" t="s">
        <v>133</v>
      </c>
      <c r="D105" s="136" t="s">
        <v>137</v>
      </c>
      <c r="E105" s="137" t="s">
        <v>206</v>
      </c>
      <c r="F105" s="138" t="s">
        <v>207</v>
      </c>
      <c r="G105" s="139" t="s">
        <v>202</v>
      </c>
      <c r="H105" s="140">
        <v>0.8</v>
      </c>
      <c r="I105" s="185">
        <v>0</v>
      </c>
      <c r="J105" s="141">
        <f>ROUND(I105*H105,2)</f>
        <v>0</v>
      </c>
      <c r="K105" s="138" t="s">
        <v>140</v>
      </c>
      <c r="L105" s="29"/>
      <c r="M105" s="142" t="s">
        <v>3</v>
      </c>
      <c r="N105" s="143" t="s">
        <v>44</v>
      </c>
      <c r="O105" s="144">
        <v>0.628</v>
      </c>
      <c r="P105" s="144">
        <f>O105*H105</f>
        <v>0.5024000000000001</v>
      </c>
      <c r="Q105" s="144">
        <v>0.00086</v>
      </c>
      <c r="R105" s="144">
        <f>Q105*H105</f>
        <v>0.000688</v>
      </c>
      <c r="S105" s="144">
        <v>0</v>
      </c>
      <c r="T105" s="145">
        <f>S105*H105</f>
        <v>0</v>
      </c>
      <c r="U105" s="28"/>
      <c r="V105" s="28"/>
      <c r="W105" s="28"/>
      <c r="X105" s="28"/>
      <c r="Y105" s="28"/>
      <c r="Z105" s="28"/>
      <c r="AA105" s="28"/>
      <c r="AB105" s="28"/>
      <c r="AC105" s="28"/>
      <c r="AD105" s="28"/>
      <c r="AE105" s="28"/>
      <c r="AR105" s="146" t="s">
        <v>159</v>
      </c>
      <c r="AT105" s="146" t="s">
        <v>137</v>
      </c>
      <c r="AU105" s="146" t="s">
        <v>83</v>
      </c>
      <c r="AY105" s="16" t="s">
        <v>134</v>
      </c>
      <c r="BE105" s="147">
        <f>IF(N105="základní",J105,0)</f>
        <v>0</v>
      </c>
      <c r="BF105" s="147">
        <f>IF(N105="snížená",J105,0)</f>
        <v>0</v>
      </c>
      <c r="BG105" s="147">
        <f>IF(N105="zákl. přenesená",J105,0)</f>
        <v>0</v>
      </c>
      <c r="BH105" s="147">
        <f>IF(N105="sníž. přenesená",J105,0)</f>
        <v>0</v>
      </c>
      <c r="BI105" s="147">
        <f>IF(N105="nulová",J105,0)</f>
        <v>0</v>
      </c>
      <c r="BJ105" s="16" t="s">
        <v>81</v>
      </c>
      <c r="BK105" s="147">
        <f>ROUND(I105*H105,2)</f>
        <v>0</v>
      </c>
      <c r="BL105" s="16" t="s">
        <v>159</v>
      </c>
      <c r="BM105" s="146" t="s">
        <v>208</v>
      </c>
    </row>
    <row r="106" spans="1:47" s="2" customFormat="1" ht="185.25">
      <c r="A106" s="28"/>
      <c r="B106" s="29"/>
      <c r="C106" s="28"/>
      <c r="D106" s="148" t="s">
        <v>186</v>
      </c>
      <c r="E106" s="28"/>
      <c r="F106" s="149" t="s">
        <v>204</v>
      </c>
      <c r="G106" s="28"/>
      <c r="H106" s="28"/>
      <c r="I106" s="28"/>
      <c r="J106" s="28"/>
      <c r="K106" s="28"/>
      <c r="L106" s="29"/>
      <c r="M106" s="150"/>
      <c r="N106" s="151"/>
      <c r="O106" s="49"/>
      <c r="P106" s="49"/>
      <c r="Q106" s="49"/>
      <c r="R106" s="49"/>
      <c r="S106" s="49"/>
      <c r="T106" s="50"/>
      <c r="U106" s="28"/>
      <c r="V106" s="28"/>
      <c r="W106" s="28"/>
      <c r="X106" s="28"/>
      <c r="Y106" s="28"/>
      <c r="Z106" s="28"/>
      <c r="AA106" s="28"/>
      <c r="AB106" s="28"/>
      <c r="AC106" s="28"/>
      <c r="AD106" s="28"/>
      <c r="AE106" s="28"/>
      <c r="AT106" s="16" t="s">
        <v>186</v>
      </c>
      <c r="AU106" s="16" t="s">
        <v>83</v>
      </c>
    </row>
    <row r="107" spans="2:51" s="13" customFormat="1" ht="12">
      <c r="B107" s="156"/>
      <c r="D107" s="148" t="s">
        <v>188</v>
      </c>
      <c r="E107" s="157" t="s">
        <v>3</v>
      </c>
      <c r="F107" s="158" t="s">
        <v>205</v>
      </c>
      <c r="H107" s="159">
        <v>0.8</v>
      </c>
      <c r="L107" s="156"/>
      <c r="M107" s="160"/>
      <c r="N107" s="161"/>
      <c r="O107" s="161"/>
      <c r="P107" s="161"/>
      <c r="Q107" s="161"/>
      <c r="R107" s="161"/>
      <c r="S107" s="161"/>
      <c r="T107" s="162"/>
      <c r="AT107" s="157" t="s">
        <v>188</v>
      </c>
      <c r="AU107" s="157" t="s">
        <v>83</v>
      </c>
      <c r="AV107" s="13" t="s">
        <v>83</v>
      </c>
      <c r="AW107" s="13" t="s">
        <v>34</v>
      </c>
      <c r="AX107" s="13" t="s">
        <v>81</v>
      </c>
      <c r="AY107" s="157" t="s">
        <v>134</v>
      </c>
    </row>
    <row r="108" spans="2:63" s="12" customFormat="1" ht="22.9" customHeight="1">
      <c r="B108" s="123"/>
      <c r="D108" s="124" t="s">
        <v>72</v>
      </c>
      <c r="E108" s="133" t="s">
        <v>159</v>
      </c>
      <c r="F108" s="133" t="s">
        <v>209</v>
      </c>
      <c r="J108" s="134">
        <f>BK108</f>
        <v>0</v>
      </c>
      <c r="L108" s="123"/>
      <c r="M108" s="127"/>
      <c r="N108" s="128"/>
      <c r="O108" s="128"/>
      <c r="P108" s="129">
        <f>SUM(P109:P111)</f>
        <v>0.074</v>
      </c>
      <c r="Q108" s="128"/>
      <c r="R108" s="129">
        <f>SUM(R109:R111)</f>
        <v>0.40532</v>
      </c>
      <c r="S108" s="128"/>
      <c r="T108" s="130">
        <f>SUM(T109:T111)</f>
        <v>0</v>
      </c>
      <c r="AR108" s="124" t="s">
        <v>81</v>
      </c>
      <c r="AT108" s="131" t="s">
        <v>72</v>
      </c>
      <c r="AU108" s="131" t="s">
        <v>81</v>
      </c>
      <c r="AY108" s="124" t="s">
        <v>134</v>
      </c>
      <c r="BK108" s="132">
        <f>SUM(BK109:BK111)</f>
        <v>0</v>
      </c>
    </row>
    <row r="109" spans="1:65" s="2" customFormat="1" ht="16.5" customHeight="1">
      <c r="A109" s="28"/>
      <c r="B109" s="135"/>
      <c r="C109" s="136" t="s">
        <v>210</v>
      </c>
      <c r="D109" s="136" t="s">
        <v>137</v>
      </c>
      <c r="E109" s="137" t="s">
        <v>211</v>
      </c>
      <c r="F109" s="138" t="s">
        <v>212</v>
      </c>
      <c r="G109" s="139" t="s">
        <v>202</v>
      </c>
      <c r="H109" s="140">
        <v>2</v>
      </c>
      <c r="I109" s="185">
        <v>0</v>
      </c>
      <c r="J109" s="141">
        <f>ROUND(I109*H109,2)</f>
        <v>0</v>
      </c>
      <c r="K109" s="138" t="s">
        <v>140</v>
      </c>
      <c r="L109" s="29"/>
      <c r="M109" s="142" t="s">
        <v>3</v>
      </c>
      <c r="N109" s="143" t="s">
        <v>44</v>
      </c>
      <c r="O109" s="144">
        <v>0.037</v>
      </c>
      <c r="P109" s="144">
        <f>O109*H109</f>
        <v>0.074</v>
      </c>
      <c r="Q109" s="144">
        <v>0.20266</v>
      </c>
      <c r="R109" s="144">
        <f>Q109*H109</f>
        <v>0.40532</v>
      </c>
      <c r="S109" s="144">
        <v>0</v>
      </c>
      <c r="T109" s="145">
        <f>S109*H109</f>
        <v>0</v>
      </c>
      <c r="U109" s="28"/>
      <c r="V109" s="28"/>
      <c r="W109" s="28"/>
      <c r="X109" s="28"/>
      <c r="Y109" s="28"/>
      <c r="Z109" s="28"/>
      <c r="AA109" s="28"/>
      <c r="AB109" s="28"/>
      <c r="AC109" s="28"/>
      <c r="AD109" s="28"/>
      <c r="AE109" s="28"/>
      <c r="AR109" s="146" t="s">
        <v>159</v>
      </c>
      <c r="AT109" s="146" t="s">
        <v>137</v>
      </c>
      <c r="AU109" s="146" t="s">
        <v>83</v>
      </c>
      <c r="AY109" s="16" t="s">
        <v>134</v>
      </c>
      <c r="BE109" s="147">
        <f>IF(N109="základní",J109,0)</f>
        <v>0</v>
      </c>
      <c r="BF109" s="147">
        <f>IF(N109="snížená",J109,0)</f>
        <v>0</v>
      </c>
      <c r="BG109" s="147">
        <f>IF(N109="zákl. přenesená",J109,0)</f>
        <v>0</v>
      </c>
      <c r="BH109" s="147">
        <f>IF(N109="sníž. přenesená",J109,0)</f>
        <v>0</v>
      </c>
      <c r="BI109" s="147">
        <f>IF(N109="nulová",J109,0)</f>
        <v>0</v>
      </c>
      <c r="BJ109" s="16" t="s">
        <v>81</v>
      </c>
      <c r="BK109" s="147">
        <f>ROUND(I109*H109,2)</f>
        <v>0</v>
      </c>
      <c r="BL109" s="16" t="s">
        <v>159</v>
      </c>
      <c r="BM109" s="146" t="s">
        <v>213</v>
      </c>
    </row>
    <row r="110" spans="1:47" s="2" customFormat="1" ht="48.75">
      <c r="A110" s="28"/>
      <c r="B110" s="29"/>
      <c r="C110" s="28"/>
      <c r="D110" s="148" t="s">
        <v>186</v>
      </c>
      <c r="E110" s="28"/>
      <c r="F110" s="149" t="s">
        <v>214</v>
      </c>
      <c r="G110" s="28"/>
      <c r="H110" s="28"/>
      <c r="I110" s="28"/>
      <c r="J110" s="28"/>
      <c r="K110" s="28"/>
      <c r="L110" s="29"/>
      <c r="M110" s="150"/>
      <c r="N110" s="151"/>
      <c r="O110" s="49"/>
      <c r="P110" s="49"/>
      <c r="Q110" s="49"/>
      <c r="R110" s="49"/>
      <c r="S110" s="49"/>
      <c r="T110" s="50"/>
      <c r="U110" s="28"/>
      <c r="V110" s="28"/>
      <c r="W110" s="28"/>
      <c r="X110" s="28"/>
      <c r="Y110" s="28"/>
      <c r="Z110" s="28"/>
      <c r="AA110" s="28"/>
      <c r="AB110" s="28"/>
      <c r="AC110" s="28"/>
      <c r="AD110" s="28"/>
      <c r="AE110" s="28"/>
      <c r="AT110" s="16" t="s">
        <v>186</v>
      </c>
      <c r="AU110" s="16" t="s">
        <v>83</v>
      </c>
    </row>
    <row r="111" spans="2:51" s="13" customFormat="1" ht="12">
      <c r="B111" s="156"/>
      <c r="D111" s="148" t="s">
        <v>188</v>
      </c>
      <c r="E111" s="157" t="s">
        <v>3</v>
      </c>
      <c r="F111" s="158" t="s">
        <v>194</v>
      </c>
      <c r="H111" s="159">
        <v>2</v>
      </c>
      <c r="L111" s="156"/>
      <c r="M111" s="160"/>
      <c r="N111" s="161"/>
      <c r="O111" s="161"/>
      <c r="P111" s="161"/>
      <c r="Q111" s="161"/>
      <c r="R111" s="161"/>
      <c r="S111" s="161"/>
      <c r="T111" s="162"/>
      <c r="AT111" s="157" t="s">
        <v>188</v>
      </c>
      <c r="AU111" s="157" t="s">
        <v>83</v>
      </c>
      <c r="AV111" s="13" t="s">
        <v>83</v>
      </c>
      <c r="AW111" s="13" t="s">
        <v>34</v>
      </c>
      <c r="AX111" s="13" t="s">
        <v>81</v>
      </c>
      <c r="AY111" s="157" t="s">
        <v>134</v>
      </c>
    </row>
    <row r="112" spans="2:63" s="12" customFormat="1" ht="22.9" customHeight="1">
      <c r="B112" s="123"/>
      <c r="D112" s="124" t="s">
        <v>72</v>
      </c>
      <c r="E112" s="133" t="s">
        <v>215</v>
      </c>
      <c r="F112" s="133" t="s">
        <v>216</v>
      </c>
      <c r="J112" s="134">
        <f>BK112</f>
        <v>0</v>
      </c>
      <c r="L112" s="123"/>
      <c r="M112" s="127"/>
      <c r="N112" s="128"/>
      <c r="O112" s="128"/>
      <c r="P112" s="129">
        <f>SUM(P113:P121)</f>
        <v>6.215999999999999</v>
      </c>
      <c r="Q112" s="128"/>
      <c r="R112" s="129">
        <f>SUM(R113:R121)</f>
        <v>0.000354</v>
      </c>
      <c r="S112" s="128"/>
      <c r="T112" s="130">
        <f>SUM(T113:T121)</f>
        <v>0.48940000000000006</v>
      </c>
      <c r="AR112" s="124" t="s">
        <v>81</v>
      </c>
      <c r="AT112" s="131" t="s">
        <v>72</v>
      </c>
      <c r="AU112" s="131" t="s">
        <v>81</v>
      </c>
      <c r="AY112" s="124" t="s">
        <v>134</v>
      </c>
      <c r="BK112" s="132">
        <f>SUM(BK113:BK121)</f>
        <v>0</v>
      </c>
    </row>
    <row r="113" spans="1:65" s="2" customFormat="1" ht="16.5" customHeight="1">
      <c r="A113" s="28"/>
      <c r="B113" s="135"/>
      <c r="C113" s="136" t="s">
        <v>217</v>
      </c>
      <c r="D113" s="136" t="s">
        <v>137</v>
      </c>
      <c r="E113" s="137" t="s">
        <v>218</v>
      </c>
      <c r="F113" s="138" t="s">
        <v>219</v>
      </c>
      <c r="G113" s="139" t="s">
        <v>220</v>
      </c>
      <c r="H113" s="140">
        <v>3</v>
      </c>
      <c r="I113" s="185">
        <v>0</v>
      </c>
      <c r="J113" s="141">
        <f>ROUND(I113*H113,2)</f>
        <v>0</v>
      </c>
      <c r="K113" s="138" t="s">
        <v>140</v>
      </c>
      <c r="L113" s="29"/>
      <c r="M113" s="142" t="s">
        <v>3</v>
      </c>
      <c r="N113" s="143" t="s">
        <v>44</v>
      </c>
      <c r="O113" s="144">
        <v>0.303</v>
      </c>
      <c r="P113" s="144">
        <f>O113*H113</f>
        <v>0.909</v>
      </c>
      <c r="Q113" s="144">
        <v>2E-05</v>
      </c>
      <c r="R113" s="144">
        <f>Q113*H113</f>
        <v>6.000000000000001E-05</v>
      </c>
      <c r="S113" s="144">
        <v>0</v>
      </c>
      <c r="T113" s="145">
        <f>S113*H113</f>
        <v>0</v>
      </c>
      <c r="U113" s="28"/>
      <c r="V113" s="28"/>
      <c r="W113" s="28"/>
      <c r="X113" s="28"/>
      <c r="Y113" s="28"/>
      <c r="Z113" s="28"/>
      <c r="AA113" s="28"/>
      <c r="AB113" s="28"/>
      <c r="AC113" s="28"/>
      <c r="AD113" s="28"/>
      <c r="AE113" s="28"/>
      <c r="AR113" s="146" t="s">
        <v>159</v>
      </c>
      <c r="AT113" s="146" t="s">
        <v>137</v>
      </c>
      <c r="AU113" s="146" t="s">
        <v>83</v>
      </c>
      <c r="AY113" s="16" t="s">
        <v>134</v>
      </c>
      <c r="BE113" s="147">
        <f>IF(N113="základní",J113,0)</f>
        <v>0</v>
      </c>
      <c r="BF113" s="147">
        <f>IF(N113="snížená",J113,0)</f>
        <v>0</v>
      </c>
      <c r="BG113" s="147">
        <f>IF(N113="zákl. přenesená",J113,0)</f>
        <v>0</v>
      </c>
      <c r="BH113" s="147">
        <f>IF(N113="sníž. přenesená",J113,0)</f>
        <v>0</v>
      </c>
      <c r="BI113" s="147">
        <f>IF(N113="nulová",J113,0)</f>
        <v>0</v>
      </c>
      <c r="BJ113" s="16" t="s">
        <v>81</v>
      </c>
      <c r="BK113" s="147">
        <f>ROUND(I113*H113,2)</f>
        <v>0</v>
      </c>
      <c r="BL113" s="16" t="s">
        <v>159</v>
      </c>
      <c r="BM113" s="146" t="s">
        <v>221</v>
      </c>
    </row>
    <row r="114" spans="1:47" s="2" customFormat="1" ht="29.25">
      <c r="A114" s="28"/>
      <c r="B114" s="29"/>
      <c r="C114" s="28"/>
      <c r="D114" s="148" t="s">
        <v>186</v>
      </c>
      <c r="E114" s="28"/>
      <c r="F114" s="149" t="s">
        <v>222</v>
      </c>
      <c r="G114" s="28"/>
      <c r="H114" s="28"/>
      <c r="I114" s="28"/>
      <c r="J114" s="28"/>
      <c r="K114" s="28"/>
      <c r="L114" s="29"/>
      <c r="M114" s="150"/>
      <c r="N114" s="151"/>
      <c r="O114" s="49"/>
      <c r="P114" s="49"/>
      <c r="Q114" s="49"/>
      <c r="R114" s="49"/>
      <c r="S114" s="49"/>
      <c r="T114" s="50"/>
      <c r="U114" s="28"/>
      <c r="V114" s="28"/>
      <c r="W114" s="28"/>
      <c r="X114" s="28"/>
      <c r="Y114" s="28"/>
      <c r="Z114" s="28"/>
      <c r="AA114" s="28"/>
      <c r="AB114" s="28"/>
      <c r="AC114" s="28"/>
      <c r="AD114" s="28"/>
      <c r="AE114" s="28"/>
      <c r="AT114" s="16" t="s">
        <v>186</v>
      </c>
      <c r="AU114" s="16" t="s">
        <v>83</v>
      </c>
    </row>
    <row r="115" spans="1:65" s="2" customFormat="1" ht="16.5" customHeight="1">
      <c r="A115" s="28"/>
      <c r="B115" s="135"/>
      <c r="C115" s="136" t="s">
        <v>223</v>
      </c>
      <c r="D115" s="136" t="s">
        <v>137</v>
      </c>
      <c r="E115" s="137" t="s">
        <v>224</v>
      </c>
      <c r="F115" s="138" t="s">
        <v>225</v>
      </c>
      <c r="G115" s="139" t="s">
        <v>226</v>
      </c>
      <c r="H115" s="140">
        <v>60</v>
      </c>
      <c r="I115" s="185">
        <v>0</v>
      </c>
      <c r="J115" s="141">
        <f>ROUND(I115*H115,2)</f>
        <v>0</v>
      </c>
      <c r="K115" s="138" t="s">
        <v>140</v>
      </c>
      <c r="L115" s="29"/>
      <c r="M115" s="142" t="s">
        <v>3</v>
      </c>
      <c r="N115" s="143" t="s">
        <v>44</v>
      </c>
      <c r="O115" s="144">
        <v>0.062</v>
      </c>
      <c r="P115" s="144">
        <f>O115*H115</f>
        <v>3.7199999999999998</v>
      </c>
      <c r="Q115" s="144">
        <v>0</v>
      </c>
      <c r="R115" s="144">
        <f>Q115*H115</f>
        <v>0</v>
      </c>
      <c r="S115" s="144">
        <v>0</v>
      </c>
      <c r="T115" s="145">
        <f>S115*H115</f>
        <v>0</v>
      </c>
      <c r="U115" s="28"/>
      <c r="V115" s="28"/>
      <c r="W115" s="28"/>
      <c r="X115" s="28"/>
      <c r="Y115" s="28"/>
      <c r="Z115" s="28"/>
      <c r="AA115" s="28"/>
      <c r="AB115" s="28"/>
      <c r="AC115" s="28"/>
      <c r="AD115" s="28"/>
      <c r="AE115" s="28"/>
      <c r="AR115" s="146" t="s">
        <v>159</v>
      </c>
      <c r="AT115" s="146" t="s">
        <v>137</v>
      </c>
      <c r="AU115" s="146" t="s">
        <v>83</v>
      </c>
      <c r="AY115" s="16" t="s">
        <v>134</v>
      </c>
      <c r="BE115" s="147">
        <f>IF(N115="základní",J115,0)</f>
        <v>0</v>
      </c>
      <c r="BF115" s="147">
        <f>IF(N115="snížená",J115,0)</f>
        <v>0</v>
      </c>
      <c r="BG115" s="147">
        <f>IF(N115="zákl. přenesená",J115,0)</f>
        <v>0</v>
      </c>
      <c r="BH115" s="147">
        <f>IF(N115="sníž. přenesená",J115,0)</f>
        <v>0</v>
      </c>
      <c r="BI115" s="147">
        <f>IF(N115="nulová",J115,0)</f>
        <v>0</v>
      </c>
      <c r="BJ115" s="16" t="s">
        <v>81</v>
      </c>
      <c r="BK115" s="147">
        <f>ROUND(I115*H115,2)</f>
        <v>0</v>
      </c>
      <c r="BL115" s="16" t="s">
        <v>159</v>
      </c>
      <c r="BM115" s="146" t="s">
        <v>227</v>
      </c>
    </row>
    <row r="116" spans="1:47" s="2" customFormat="1" ht="29.25">
      <c r="A116" s="28"/>
      <c r="B116" s="29"/>
      <c r="C116" s="28"/>
      <c r="D116" s="148" t="s">
        <v>186</v>
      </c>
      <c r="E116" s="28"/>
      <c r="F116" s="149" t="s">
        <v>228</v>
      </c>
      <c r="G116" s="28"/>
      <c r="H116" s="28"/>
      <c r="I116" s="28"/>
      <c r="J116" s="28"/>
      <c r="K116" s="28"/>
      <c r="L116" s="29"/>
      <c r="M116" s="150"/>
      <c r="N116" s="151"/>
      <c r="O116" s="49"/>
      <c r="P116" s="49"/>
      <c r="Q116" s="49"/>
      <c r="R116" s="49"/>
      <c r="S116" s="49"/>
      <c r="T116" s="50"/>
      <c r="U116" s="28"/>
      <c r="V116" s="28"/>
      <c r="W116" s="28"/>
      <c r="X116" s="28"/>
      <c r="Y116" s="28"/>
      <c r="Z116" s="28"/>
      <c r="AA116" s="28"/>
      <c r="AB116" s="28"/>
      <c r="AC116" s="28"/>
      <c r="AD116" s="28"/>
      <c r="AE116" s="28"/>
      <c r="AT116" s="16" t="s">
        <v>186</v>
      </c>
      <c r="AU116" s="16" t="s">
        <v>83</v>
      </c>
    </row>
    <row r="117" spans="2:51" s="13" customFormat="1" ht="12">
      <c r="B117" s="156"/>
      <c r="D117" s="148" t="s">
        <v>188</v>
      </c>
      <c r="E117" s="157" t="s">
        <v>3</v>
      </c>
      <c r="F117" s="158" t="s">
        <v>229</v>
      </c>
      <c r="H117" s="159">
        <v>60</v>
      </c>
      <c r="L117" s="156"/>
      <c r="M117" s="160"/>
      <c r="N117" s="161"/>
      <c r="O117" s="161"/>
      <c r="P117" s="161"/>
      <c r="Q117" s="161"/>
      <c r="R117" s="161"/>
      <c r="S117" s="161"/>
      <c r="T117" s="162"/>
      <c r="AT117" s="157" t="s">
        <v>188</v>
      </c>
      <c r="AU117" s="157" t="s">
        <v>83</v>
      </c>
      <c r="AV117" s="13" t="s">
        <v>83</v>
      </c>
      <c r="AW117" s="13" t="s">
        <v>34</v>
      </c>
      <c r="AX117" s="13" t="s">
        <v>81</v>
      </c>
      <c r="AY117" s="157" t="s">
        <v>134</v>
      </c>
    </row>
    <row r="118" spans="1:65" s="2" customFormat="1" ht="16.5" customHeight="1">
      <c r="A118" s="28"/>
      <c r="B118" s="135"/>
      <c r="C118" s="163" t="s">
        <v>215</v>
      </c>
      <c r="D118" s="163" t="s">
        <v>230</v>
      </c>
      <c r="E118" s="164" t="s">
        <v>231</v>
      </c>
      <c r="F118" s="165" t="s">
        <v>232</v>
      </c>
      <c r="G118" s="166" t="s">
        <v>233</v>
      </c>
      <c r="H118" s="167">
        <v>4</v>
      </c>
      <c r="I118" s="186">
        <v>0</v>
      </c>
      <c r="J118" s="168">
        <f>ROUND(I118*H118,2)</f>
        <v>0</v>
      </c>
      <c r="K118" s="165" t="s">
        <v>3</v>
      </c>
      <c r="L118" s="169"/>
      <c r="M118" s="170" t="s">
        <v>3</v>
      </c>
      <c r="N118" s="171" t="s">
        <v>44</v>
      </c>
      <c r="O118" s="144">
        <v>0</v>
      </c>
      <c r="P118" s="144">
        <f>O118*H118</f>
        <v>0</v>
      </c>
      <c r="Q118" s="144">
        <v>0</v>
      </c>
      <c r="R118" s="144">
        <f>Q118*H118</f>
        <v>0</v>
      </c>
      <c r="S118" s="144">
        <v>0</v>
      </c>
      <c r="T118" s="145">
        <f>S118*H118</f>
        <v>0</v>
      </c>
      <c r="U118" s="28"/>
      <c r="V118" s="28"/>
      <c r="W118" s="28"/>
      <c r="X118" s="28"/>
      <c r="Y118" s="28"/>
      <c r="Z118" s="28"/>
      <c r="AA118" s="28"/>
      <c r="AB118" s="28"/>
      <c r="AC118" s="28"/>
      <c r="AD118" s="28"/>
      <c r="AE118" s="28"/>
      <c r="AR118" s="146" t="s">
        <v>223</v>
      </c>
      <c r="AT118" s="146" t="s">
        <v>230</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159</v>
      </c>
      <c r="BM118" s="146" t="s">
        <v>234</v>
      </c>
    </row>
    <row r="119" spans="1:65" s="2" customFormat="1" ht="21.75" customHeight="1">
      <c r="A119" s="28"/>
      <c r="B119" s="135"/>
      <c r="C119" s="136" t="s">
        <v>235</v>
      </c>
      <c r="D119" s="136" t="s">
        <v>137</v>
      </c>
      <c r="E119" s="137" t="s">
        <v>236</v>
      </c>
      <c r="F119" s="138" t="s">
        <v>237</v>
      </c>
      <c r="G119" s="139" t="s">
        <v>184</v>
      </c>
      <c r="H119" s="140">
        <v>0.2</v>
      </c>
      <c r="I119" s="185">
        <v>0</v>
      </c>
      <c r="J119" s="141">
        <f>ROUND(I119*H119,2)</f>
        <v>0</v>
      </c>
      <c r="K119" s="138" t="s">
        <v>140</v>
      </c>
      <c r="L119" s="29"/>
      <c r="M119" s="142" t="s">
        <v>3</v>
      </c>
      <c r="N119" s="143" t="s">
        <v>44</v>
      </c>
      <c r="O119" s="144">
        <v>7.935</v>
      </c>
      <c r="P119" s="144">
        <f>O119*H119</f>
        <v>1.587</v>
      </c>
      <c r="Q119" s="144">
        <v>0.00147</v>
      </c>
      <c r="R119" s="144">
        <f>Q119*H119</f>
        <v>0.000294</v>
      </c>
      <c r="S119" s="144">
        <v>2.447</v>
      </c>
      <c r="T119" s="145">
        <f>S119*H119</f>
        <v>0.48940000000000006</v>
      </c>
      <c r="U119" s="28"/>
      <c r="V119" s="28"/>
      <c r="W119" s="28"/>
      <c r="X119" s="28"/>
      <c r="Y119" s="28"/>
      <c r="Z119" s="28"/>
      <c r="AA119" s="28"/>
      <c r="AB119" s="28"/>
      <c r="AC119" s="28"/>
      <c r="AD119" s="28"/>
      <c r="AE119" s="28"/>
      <c r="AR119" s="146" t="s">
        <v>159</v>
      </c>
      <c r="AT119" s="146" t="s">
        <v>137</v>
      </c>
      <c r="AU119" s="146" t="s">
        <v>83</v>
      </c>
      <c r="AY119" s="16" t="s">
        <v>134</v>
      </c>
      <c r="BE119" s="147">
        <f>IF(N119="základní",J119,0)</f>
        <v>0</v>
      </c>
      <c r="BF119" s="147">
        <f>IF(N119="snížená",J119,0)</f>
        <v>0</v>
      </c>
      <c r="BG119" s="147">
        <f>IF(N119="zákl. přenesená",J119,0)</f>
        <v>0</v>
      </c>
      <c r="BH119" s="147">
        <f>IF(N119="sníž. přenesená",J119,0)</f>
        <v>0</v>
      </c>
      <c r="BI119" s="147">
        <f>IF(N119="nulová",J119,0)</f>
        <v>0</v>
      </c>
      <c r="BJ119" s="16" t="s">
        <v>81</v>
      </c>
      <c r="BK119" s="147">
        <f>ROUND(I119*H119,2)</f>
        <v>0</v>
      </c>
      <c r="BL119" s="16" t="s">
        <v>159</v>
      </c>
      <c r="BM119" s="146" t="s">
        <v>238</v>
      </c>
    </row>
    <row r="120" spans="1:47" s="2" customFormat="1" ht="409.5">
      <c r="A120" s="28"/>
      <c r="B120" s="29"/>
      <c r="C120" s="28"/>
      <c r="D120" s="148" t="s">
        <v>186</v>
      </c>
      <c r="E120" s="28"/>
      <c r="F120" s="149" t="s">
        <v>239</v>
      </c>
      <c r="G120" s="28"/>
      <c r="H120" s="28"/>
      <c r="I120" s="28"/>
      <c r="J120" s="28"/>
      <c r="K120" s="28"/>
      <c r="L120" s="29"/>
      <c r="M120" s="150"/>
      <c r="N120" s="151"/>
      <c r="O120" s="49"/>
      <c r="P120" s="49"/>
      <c r="Q120" s="49"/>
      <c r="R120" s="49"/>
      <c r="S120" s="49"/>
      <c r="T120" s="50"/>
      <c r="U120" s="28"/>
      <c r="V120" s="28"/>
      <c r="W120" s="28"/>
      <c r="X120" s="28"/>
      <c r="Y120" s="28"/>
      <c r="Z120" s="28"/>
      <c r="AA120" s="28"/>
      <c r="AB120" s="28"/>
      <c r="AC120" s="28"/>
      <c r="AD120" s="28"/>
      <c r="AE120" s="28"/>
      <c r="AT120" s="16" t="s">
        <v>186</v>
      </c>
      <c r="AU120" s="16" t="s">
        <v>83</v>
      </c>
    </row>
    <row r="121" spans="2:51" s="13" customFormat="1" ht="12">
      <c r="B121" s="156"/>
      <c r="D121" s="148" t="s">
        <v>188</v>
      </c>
      <c r="E121" s="157" t="s">
        <v>3</v>
      </c>
      <c r="F121" s="158" t="s">
        <v>374</v>
      </c>
      <c r="H121" s="159">
        <v>0.2</v>
      </c>
      <c r="L121" s="156"/>
      <c r="M121" s="160"/>
      <c r="N121" s="161"/>
      <c r="O121" s="161"/>
      <c r="P121" s="161"/>
      <c r="Q121" s="161"/>
      <c r="R121" s="161"/>
      <c r="S121" s="161"/>
      <c r="T121" s="162"/>
      <c r="AT121" s="157" t="s">
        <v>188</v>
      </c>
      <c r="AU121" s="157" t="s">
        <v>83</v>
      </c>
      <c r="AV121" s="13" t="s">
        <v>83</v>
      </c>
      <c r="AW121" s="13" t="s">
        <v>34</v>
      </c>
      <c r="AX121" s="13" t="s">
        <v>81</v>
      </c>
      <c r="AY121" s="157" t="s">
        <v>134</v>
      </c>
    </row>
    <row r="122" spans="2:63" s="12" customFormat="1" ht="22.9" customHeight="1">
      <c r="B122" s="123"/>
      <c r="D122" s="124" t="s">
        <v>72</v>
      </c>
      <c r="E122" s="133" t="s">
        <v>241</v>
      </c>
      <c r="F122" s="133" t="s">
        <v>242</v>
      </c>
      <c r="J122" s="134">
        <f>BK122</f>
        <v>0</v>
      </c>
      <c r="L122" s="123"/>
      <c r="M122" s="127"/>
      <c r="N122" s="128"/>
      <c r="O122" s="128"/>
      <c r="P122" s="129">
        <f>SUM(P123:P124)</f>
        <v>2.5036869999999998</v>
      </c>
      <c r="Q122" s="128"/>
      <c r="R122" s="129">
        <f>SUM(R123:R124)</f>
        <v>0</v>
      </c>
      <c r="S122" s="128"/>
      <c r="T122" s="130">
        <f>SUM(T123:T124)</f>
        <v>0</v>
      </c>
      <c r="AR122" s="124" t="s">
        <v>81</v>
      </c>
      <c r="AT122" s="131" t="s">
        <v>72</v>
      </c>
      <c r="AU122" s="131" t="s">
        <v>81</v>
      </c>
      <c r="AY122" s="124" t="s">
        <v>134</v>
      </c>
      <c r="BK122" s="132">
        <f>SUM(BK123:BK124)</f>
        <v>0</v>
      </c>
    </row>
    <row r="123" spans="1:65" s="2" customFormat="1" ht="16.5" customHeight="1">
      <c r="A123" s="28"/>
      <c r="B123" s="135"/>
      <c r="C123" s="136" t="s">
        <v>243</v>
      </c>
      <c r="D123" s="136" t="s">
        <v>137</v>
      </c>
      <c r="E123" s="137" t="s">
        <v>244</v>
      </c>
      <c r="F123" s="138" t="s">
        <v>245</v>
      </c>
      <c r="G123" s="139" t="s">
        <v>246</v>
      </c>
      <c r="H123" s="140">
        <v>5.947</v>
      </c>
      <c r="I123" s="185">
        <v>0</v>
      </c>
      <c r="J123" s="141">
        <f>ROUND(I123*H123,2)</f>
        <v>0</v>
      </c>
      <c r="K123" s="138" t="s">
        <v>140</v>
      </c>
      <c r="L123" s="29"/>
      <c r="M123" s="142" t="s">
        <v>3</v>
      </c>
      <c r="N123" s="143" t="s">
        <v>44</v>
      </c>
      <c r="O123" s="144">
        <v>0.421</v>
      </c>
      <c r="P123" s="144">
        <f>O123*H123</f>
        <v>2.5036869999999998</v>
      </c>
      <c r="Q123" s="144">
        <v>0</v>
      </c>
      <c r="R123" s="144">
        <f>Q123*H123</f>
        <v>0</v>
      </c>
      <c r="S123" s="144">
        <v>0</v>
      </c>
      <c r="T123" s="145">
        <f>S123*H123</f>
        <v>0</v>
      </c>
      <c r="U123" s="28"/>
      <c r="V123" s="28"/>
      <c r="W123" s="28"/>
      <c r="X123" s="28"/>
      <c r="Y123" s="28"/>
      <c r="Z123" s="28"/>
      <c r="AA123" s="28"/>
      <c r="AB123" s="28"/>
      <c r="AC123" s="28"/>
      <c r="AD123" s="28"/>
      <c r="AE123" s="28"/>
      <c r="AR123" s="146" t="s">
        <v>159</v>
      </c>
      <c r="AT123" s="146" t="s">
        <v>137</v>
      </c>
      <c r="AU123" s="146" t="s">
        <v>83</v>
      </c>
      <c r="AY123" s="16" t="s">
        <v>134</v>
      </c>
      <c r="BE123" s="147">
        <f>IF(N123="základní",J123,0)</f>
        <v>0</v>
      </c>
      <c r="BF123" s="147">
        <f>IF(N123="snížená",J123,0)</f>
        <v>0</v>
      </c>
      <c r="BG123" s="147">
        <f>IF(N123="zákl. přenesená",J123,0)</f>
        <v>0</v>
      </c>
      <c r="BH123" s="147">
        <f>IF(N123="sníž. přenesená",J123,0)</f>
        <v>0</v>
      </c>
      <c r="BI123" s="147">
        <f>IF(N123="nulová",J123,0)</f>
        <v>0</v>
      </c>
      <c r="BJ123" s="16" t="s">
        <v>81</v>
      </c>
      <c r="BK123" s="147">
        <f>ROUND(I123*H123,2)</f>
        <v>0</v>
      </c>
      <c r="BL123" s="16" t="s">
        <v>159</v>
      </c>
      <c r="BM123" s="146" t="s">
        <v>247</v>
      </c>
    </row>
    <row r="124" spans="1:47" s="2" customFormat="1" ht="29.25">
      <c r="A124" s="28"/>
      <c r="B124" s="29"/>
      <c r="C124" s="28"/>
      <c r="D124" s="148" t="s">
        <v>186</v>
      </c>
      <c r="E124" s="28"/>
      <c r="F124" s="149" t="s">
        <v>248</v>
      </c>
      <c r="G124" s="28"/>
      <c r="H124" s="28"/>
      <c r="I124" s="28"/>
      <c r="J124" s="28"/>
      <c r="K124" s="28"/>
      <c r="L124" s="29"/>
      <c r="M124" s="150"/>
      <c r="N124" s="151"/>
      <c r="O124" s="49"/>
      <c r="P124" s="49"/>
      <c r="Q124" s="49"/>
      <c r="R124" s="49"/>
      <c r="S124" s="49"/>
      <c r="T124" s="50"/>
      <c r="U124" s="28"/>
      <c r="V124" s="28"/>
      <c r="W124" s="28"/>
      <c r="X124" s="28"/>
      <c r="Y124" s="28"/>
      <c r="Z124" s="28"/>
      <c r="AA124" s="28"/>
      <c r="AB124" s="28"/>
      <c r="AC124" s="28"/>
      <c r="AD124" s="28"/>
      <c r="AE124" s="28"/>
      <c r="AT124" s="16" t="s">
        <v>186</v>
      </c>
      <c r="AU124" s="16" t="s">
        <v>83</v>
      </c>
    </row>
    <row r="125" spans="2:63" s="12" customFormat="1" ht="25.9" customHeight="1">
      <c r="B125" s="123"/>
      <c r="D125" s="124" t="s">
        <v>72</v>
      </c>
      <c r="E125" s="125" t="s">
        <v>249</v>
      </c>
      <c r="F125" s="125" t="s">
        <v>250</v>
      </c>
      <c r="J125" s="126">
        <f>BK125</f>
        <v>0</v>
      </c>
      <c r="L125" s="123"/>
      <c r="M125" s="127"/>
      <c r="N125" s="128"/>
      <c r="O125" s="128"/>
      <c r="P125" s="129">
        <f>P126+P153</f>
        <v>27.340578</v>
      </c>
      <c r="Q125" s="128"/>
      <c r="R125" s="129">
        <f>R126+R153</f>
        <v>0.01448</v>
      </c>
      <c r="S125" s="128"/>
      <c r="T125" s="130">
        <f>T126+T153</f>
        <v>0.03</v>
      </c>
      <c r="AR125" s="124" t="s">
        <v>83</v>
      </c>
      <c r="AT125" s="131" t="s">
        <v>72</v>
      </c>
      <c r="AU125" s="131" t="s">
        <v>73</v>
      </c>
      <c r="AY125" s="124" t="s">
        <v>134</v>
      </c>
      <c r="BK125" s="132">
        <f>BK126+BK153</f>
        <v>0</v>
      </c>
    </row>
    <row r="126" spans="2:63" s="12" customFormat="1" ht="22.9" customHeight="1">
      <c r="B126" s="123"/>
      <c r="D126" s="124" t="s">
        <v>72</v>
      </c>
      <c r="E126" s="133" t="s">
        <v>251</v>
      </c>
      <c r="F126" s="133" t="s">
        <v>252</v>
      </c>
      <c r="J126" s="134">
        <f>BK126</f>
        <v>0</v>
      </c>
      <c r="L126" s="123"/>
      <c r="M126" s="127"/>
      <c r="N126" s="128"/>
      <c r="O126" s="128"/>
      <c r="P126" s="129">
        <f>SUM(P127:P152)</f>
        <v>27.340578</v>
      </c>
      <c r="Q126" s="128"/>
      <c r="R126" s="129">
        <f>SUM(R127:R152)</f>
        <v>0.01448</v>
      </c>
      <c r="S126" s="128"/>
      <c r="T126" s="130">
        <f>SUM(T127:T152)</f>
        <v>0.03</v>
      </c>
      <c r="AR126" s="124" t="s">
        <v>83</v>
      </c>
      <c r="AT126" s="131" t="s">
        <v>72</v>
      </c>
      <c r="AU126" s="131" t="s">
        <v>81</v>
      </c>
      <c r="AY126" s="124" t="s">
        <v>134</v>
      </c>
      <c r="BK126" s="132">
        <f>SUM(BK127:BK152)</f>
        <v>0</v>
      </c>
    </row>
    <row r="127" spans="1:65" s="2" customFormat="1" ht="16.5" customHeight="1">
      <c r="A127" s="28"/>
      <c r="B127" s="135"/>
      <c r="C127" s="136" t="s">
        <v>262</v>
      </c>
      <c r="D127" s="136" t="s">
        <v>137</v>
      </c>
      <c r="E127" s="137" t="s">
        <v>254</v>
      </c>
      <c r="F127" s="138" t="s">
        <v>255</v>
      </c>
      <c r="G127" s="139" t="s">
        <v>226</v>
      </c>
      <c r="H127" s="140">
        <v>20</v>
      </c>
      <c r="I127" s="185">
        <v>0</v>
      </c>
      <c r="J127" s="141">
        <f>ROUND(I127*H127,2)</f>
        <v>0</v>
      </c>
      <c r="K127" s="138" t="s">
        <v>3</v>
      </c>
      <c r="L127" s="29"/>
      <c r="M127" s="142" t="s">
        <v>3</v>
      </c>
      <c r="N127" s="143" t="s">
        <v>44</v>
      </c>
      <c r="O127" s="144">
        <v>0</v>
      </c>
      <c r="P127" s="144">
        <f>O127*H127</f>
        <v>0</v>
      </c>
      <c r="Q127" s="144">
        <v>0</v>
      </c>
      <c r="R127" s="144">
        <f>Q127*H127</f>
        <v>0</v>
      </c>
      <c r="S127" s="144">
        <v>0</v>
      </c>
      <c r="T127" s="145">
        <f>S127*H127</f>
        <v>0</v>
      </c>
      <c r="U127" s="28"/>
      <c r="V127" s="28"/>
      <c r="W127" s="28"/>
      <c r="X127" s="28"/>
      <c r="Y127" s="28"/>
      <c r="Z127" s="28"/>
      <c r="AA127" s="28"/>
      <c r="AB127" s="28"/>
      <c r="AC127" s="28"/>
      <c r="AD127" s="28"/>
      <c r="AE127" s="28"/>
      <c r="AR127" s="146" t="s">
        <v>256</v>
      </c>
      <c r="AT127" s="146" t="s">
        <v>137</v>
      </c>
      <c r="AU127" s="146" t="s">
        <v>83</v>
      </c>
      <c r="AY127" s="16" t="s">
        <v>134</v>
      </c>
      <c r="BE127" s="147">
        <f>IF(N127="základní",J127,0)</f>
        <v>0</v>
      </c>
      <c r="BF127" s="147">
        <f>IF(N127="snížená",J127,0)</f>
        <v>0</v>
      </c>
      <c r="BG127" s="147">
        <f>IF(N127="zákl. přenesená",J127,0)</f>
        <v>0</v>
      </c>
      <c r="BH127" s="147">
        <f>IF(N127="sníž. přenesená",J127,0)</f>
        <v>0</v>
      </c>
      <c r="BI127" s="147">
        <f>IF(N127="nulová",J127,0)</f>
        <v>0</v>
      </c>
      <c r="BJ127" s="16" t="s">
        <v>81</v>
      </c>
      <c r="BK127" s="147">
        <f>ROUND(I127*H127,2)</f>
        <v>0</v>
      </c>
      <c r="BL127" s="16" t="s">
        <v>256</v>
      </c>
      <c r="BM127" s="146" t="s">
        <v>375</v>
      </c>
    </row>
    <row r="128" spans="1:47" s="2" customFormat="1" ht="48.75">
      <c r="A128" s="28"/>
      <c r="B128" s="29"/>
      <c r="C128" s="28"/>
      <c r="D128" s="148" t="s">
        <v>143</v>
      </c>
      <c r="E128" s="28"/>
      <c r="F128" s="149" t="s">
        <v>258</v>
      </c>
      <c r="G128" s="28"/>
      <c r="H128" s="28"/>
      <c r="I128" s="28"/>
      <c r="J128" s="28"/>
      <c r="K128" s="28"/>
      <c r="L128" s="29"/>
      <c r="M128" s="150"/>
      <c r="N128" s="151"/>
      <c r="O128" s="49"/>
      <c r="P128" s="49"/>
      <c r="Q128" s="49"/>
      <c r="R128" s="49"/>
      <c r="S128" s="49"/>
      <c r="T128" s="50"/>
      <c r="U128" s="28"/>
      <c r="V128" s="28"/>
      <c r="W128" s="28"/>
      <c r="X128" s="28"/>
      <c r="Y128" s="28"/>
      <c r="Z128" s="28"/>
      <c r="AA128" s="28"/>
      <c r="AB128" s="28"/>
      <c r="AC128" s="28"/>
      <c r="AD128" s="28"/>
      <c r="AE128" s="28"/>
      <c r="AT128" s="16" t="s">
        <v>143</v>
      </c>
      <c r="AU128" s="16" t="s">
        <v>83</v>
      </c>
    </row>
    <row r="129" spans="1:65" s="2" customFormat="1" ht="16.5" customHeight="1">
      <c r="A129" s="28"/>
      <c r="B129" s="135"/>
      <c r="C129" s="163" t="s">
        <v>368</v>
      </c>
      <c r="D129" s="163" t="s">
        <v>230</v>
      </c>
      <c r="E129" s="164" t="s">
        <v>376</v>
      </c>
      <c r="F129" s="165" t="s">
        <v>377</v>
      </c>
      <c r="G129" s="166" t="s">
        <v>226</v>
      </c>
      <c r="H129" s="167">
        <v>-10</v>
      </c>
      <c r="I129" s="186">
        <v>0</v>
      </c>
      <c r="J129" s="168">
        <f>ROUND(I129*H129,2)</f>
        <v>0</v>
      </c>
      <c r="K129" s="165" t="s">
        <v>3</v>
      </c>
      <c r="L129" s="169"/>
      <c r="M129" s="170" t="s">
        <v>3</v>
      </c>
      <c r="N129" s="171" t="s">
        <v>44</v>
      </c>
      <c r="O129" s="144">
        <v>0</v>
      </c>
      <c r="P129" s="144">
        <f>O129*H129</f>
        <v>0</v>
      </c>
      <c r="Q129" s="144">
        <v>0</v>
      </c>
      <c r="R129" s="144">
        <f>Q129*H129</f>
        <v>0</v>
      </c>
      <c r="S129" s="144">
        <v>0</v>
      </c>
      <c r="T129" s="145">
        <f>S129*H129</f>
        <v>0</v>
      </c>
      <c r="U129" s="28"/>
      <c r="V129" s="28"/>
      <c r="W129" s="28"/>
      <c r="X129" s="28"/>
      <c r="Y129" s="28"/>
      <c r="Z129" s="28"/>
      <c r="AA129" s="28"/>
      <c r="AB129" s="28"/>
      <c r="AC129" s="28"/>
      <c r="AD129" s="28"/>
      <c r="AE129" s="28"/>
      <c r="AR129" s="146" t="s">
        <v>262</v>
      </c>
      <c r="AT129" s="146" t="s">
        <v>230</v>
      </c>
      <c r="AU129" s="146" t="s">
        <v>83</v>
      </c>
      <c r="AY129" s="16" t="s">
        <v>134</v>
      </c>
      <c r="BE129" s="147">
        <f>IF(N129="základní",J129,0)</f>
        <v>0</v>
      </c>
      <c r="BF129" s="147">
        <f>IF(N129="snížená",J129,0)</f>
        <v>0</v>
      </c>
      <c r="BG129" s="147">
        <f>IF(N129="zákl. přenesená",J129,0)</f>
        <v>0</v>
      </c>
      <c r="BH129" s="147">
        <f>IF(N129="sníž. přenesená",J129,0)</f>
        <v>0</v>
      </c>
      <c r="BI129" s="147">
        <f>IF(N129="nulová",J129,0)</f>
        <v>0</v>
      </c>
      <c r="BJ129" s="16" t="s">
        <v>81</v>
      </c>
      <c r="BK129" s="147">
        <f>ROUND(I129*H129,2)</f>
        <v>0</v>
      </c>
      <c r="BL129" s="16" t="s">
        <v>256</v>
      </c>
      <c r="BM129" s="146" t="s">
        <v>378</v>
      </c>
    </row>
    <row r="130" spans="2:51" s="13" customFormat="1" ht="12">
      <c r="B130" s="156"/>
      <c r="D130" s="148" t="s">
        <v>188</v>
      </c>
      <c r="F130" s="158" t="s">
        <v>379</v>
      </c>
      <c r="H130" s="159">
        <v>-10</v>
      </c>
      <c r="L130" s="156"/>
      <c r="M130" s="160"/>
      <c r="N130" s="161"/>
      <c r="O130" s="161"/>
      <c r="P130" s="161"/>
      <c r="Q130" s="161"/>
      <c r="R130" s="161"/>
      <c r="S130" s="161"/>
      <c r="T130" s="162"/>
      <c r="AT130" s="157" t="s">
        <v>188</v>
      </c>
      <c r="AU130" s="157" t="s">
        <v>83</v>
      </c>
      <c r="AV130" s="13" t="s">
        <v>83</v>
      </c>
      <c r="AW130" s="13" t="s">
        <v>4</v>
      </c>
      <c r="AX130" s="13" t="s">
        <v>81</v>
      </c>
      <c r="AY130" s="157" t="s">
        <v>134</v>
      </c>
    </row>
    <row r="131" spans="1:65" s="2" customFormat="1" ht="16.5" customHeight="1">
      <c r="A131" s="28"/>
      <c r="B131" s="135"/>
      <c r="C131" s="163" t="s">
        <v>253</v>
      </c>
      <c r="D131" s="163" t="s">
        <v>230</v>
      </c>
      <c r="E131" s="164" t="s">
        <v>260</v>
      </c>
      <c r="F131" s="165" t="s">
        <v>261</v>
      </c>
      <c r="G131" s="166" t="s">
        <v>226</v>
      </c>
      <c r="H131" s="167">
        <v>-10</v>
      </c>
      <c r="I131" s="186">
        <v>0</v>
      </c>
      <c r="J131" s="168">
        <f>ROUND(I131*H131,2)</f>
        <v>0</v>
      </c>
      <c r="K131" s="165" t="s">
        <v>3</v>
      </c>
      <c r="L131" s="169"/>
      <c r="M131" s="170" t="s">
        <v>3</v>
      </c>
      <c r="N131" s="171" t="s">
        <v>44</v>
      </c>
      <c r="O131" s="144">
        <v>0</v>
      </c>
      <c r="P131" s="144">
        <f>O131*H131</f>
        <v>0</v>
      </c>
      <c r="Q131" s="144">
        <v>0</v>
      </c>
      <c r="R131" s="144">
        <f>Q131*H131</f>
        <v>0</v>
      </c>
      <c r="S131" s="144">
        <v>0</v>
      </c>
      <c r="T131" s="145">
        <f>S131*H131</f>
        <v>0</v>
      </c>
      <c r="U131" s="28"/>
      <c r="V131" s="28"/>
      <c r="W131" s="28"/>
      <c r="X131" s="28"/>
      <c r="Y131" s="28"/>
      <c r="Z131" s="28"/>
      <c r="AA131" s="28"/>
      <c r="AB131" s="28"/>
      <c r="AC131" s="28"/>
      <c r="AD131" s="28"/>
      <c r="AE131" s="28"/>
      <c r="AR131" s="146" t="s">
        <v>262</v>
      </c>
      <c r="AT131" s="146" t="s">
        <v>230</v>
      </c>
      <c r="AU131" s="146" t="s">
        <v>83</v>
      </c>
      <c r="AY131" s="16" t="s">
        <v>134</v>
      </c>
      <c r="BE131" s="147">
        <f>IF(N131="základní",J131,0)</f>
        <v>0</v>
      </c>
      <c r="BF131" s="147">
        <f>IF(N131="snížená",J131,0)</f>
        <v>0</v>
      </c>
      <c r="BG131" s="147">
        <f>IF(N131="zákl. přenesená",J131,0)</f>
        <v>0</v>
      </c>
      <c r="BH131" s="147">
        <f>IF(N131="sníž. přenesená",J131,0)</f>
        <v>0</v>
      </c>
      <c r="BI131" s="147">
        <f>IF(N131="nulová",J131,0)</f>
        <v>0</v>
      </c>
      <c r="BJ131" s="16" t="s">
        <v>81</v>
      </c>
      <c r="BK131" s="147">
        <f>ROUND(I131*H131,2)</f>
        <v>0</v>
      </c>
      <c r="BL131" s="16" t="s">
        <v>256</v>
      </c>
      <c r="BM131" s="146" t="s">
        <v>380</v>
      </c>
    </row>
    <row r="132" spans="2:51" s="13" customFormat="1" ht="12">
      <c r="B132" s="156"/>
      <c r="D132" s="148" t="s">
        <v>188</v>
      </c>
      <c r="F132" s="158" t="s">
        <v>379</v>
      </c>
      <c r="H132" s="159">
        <v>-10</v>
      </c>
      <c r="L132" s="156"/>
      <c r="M132" s="160"/>
      <c r="N132" s="161"/>
      <c r="O132" s="161"/>
      <c r="P132" s="161"/>
      <c r="Q132" s="161"/>
      <c r="R132" s="161"/>
      <c r="S132" s="161"/>
      <c r="T132" s="162"/>
      <c r="AT132" s="157" t="s">
        <v>188</v>
      </c>
      <c r="AU132" s="157" t="s">
        <v>83</v>
      </c>
      <c r="AV132" s="13" t="s">
        <v>83</v>
      </c>
      <c r="AW132" s="13" t="s">
        <v>4</v>
      </c>
      <c r="AX132" s="13" t="s">
        <v>81</v>
      </c>
      <c r="AY132" s="157" t="s">
        <v>134</v>
      </c>
    </row>
    <row r="133" spans="1:65" s="2" customFormat="1" ht="16.5" customHeight="1">
      <c r="A133" s="28"/>
      <c r="B133" s="135"/>
      <c r="C133" s="136" t="s">
        <v>265</v>
      </c>
      <c r="D133" s="136" t="s">
        <v>137</v>
      </c>
      <c r="E133" s="137" t="s">
        <v>266</v>
      </c>
      <c r="F133" s="138" t="s">
        <v>267</v>
      </c>
      <c r="G133" s="139" t="s">
        <v>226</v>
      </c>
      <c r="H133" s="140">
        <v>54</v>
      </c>
      <c r="I133" s="185">
        <v>0</v>
      </c>
      <c r="J133" s="141">
        <f>ROUND(I133*H133,2)</f>
        <v>0</v>
      </c>
      <c r="K133" s="138" t="s">
        <v>140</v>
      </c>
      <c r="L133" s="29"/>
      <c r="M133" s="142" t="s">
        <v>3</v>
      </c>
      <c r="N133" s="143" t="s">
        <v>44</v>
      </c>
      <c r="O133" s="144">
        <v>0.266</v>
      </c>
      <c r="P133" s="144">
        <f>O133*H133</f>
        <v>14.364</v>
      </c>
      <c r="Q133" s="144">
        <v>7E-05</v>
      </c>
      <c r="R133" s="144">
        <f>Q133*H133</f>
        <v>0.0037799999999999995</v>
      </c>
      <c r="S133" s="144">
        <v>0</v>
      </c>
      <c r="T133" s="145">
        <f>S133*H133</f>
        <v>0</v>
      </c>
      <c r="U133" s="28"/>
      <c r="V133" s="28"/>
      <c r="W133" s="28"/>
      <c r="X133" s="28"/>
      <c r="Y133" s="28"/>
      <c r="Z133" s="28"/>
      <c r="AA133" s="28"/>
      <c r="AB133" s="28"/>
      <c r="AC133" s="28"/>
      <c r="AD133" s="28"/>
      <c r="AE133" s="28"/>
      <c r="AR133" s="146" t="s">
        <v>256</v>
      </c>
      <c r="AT133" s="146" t="s">
        <v>137</v>
      </c>
      <c r="AU133" s="146" t="s">
        <v>83</v>
      </c>
      <c r="AY133" s="16" t="s">
        <v>134</v>
      </c>
      <c r="BE133" s="147">
        <f>IF(N133="základní",J133,0)</f>
        <v>0</v>
      </c>
      <c r="BF133" s="147">
        <f>IF(N133="snížená",J133,0)</f>
        <v>0</v>
      </c>
      <c r="BG133" s="147">
        <f>IF(N133="zákl. přenesená",J133,0)</f>
        <v>0</v>
      </c>
      <c r="BH133" s="147">
        <f>IF(N133="sníž. přenesená",J133,0)</f>
        <v>0</v>
      </c>
      <c r="BI133" s="147">
        <f>IF(N133="nulová",J133,0)</f>
        <v>0</v>
      </c>
      <c r="BJ133" s="16" t="s">
        <v>81</v>
      </c>
      <c r="BK133" s="147">
        <f>ROUND(I133*H133,2)</f>
        <v>0</v>
      </c>
      <c r="BL133" s="16" t="s">
        <v>256</v>
      </c>
      <c r="BM133" s="146" t="s">
        <v>268</v>
      </c>
    </row>
    <row r="134" spans="1:47" s="2" customFormat="1" ht="29.25">
      <c r="A134" s="28"/>
      <c r="B134" s="29"/>
      <c r="C134" s="28"/>
      <c r="D134" s="148" t="s">
        <v>186</v>
      </c>
      <c r="E134" s="28"/>
      <c r="F134" s="149" t="s">
        <v>269</v>
      </c>
      <c r="G134" s="28"/>
      <c r="H134" s="28"/>
      <c r="I134" s="28"/>
      <c r="J134" s="28"/>
      <c r="K134" s="28"/>
      <c r="L134" s="29"/>
      <c r="M134" s="150"/>
      <c r="N134" s="151"/>
      <c r="O134" s="49"/>
      <c r="P134" s="49"/>
      <c r="Q134" s="49"/>
      <c r="R134" s="49"/>
      <c r="S134" s="49"/>
      <c r="T134" s="50"/>
      <c r="U134" s="28"/>
      <c r="V134" s="28"/>
      <c r="W134" s="28"/>
      <c r="X134" s="28"/>
      <c r="Y134" s="28"/>
      <c r="Z134" s="28"/>
      <c r="AA134" s="28"/>
      <c r="AB134" s="28"/>
      <c r="AC134" s="28"/>
      <c r="AD134" s="28"/>
      <c r="AE134" s="28"/>
      <c r="AT134" s="16" t="s">
        <v>186</v>
      </c>
      <c r="AU134" s="16" t="s">
        <v>83</v>
      </c>
    </row>
    <row r="135" spans="1:47" s="2" customFormat="1" ht="29.25">
      <c r="A135" s="28"/>
      <c r="B135" s="29"/>
      <c r="C135" s="28"/>
      <c r="D135" s="148" t="s">
        <v>143</v>
      </c>
      <c r="E135" s="28"/>
      <c r="F135" s="149" t="s">
        <v>270</v>
      </c>
      <c r="G135" s="28"/>
      <c r="H135" s="28"/>
      <c r="I135" s="28"/>
      <c r="J135" s="28"/>
      <c r="K135" s="28"/>
      <c r="L135" s="29"/>
      <c r="M135" s="150"/>
      <c r="N135" s="151"/>
      <c r="O135" s="49"/>
      <c r="P135" s="49"/>
      <c r="Q135" s="49"/>
      <c r="R135" s="49"/>
      <c r="S135" s="49"/>
      <c r="T135" s="50"/>
      <c r="U135" s="28"/>
      <c r="V135" s="28"/>
      <c r="W135" s="28"/>
      <c r="X135" s="28"/>
      <c r="Y135" s="28"/>
      <c r="Z135" s="28"/>
      <c r="AA135" s="28"/>
      <c r="AB135" s="28"/>
      <c r="AC135" s="28"/>
      <c r="AD135" s="28"/>
      <c r="AE135" s="28"/>
      <c r="AT135" s="16" t="s">
        <v>143</v>
      </c>
      <c r="AU135" s="16" t="s">
        <v>83</v>
      </c>
    </row>
    <row r="136" spans="2:51" s="13" customFormat="1" ht="12">
      <c r="B136" s="156"/>
      <c r="D136" s="148" t="s">
        <v>188</v>
      </c>
      <c r="E136" s="157" t="s">
        <v>3</v>
      </c>
      <c r="F136" s="158" t="s">
        <v>271</v>
      </c>
      <c r="H136" s="159">
        <v>24</v>
      </c>
      <c r="L136" s="156"/>
      <c r="M136" s="160"/>
      <c r="N136" s="161"/>
      <c r="O136" s="161"/>
      <c r="P136" s="161"/>
      <c r="Q136" s="161"/>
      <c r="R136" s="161"/>
      <c r="S136" s="161"/>
      <c r="T136" s="162"/>
      <c r="AT136" s="157" t="s">
        <v>188</v>
      </c>
      <c r="AU136" s="157" t="s">
        <v>83</v>
      </c>
      <c r="AV136" s="13" t="s">
        <v>83</v>
      </c>
      <c r="AW136" s="13" t="s">
        <v>34</v>
      </c>
      <c r="AX136" s="13" t="s">
        <v>73</v>
      </c>
      <c r="AY136" s="157" t="s">
        <v>134</v>
      </c>
    </row>
    <row r="137" spans="2:51" s="13" customFormat="1" ht="12">
      <c r="B137" s="156"/>
      <c r="D137" s="148" t="s">
        <v>188</v>
      </c>
      <c r="E137" s="157" t="s">
        <v>3</v>
      </c>
      <c r="F137" s="158" t="s">
        <v>304</v>
      </c>
      <c r="H137" s="159">
        <v>30</v>
      </c>
      <c r="L137" s="156"/>
      <c r="M137" s="160"/>
      <c r="N137" s="161"/>
      <c r="O137" s="161"/>
      <c r="P137" s="161"/>
      <c r="Q137" s="161"/>
      <c r="R137" s="161"/>
      <c r="S137" s="161"/>
      <c r="T137" s="162"/>
      <c r="AT137" s="157" t="s">
        <v>188</v>
      </c>
      <c r="AU137" s="157" t="s">
        <v>83</v>
      </c>
      <c r="AV137" s="13" t="s">
        <v>83</v>
      </c>
      <c r="AW137" s="13" t="s">
        <v>34</v>
      </c>
      <c r="AX137" s="13" t="s">
        <v>73</v>
      </c>
      <c r="AY137" s="157" t="s">
        <v>134</v>
      </c>
    </row>
    <row r="138" spans="2:51" s="14" customFormat="1" ht="12">
      <c r="B138" s="172"/>
      <c r="D138" s="148" t="s">
        <v>188</v>
      </c>
      <c r="E138" s="173" t="s">
        <v>3</v>
      </c>
      <c r="F138" s="174" t="s">
        <v>273</v>
      </c>
      <c r="H138" s="175">
        <v>54</v>
      </c>
      <c r="L138" s="172"/>
      <c r="M138" s="176"/>
      <c r="N138" s="177"/>
      <c r="O138" s="177"/>
      <c r="P138" s="177"/>
      <c r="Q138" s="177"/>
      <c r="R138" s="177"/>
      <c r="S138" s="177"/>
      <c r="T138" s="178"/>
      <c r="AT138" s="173" t="s">
        <v>188</v>
      </c>
      <c r="AU138" s="173" t="s">
        <v>83</v>
      </c>
      <c r="AV138" s="14" t="s">
        <v>159</v>
      </c>
      <c r="AW138" s="14" t="s">
        <v>34</v>
      </c>
      <c r="AX138" s="14" t="s">
        <v>81</v>
      </c>
      <c r="AY138" s="173" t="s">
        <v>134</v>
      </c>
    </row>
    <row r="139" spans="1:65" s="2" customFormat="1" ht="16.5" customHeight="1">
      <c r="A139" s="28"/>
      <c r="B139" s="135"/>
      <c r="C139" s="163" t="s">
        <v>274</v>
      </c>
      <c r="D139" s="163" t="s">
        <v>230</v>
      </c>
      <c r="E139" s="164" t="s">
        <v>275</v>
      </c>
      <c r="F139" s="165" t="s">
        <v>276</v>
      </c>
      <c r="G139" s="166" t="s">
        <v>226</v>
      </c>
      <c r="H139" s="167">
        <v>24</v>
      </c>
      <c r="I139" s="186">
        <v>0</v>
      </c>
      <c r="J139" s="168">
        <f>ROUND(I139*H139,2)</f>
        <v>0</v>
      </c>
      <c r="K139" s="165" t="s">
        <v>3</v>
      </c>
      <c r="L139" s="169"/>
      <c r="M139" s="170" t="s">
        <v>3</v>
      </c>
      <c r="N139" s="171" t="s">
        <v>44</v>
      </c>
      <c r="O139" s="144">
        <v>0</v>
      </c>
      <c r="P139" s="144">
        <f>O139*H139</f>
        <v>0</v>
      </c>
      <c r="Q139" s="144">
        <v>0</v>
      </c>
      <c r="R139" s="144">
        <f>Q139*H139</f>
        <v>0</v>
      </c>
      <c r="S139" s="144">
        <v>0</v>
      </c>
      <c r="T139" s="145">
        <f>S139*H139</f>
        <v>0</v>
      </c>
      <c r="U139" s="28"/>
      <c r="V139" s="28"/>
      <c r="W139" s="28"/>
      <c r="X139" s="28"/>
      <c r="Y139" s="28"/>
      <c r="Z139" s="28"/>
      <c r="AA139" s="28"/>
      <c r="AB139" s="28"/>
      <c r="AC139" s="28"/>
      <c r="AD139" s="28"/>
      <c r="AE139" s="28"/>
      <c r="AR139" s="146" t="s">
        <v>262</v>
      </c>
      <c r="AT139" s="146" t="s">
        <v>230</v>
      </c>
      <c r="AU139" s="146" t="s">
        <v>83</v>
      </c>
      <c r="AY139" s="16" t="s">
        <v>134</v>
      </c>
      <c r="BE139" s="147">
        <f>IF(N139="základní",J139,0)</f>
        <v>0</v>
      </c>
      <c r="BF139" s="147">
        <f>IF(N139="snížená",J139,0)</f>
        <v>0</v>
      </c>
      <c r="BG139" s="147">
        <f>IF(N139="zákl. přenesená",J139,0)</f>
        <v>0</v>
      </c>
      <c r="BH139" s="147">
        <f>IF(N139="sníž. přenesená",J139,0)</f>
        <v>0</v>
      </c>
      <c r="BI139" s="147">
        <f>IF(N139="nulová",J139,0)</f>
        <v>0</v>
      </c>
      <c r="BJ139" s="16" t="s">
        <v>81</v>
      </c>
      <c r="BK139" s="147">
        <f>ROUND(I139*H139,2)</f>
        <v>0</v>
      </c>
      <c r="BL139" s="16" t="s">
        <v>256</v>
      </c>
      <c r="BM139" s="146" t="s">
        <v>277</v>
      </c>
    </row>
    <row r="140" spans="2:51" s="13" customFormat="1" ht="12">
      <c r="B140" s="156"/>
      <c r="D140" s="148" t="s">
        <v>188</v>
      </c>
      <c r="E140" s="157" t="s">
        <v>3</v>
      </c>
      <c r="F140" s="158" t="s">
        <v>271</v>
      </c>
      <c r="H140" s="159">
        <v>24</v>
      </c>
      <c r="L140" s="156"/>
      <c r="M140" s="160"/>
      <c r="N140" s="161"/>
      <c r="O140" s="161"/>
      <c r="P140" s="161"/>
      <c r="Q140" s="161"/>
      <c r="R140" s="161"/>
      <c r="S140" s="161"/>
      <c r="T140" s="162"/>
      <c r="AT140" s="157" t="s">
        <v>188</v>
      </c>
      <c r="AU140" s="157" t="s">
        <v>83</v>
      </c>
      <c r="AV140" s="13" t="s">
        <v>83</v>
      </c>
      <c r="AW140" s="13" t="s">
        <v>34</v>
      </c>
      <c r="AX140" s="13" t="s">
        <v>81</v>
      </c>
      <c r="AY140" s="157" t="s">
        <v>134</v>
      </c>
    </row>
    <row r="141" spans="1:65" s="2" customFormat="1" ht="16.5" customHeight="1">
      <c r="A141" s="28"/>
      <c r="B141" s="135"/>
      <c r="C141" s="163" t="s">
        <v>278</v>
      </c>
      <c r="D141" s="163" t="s">
        <v>230</v>
      </c>
      <c r="E141" s="164" t="s">
        <v>279</v>
      </c>
      <c r="F141" s="165" t="s">
        <v>280</v>
      </c>
      <c r="G141" s="166" t="s">
        <v>139</v>
      </c>
      <c r="H141" s="167">
        <v>2</v>
      </c>
      <c r="I141" s="186">
        <v>0</v>
      </c>
      <c r="J141" s="168">
        <f>ROUND(I141*H141,2)</f>
        <v>0</v>
      </c>
      <c r="K141" s="165" t="s">
        <v>3</v>
      </c>
      <c r="L141" s="169"/>
      <c r="M141" s="170" t="s">
        <v>3</v>
      </c>
      <c r="N141" s="171" t="s">
        <v>44</v>
      </c>
      <c r="O141" s="144">
        <v>0</v>
      </c>
      <c r="P141" s="144">
        <f>O141*H141</f>
        <v>0</v>
      </c>
      <c r="Q141" s="144">
        <v>0</v>
      </c>
      <c r="R141" s="144">
        <f>Q141*H141</f>
        <v>0</v>
      </c>
      <c r="S141" s="144">
        <v>0</v>
      </c>
      <c r="T141" s="145">
        <f>S141*H141</f>
        <v>0</v>
      </c>
      <c r="U141" s="28"/>
      <c r="V141" s="28"/>
      <c r="W141" s="28"/>
      <c r="X141" s="28"/>
      <c r="Y141" s="28"/>
      <c r="Z141" s="28"/>
      <c r="AA141" s="28"/>
      <c r="AB141" s="28"/>
      <c r="AC141" s="28"/>
      <c r="AD141" s="28"/>
      <c r="AE141" s="28"/>
      <c r="AR141" s="146" t="s">
        <v>262</v>
      </c>
      <c r="AT141" s="146" t="s">
        <v>230</v>
      </c>
      <c r="AU141" s="146" t="s">
        <v>83</v>
      </c>
      <c r="AY141" s="16" t="s">
        <v>134</v>
      </c>
      <c r="BE141" s="147">
        <f>IF(N141="základní",J141,0)</f>
        <v>0</v>
      </c>
      <c r="BF141" s="147">
        <f>IF(N141="snížená",J141,0)</f>
        <v>0</v>
      </c>
      <c r="BG141" s="147">
        <f>IF(N141="zákl. přenesená",J141,0)</f>
        <v>0</v>
      </c>
      <c r="BH141" s="147">
        <f>IF(N141="sníž. přenesená",J141,0)</f>
        <v>0</v>
      </c>
      <c r="BI141" s="147">
        <f>IF(N141="nulová",J141,0)</f>
        <v>0</v>
      </c>
      <c r="BJ141" s="16" t="s">
        <v>81</v>
      </c>
      <c r="BK141" s="147">
        <f>ROUND(I141*H141,2)</f>
        <v>0</v>
      </c>
      <c r="BL141" s="16" t="s">
        <v>256</v>
      </c>
      <c r="BM141" s="146" t="s">
        <v>281</v>
      </c>
    </row>
    <row r="142" spans="1:65" s="2" customFormat="1" ht="16.5" customHeight="1">
      <c r="A142" s="28"/>
      <c r="B142" s="135"/>
      <c r="C142" s="136" t="s">
        <v>9</v>
      </c>
      <c r="D142" s="136" t="s">
        <v>137</v>
      </c>
      <c r="E142" s="137" t="s">
        <v>290</v>
      </c>
      <c r="F142" s="138" t="s">
        <v>291</v>
      </c>
      <c r="G142" s="139" t="s">
        <v>226</v>
      </c>
      <c r="H142" s="140">
        <v>214</v>
      </c>
      <c r="I142" s="185">
        <v>0</v>
      </c>
      <c r="J142" s="141">
        <f>ROUND(I142*H142,2)</f>
        <v>0</v>
      </c>
      <c r="K142" s="138" t="s">
        <v>140</v>
      </c>
      <c r="L142" s="29"/>
      <c r="M142" s="142" t="s">
        <v>3</v>
      </c>
      <c r="N142" s="143" t="s">
        <v>44</v>
      </c>
      <c r="O142" s="144">
        <v>0.045</v>
      </c>
      <c r="P142" s="144">
        <f>O142*H142</f>
        <v>9.629999999999999</v>
      </c>
      <c r="Q142" s="144">
        <v>5E-05</v>
      </c>
      <c r="R142" s="144">
        <f>Q142*H142</f>
        <v>0.010700000000000001</v>
      </c>
      <c r="S142" s="144">
        <v>0</v>
      </c>
      <c r="T142" s="145">
        <f>S142*H142</f>
        <v>0</v>
      </c>
      <c r="U142" s="28"/>
      <c r="V142" s="28"/>
      <c r="W142" s="28"/>
      <c r="X142" s="28"/>
      <c r="Y142" s="28"/>
      <c r="Z142" s="28"/>
      <c r="AA142" s="28"/>
      <c r="AB142" s="28"/>
      <c r="AC142" s="28"/>
      <c r="AD142" s="28"/>
      <c r="AE142" s="28"/>
      <c r="AR142" s="146" t="s">
        <v>256</v>
      </c>
      <c r="AT142" s="146" t="s">
        <v>137</v>
      </c>
      <c r="AU142" s="146" t="s">
        <v>83</v>
      </c>
      <c r="AY142" s="16" t="s">
        <v>134</v>
      </c>
      <c r="BE142" s="147">
        <f>IF(N142="základní",J142,0)</f>
        <v>0</v>
      </c>
      <c r="BF142" s="147">
        <f>IF(N142="snížená",J142,0)</f>
        <v>0</v>
      </c>
      <c r="BG142" s="147">
        <f>IF(N142="zákl. přenesená",J142,0)</f>
        <v>0</v>
      </c>
      <c r="BH142" s="147">
        <f>IF(N142="sníž. přenesená",J142,0)</f>
        <v>0</v>
      </c>
      <c r="BI142" s="147">
        <f>IF(N142="nulová",J142,0)</f>
        <v>0</v>
      </c>
      <c r="BJ142" s="16" t="s">
        <v>81</v>
      </c>
      <c r="BK142" s="147">
        <f>ROUND(I142*H142,2)</f>
        <v>0</v>
      </c>
      <c r="BL142" s="16" t="s">
        <v>256</v>
      </c>
      <c r="BM142" s="146" t="s">
        <v>292</v>
      </c>
    </row>
    <row r="143" spans="1:47" s="2" customFormat="1" ht="29.25">
      <c r="A143" s="28"/>
      <c r="B143" s="29"/>
      <c r="C143" s="28"/>
      <c r="D143" s="148" t="s">
        <v>186</v>
      </c>
      <c r="E143" s="28"/>
      <c r="F143" s="149" t="s">
        <v>269</v>
      </c>
      <c r="G143" s="28"/>
      <c r="H143" s="28"/>
      <c r="I143" s="28"/>
      <c r="J143" s="28"/>
      <c r="K143" s="28"/>
      <c r="L143" s="29"/>
      <c r="M143" s="150"/>
      <c r="N143" s="151"/>
      <c r="O143" s="49"/>
      <c r="P143" s="49"/>
      <c r="Q143" s="49"/>
      <c r="R143" s="49"/>
      <c r="S143" s="49"/>
      <c r="T143" s="50"/>
      <c r="U143" s="28"/>
      <c r="V143" s="28"/>
      <c r="W143" s="28"/>
      <c r="X143" s="28"/>
      <c r="Y143" s="28"/>
      <c r="Z143" s="28"/>
      <c r="AA143" s="28"/>
      <c r="AB143" s="28"/>
      <c r="AC143" s="28"/>
      <c r="AD143" s="28"/>
      <c r="AE143" s="28"/>
      <c r="AT143" s="16" t="s">
        <v>186</v>
      </c>
      <c r="AU143" s="16" t="s">
        <v>83</v>
      </c>
    </row>
    <row r="144" spans="2:51" s="13" customFormat="1" ht="12">
      <c r="B144" s="156"/>
      <c r="D144" s="148" t="s">
        <v>188</v>
      </c>
      <c r="E144" s="157" t="s">
        <v>3</v>
      </c>
      <c r="F144" s="158" t="s">
        <v>293</v>
      </c>
      <c r="H144" s="159">
        <v>214</v>
      </c>
      <c r="L144" s="156"/>
      <c r="M144" s="160"/>
      <c r="N144" s="161"/>
      <c r="O144" s="161"/>
      <c r="P144" s="161"/>
      <c r="Q144" s="161"/>
      <c r="R144" s="161"/>
      <c r="S144" s="161"/>
      <c r="T144" s="162"/>
      <c r="AT144" s="157" t="s">
        <v>188</v>
      </c>
      <c r="AU144" s="157" t="s">
        <v>83</v>
      </c>
      <c r="AV144" s="13" t="s">
        <v>83</v>
      </c>
      <c r="AW144" s="13" t="s">
        <v>34</v>
      </c>
      <c r="AX144" s="13" t="s">
        <v>81</v>
      </c>
      <c r="AY144" s="157" t="s">
        <v>134</v>
      </c>
    </row>
    <row r="145" spans="1:65" s="2" customFormat="1" ht="16.5" customHeight="1">
      <c r="A145" s="28"/>
      <c r="B145" s="135"/>
      <c r="C145" s="163" t="s">
        <v>256</v>
      </c>
      <c r="D145" s="163" t="s">
        <v>230</v>
      </c>
      <c r="E145" s="164" t="s">
        <v>295</v>
      </c>
      <c r="F145" s="165" t="s">
        <v>296</v>
      </c>
      <c r="G145" s="166" t="s">
        <v>226</v>
      </c>
      <c r="H145" s="167">
        <v>214</v>
      </c>
      <c r="I145" s="186">
        <v>0</v>
      </c>
      <c r="J145" s="168">
        <f>ROUND(I145*H145,2)</f>
        <v>0</v>
      </c>
      <c r="K145" s="165" t="s">
        <v>3</v>
      </c>
      <c r="L145" s="169"/>
      <c r="M145" s="170" t="s">
        <v>3</v>
      </c>
      <c r="N145" s="171" t="s">
        <v>44</v>
      </c>
      <c r="O145" s="144">
        <v>0</v>
      </c>
      <c r="P145" s="144">
        <f>O145*H145</f>
        <v>0</v>
      </c>
      <c r="Q145" s="144">
        <v>0</v>
      </c>
      <c r="R145" s="144">
        <f>Q145*H145</f>
        <v>0</v>
      </c>
      <c r="S145" s="144">
        <v>0</v>
      </c>
      <c r="T145" s="145">
        <f>S145*H145</f>
        <v>0</v>
      </c>
      <c r="U145" s="28"/>
      <c r="V145" s="28"/>
      <c r="W145" s="28"/>
      <c r="X145" s="28"/>
      <c r="Y145" s="28"/>
      <c r="Z145" s="28"/>
      <c r="AA145" s="28"/>
      <c r="AB145" s="28"/>
      <c r="AC145" s="28"/>
      <c r="AD145" s="28"/>
      <c r="AE145" s="28"/>
      <c r="AR145" s="146" t="s">
        <v>262</v>
      </c>
      <c r="AT145" s="146" t="s">
        <v>230</v>
      </c>
      <c r="AU145" s="146" t="s">
        <v>83</v>
      </c>
      <c r="AY145" s="16" t="s">
        <v>134</v>
      </c>
      <c r="BE145" s="147">
        <f>IF(N145="základní",J145,0)</f>
        <v>0</v>
      </c>
      <c r="BF145" s="147">
        <f>IF(N145="snížená",J145,0)</f>
        <v>0</v>
      </c>
      <c r="BG145" s="147">
        <f>IF(N145="zákl. přenesená",J145,0)</f>
        <v>0</v>
      </c>
      <c r="BH145" s="147">
        <f>IF(N145="sníž. přenesená",J145,0)</f>
        <v>0</v>
      </c>
      <c r="BI145" s="147">
        <f>IF(N145="nulová",J145,0)</f>
        <v>0</v>
      </c>
      <c r="BJ145" s="16" t="s">
        <v>81</v>
      </c>
      <c r="BK145" s="147">
        <f>ROUND(I145*H145,2)</f>
        <v>0</v>
      </c>
      <c r="BL145" s="16" t="s">
        <v>256</v>
      </c>
      <c r="BM145" s="146" t="s">
        <v>297</v>
      </c>
    </row>
    <row r="146" spans="1:47" s="2" customFormat="1" ht="19.5">
      <c r="A146" s="28"/>
      <c r="B146" s="29"/>
      <c r="C146" s="28"/>
      <c r="D146" s="148" t="s">
        <v>143</v>
      </c>
      <c r="E146" s="28"/>
      <c r="F146" s="149" t="s">
        <v>298</v>
      </c>
      <c r="G146" s="28"/>
      <c r="H146" s="28"/>
      <c r="I146" s="28"/>
      <c r="J146" s="28"/>
      <c r="K146" s="28"/>
      <c r="L146" s="29"/>
      <c r="M146" s="150"/>
      <c r="N146" s="151"/>
      <c r="O146" s="49"/>
      <c r="P146" s="49"/>
      <c r="Q146" s="49"/>
      <c r="R146" s="49"/>
      <c r="S146" s="49"/>
      <c r="T146" s="50"/>
      <c r="U146" s="28"/>
      <c r="V146" s="28"/>
      <c r="W146" s="28"/>
      <c r="X146" s="28"/>
      <c r="Y146" s="28"/>
      <c r="Z146" s="28"/>
      <c r="AA146" s="28"/>
      <c r="AB146" s="28"/>
      <c r="AC146" s="28"/>
      <c r="AD146" s="28"/>
      <c r="AE146" s="28"/>
      <c r="AT146" s="16" t="s">
        <v>143</v>
      </c>
      <c r="AU146" s="16" t="s">
        <v>83</v>
      </c>
    </row>
    <row r="147" spans="1:65" s="2" customFormat="1" ht="16.5" customHeight="1">
      <c r="A147" s="28"/>
      <c r="B147" s="135"/>
      <c r="C147" s="136" t="s">
        <v>289</v>
      </c>
      <c r="D147" s="136" t="s">
        <v>137</v>
      </c>
      <c r="E147" s="137" t="s">
        <v>300</v>
      </c>
      <c r="F147" s="138" t="s">
        <v>301</v>
      </c>
      <c r="G147" s="139" t="s">
        <v>226</v>
      </c>
      <c r="H147" s="140">
        <v>30</v>
      </c>
      <c r="I147" s="185">
        <v>0</v>
      </c>
      <c r="J147" s="141">
        <f>ROUND(I147*H147,2)</f>
        <v>0</v>
      </c>
      <c r="K147" s="138" t="s">
        <v>140</v>
      </c>
      <c r="L147" s="29"/>
      <c r="M147" s="142" t="s">
        <v>3</v>
      </c>
      <c r="N147" s="143" t="s">
        <v>44</v>
      </c>
      <c r="O147" s="144">
        <v>0.11</v>
      </c>
      <c r="P147" s="144">
        <f>O147*H147</f>
        <v>3.3</v>
      </c>
      <c r="Q147" s="144">
        <v>0</v>
      </c>
      <c r="R147" s="144">
        <f>Q147*H147</f>
        <v>0</v>
      </c>
      <c r="S147" s="144">
        <v>0.001</v>
      </c>
      <c r="T147" s="145">
        <f>S147*H147</f>
        <v>0.03</v>
      </c>
      <c r="U147" s="28"/>
      <c r="V147" s="28"/>
      <c r="W147" s="28"/>
      <c r="X147" s="28"/>
      <c r="Y147" s="28"/>
      <c r="Z147" s="28"/>
      <c r="AA147" s="28"/>
      <c r="AB147" s="28"/>
      <c r="AC147" s="28"/>
      <c r="AD147" s="28"/>
      <c r="AE147" s="28"/>
      <c r="AR147" s="146" t="s">
        <v>256</v>
      </c>
      <c r="AT147" s="146" t="s">
        <v>137</v>
      </c>
      <c r="AU147" s="146" t="s">
        <v>83</v>
      </c>
      <c r="AY147" s="16" t="s">
        <v>134</v>
      </c>
      <c r="BE147" s="147">
        <f>IF(N147="základní",J147,0)</f>
        <v>0</v>
      </c>
      <c r="BF147" s="147">
        <f>IF(N147="snížená",J147,0)</f>
        <v>0</v>
      </c>
      <c r="BG147" s="147">
        <f>IF(N147="zákl. přenesená",J147,0)</f>
        <v>0</v>
      </c>
      <c r="BH147" s="147">
        <f>IF(N147="sníž. přenesená",J147,0)</f>
        <v>0</v>
      </c>
      <c r="BI147" s="147">
        <f>IF(N147="nulová",J147,0)</f>
        <v>0</v>
      </c>
      <c r="BJ147" s="16" t="s">
        <v>81</v>
      </c>
      <c r="BK147" s="147">
        <f>ROUND(I147*H147,2)</f>
        <v>0</v>
      </c>
      <c r="BL147" s="16" t="s">
        <v>256</v>
      </c>
      <c r="BM147" s="146" t="s">
        <v>302</v>
      </c>
    </row>
    <row r="148" spans="1:47" s="2" customFormat="1" ht="48.75">
      <c r="A148" s="28"/>
      <c r="B148" s="29"/>
      <c r="C148" s="28"/>
      <c r="D148" s="148" t="s">
        <v>186</v>
      </c>
      <c r="E148" s="28"/>
      <c r="F148" s="149" t="s">
        <v>303</v>
      </c>
      <c r="G148" s="28"/>
      <c r="H148" s="28"/>
      <c r="I148" s="28"/>
      <c r="J148" s="28"/>
      <c r="K148" s="28"/>
      <c r="L148" s="29"/>
      <c r="M148" s="150"/>
      <c r="N148" s="151"/>
      <c r="O148" s="49"/>
      <c r="P148" s="49"/>
      <c r="Q148" s="49"/>
      <c r="R148" s="49"/>
      <c r="S148" s="49"/>
      <c r="T148" s="50"/>
      <c r="U148" s="28"/>
      <c r="V148" s="28"/>
      <c r="W148" s="28"/>
      <c r="X148" s="28"/>
      <c r="Y148" s="28"/>
      <c r="Z148" s="28"/>
      <c r="AA148" s="28"/>
      <c r="AB148" s="28"/>
      <c r="AC148" s="28"/>
      <c r="AD148" s="28"/>
      <c r="AE148" s="28"/>
      <c r="AT148" s="16" t="s">
        <v>186</v>
      </c>
      <c r="AU148" s="16" t="s">
        <v>83</v>
      </c>
    </row>
    <row r="149" spans="2:51" s="13" customFormat="1" ht="12">
      <c r="B149" s="156"/>
      <c r="D149" s="148" t="s">
        <v>188</v>
      </c>
      <c r="E149" s="157" t="s">
        <v>3</v>
      </c>
      <c r="F149" s="158" t="s">
        <v>304</v>
      </c>
      <c r="H149" s="159">
        <v>30</v>
      </c>
      <c r="L149" s="156"/>
      <c r="M149" s="160"/>
      <c r="N149" s="161"/>
      <c r="O149" s="161"/>
      <c r="P149" s="161"/>
      <c r="Q149" s="161"/>
      <c r="R149" s="161"/>
      <c r="S149" s="161"/>
      <c r="T149" s="162"/>
      <c r="AT149" s="157" t="s">
        <v>188</v>
      </c>
      <c r="AU149" s="157" t="s">
        <v>83</v>
      </c>
      <c r="AV149" s="13" t="s">
        <v>83</v>
      </c>
      <c r="AW149" s="13" t="s">
        <v>34</v>
      </c>
      <c r="AX149" s="13" t="s">
        <v>73</v>
      </c>
      <c r="AY149" s="157" t="s">
        <v>134</v>
      </c>
    </row>
    <row r="150" spans="2:51" s="14" customFormat="1" ht="12">
      <c r="B150" s="172"/>
      <c r="D150" s="148" t="s">
        <v>188</v>
      </c>
      <c r="E150" s="173" t="s">
        <v>3</v>
      </c>
      <c r="F150" s="174" t="s">
        <v>273</v>
      </c>
      <c r="H150" s="175">
        <v>30</v>
      </c>
      <c r="L150" s="172"/>
      <c r="M150" s="176"/>
      <c r="N150" s="177"/>
      <c r="O150" s="177"/>
      <c r="P150" s="177"/>
      <c r="Q150" s="177"/>
      <c r="R150" s="177"/>
      <c r="S150" s="177"/>
      <c r="T150" s="178"/>
      <c r="AT150" s="173" t="s">
        <v>188</v>
      </c>
      <c r="AU150" s="173" t="s">
        <v>83</v>
      </c>
      <c r="AV150" s="14" t="s">
        <v>159</v>
      </c>
      <c r="AW150" s="14" t="s">
        <v>34</v>
      </c>
      <c r="AX150" s="14" t="s">
        <v>81</v>
      </c>
      <c r="AY150" s="173" t="s">
        <v>134</v>
      </c>
    </row>
    <row r="151" spans="1:65" s="2" customFormat="1" ht="21.75" customHeight="1">
      <c r="A151" s="28"/>
      <c r="B151" s="135"/>
      <c r="C151" s="136" t="s">
        <v>294</v>
      </c>
      <c r="D151" s="136" t="s">
        <v>137</v>
      </c>
      <c r="E151" s="137" t="s">
        <v>306</v>
      </c>
      <c r="F151" s="138" t="s">
        <v>307</v>
      </c>
      <c r="G151" s="139" t="s">
        <v>246</v>
      </c>
      <c r="H151" s="140">
        <v>0.014</v>
      </c>
      <c r="I151" s="185">
        <v>0</v>
      </c>
      <c r="J151" s="141">
        <f>ROUND(I151*H151,2)</f>
        <v>0</v>
      </c>
      <c r="K151" s="138" t="s">
        <v>140</v>
      </c>
      <c r="L151" s="29"/>
      <c r="M151" s="142" t="s">
        <v>3</v>
      </c>
      <c r="N151" s="143" t="s">
        <v>44</v>
      </c>
      <c r="O151" s="144">
        <v>3.327</v>
      </c>
      <c r="P151" s="144">
        <f>O151*H151</f>
        <v>0.046578</v>
      </c>
      <c r="Q151" s="144">
        <v>0</v>
      </c>
      <c r="R151" s="144">
        <f>Q151*H151</f>
        <v>0</v>
      </c>
      <c r="S151" s="144">
        <v>0</v>
      </c>
      <c r="T151" s="145">
        <f>S151*H151</f>
        <v>0</v>
      </c>
      <c r="U151" s="28"/>
      <c r="V151" s="28"/>
      <c r="W151" s="28"/>
      <c r="X151" s="28"/>
      <c r="Y151" s="28"/>
      <c r="Z151" s="28"/>
      <c r="AA151" s="28"/>
      <c r="AB151" s="28"/>
      <c r="AC151" s="28"/>
      <c r="AD151" s="28"/>
      <c r="AE151" s="28"/>
      <c r="AR151" s="146" t="s">
        <v>256</v>
      </c>
      <c r="AT151" s="146" t="s">
        <v>137</v>
      </c>
      <c r="AU151" s="146" t="s">
        <v>83</v>
      </c>
      <c r="AY151" s="16" t="s">
        <v>134</v>
      </c>
      <c r="BE151" s="147">
        <f>IF(N151="základní",J151,0)</f>
        <v>0</v>
      </c>
      <c r="BF151" s="147">
        <f>IF(N151="snížená",J151,0)</f>
        <v>0</v>
      </c>
      <c r="BG151" s="147">
        <f>IF(N151="zákl. přenesená",J151,0)</f>
        <v>0</v>
      </c>
      <c r="BH151" s="147">
        <f>IF(N151="sníž. přenesená",J151,0)</f>
        <v>0</v>
      </c>
      <c r="BI151" s="147">
        <f>IF(N151="nulová",J151,0)</f>
        <v>0</v>
      </c>
      <c r="BJ151" s="16" t="s">
        <v>81</v>
      </c>
      <c r="BK151" s="147">
        <f>ROUND(I151*H151,2)</f>
        <v>0</v>
      </c>
      <c r="BL151" s="16" t="s">
        <v>256</v>
      </c>
      <c r="BM151" s="146" t="s">
        <v>308</v>
      </c>
    </row>
    <row r="152" spans="1:47" s="2" customFormat="1" ht="78">
      <c r="A152" s="28"/>
      <c r="B152" s="29"/>
      <c r="C152" s="28"/>
      <c r="D152" s="148" t="s">
        <v>186</v>
      </c>
      <c r="E152" s="28"/>
      <c r="F152" s="149" t="s">
        <v>309</v>
      </c>
      <c r="G152" s="28"/>
      <c r="H152" s="28"/>
      <c r="I152" s="28"/>
      <c r="J152" s="28"/>
      <c r="K152" s="28"/>
      <c r="L152" s="29"/>
      <c r="M152" s="150"/>
      <c r="N152" s="151"/>
      <c r="O152" s="49"/>
      <c r="P152" s="49"/>
      <c r="Q152" s="49"/>
      <c r="R152" s="49"/>
      <c r="S152" s="49"/>
      <c r="T152" s="50"/>
      <c r="U152" s="28"/>
      <c r="V152" s="28"/>
      <c r="W152" s="28"/>
      <c r="X152" s="28"/>
      <c r="Y152" s="28"/>
      <c r="Z152" s="28"/>
      <c r="AA152" s="28"/>
      <c r="AB152" s="28"/>
      <c r="AC152" s="28"/>
      <c r="AD152" s="28"/>
      <c r="AE152" s="28"/>
      <c r="AT152" s="16" t="s">
        <v>186</v>
      </c>
      <c r="AU152" s="16" t="s">
        <v>83</v>
      </c>
    </row>
    <row r="153" spans="2:63" s="12" customFormat="1" ht="22.9" customHeight="1">
      <c r="B153" s="123"/>
      <c r="D153" s="124" t="s">
        <v>72</v>
      </c>
      <c r="E153" s="133" t="s">
        <v>310</v>
      </c>
      <c r="F153" s="133" t="s">
        <v>311</v>
      </c>
      <c r="J153" s="134">
        <f>BK153</f>
        <v>0</v>
      </c>
      <c r="L153" s="123"/>
      <c r="M153" s="127"/>
      <c r="N153" s="128"/>
      <c r="O153" s="128"/>
      <c r="P153" s="129">
        <f>SUM(P154:P158)</f>
        <v>0</v>
      </c>
      <c r="Q153" s="128"/>
      <c r="R153" s="129">
        <f>SUM(R154:R158)</f>
        <v>0</v>
      </c>
      <c r="S153" s="128"/>
      <c r="T153" s="130">
        <f>SUM(T154:T158)</f>
        <v>0</v>
      </c>
      <c r="AR153" s="124" t="s">
        <v>83</v>
      </c>
      <c r="AT153" s="131" t="s">
        <v>72</v>
      </c>
      <c r="AU153" s="131" t="s">
        <v>81</v>
      </c>
      <c r="AY153" s="124" t="s">
        <v>134</v>
      </c>
      <c r="BK153" s="132">
        <f>SUM(BK154:BK158)</f>
        <v>0</v>
      </c>
    </row>
    <row r="154" spans="1:65" s="2" customFormat="1" ht="16.5" customHeight="1">
      <c r="A154" s="28"/>
      <c r="B154" s="135"/>
      <c r="C154" s="136" t="s">
        <v>299</v>
      </c>
      <c r="D154" s="136" t="s">
        <v>137</v>
      </c>
      <c r="E154" s="137" t="s">
        <v>312</v>
      </c>
      <c r="F154" s="138" t="s">
        <v>313</v>
      </c>
      <c r="G154" s="139" t="s">
        <v>3</v>
      </c>
      <c r="H154" s="140">
        <v>298</v>
      </c>
      <c r="I154" s="185">
        <v>0</v>
      </c>
      <c r="J154" s="141">
        <f>ROUND(I154*H154,2)</f>
        <v>0</v>
      </c>
      <c r="K154" s="138" t="s">
        <v>3</v>
      </c>
      <c r="L154" s="29"/>
      <c r="M154" s="142" t="s">
        <v>3</v>
      </c>
      <c r="N154" s="143" t="s">
        <v>44</v>
      </c>
      <c r="O154" s="144">
        <v>0</v>
      </c>
      <c r="P154" s="144">
        <f>O154*H154</f>
        <v>0</v>
      </c>
      <c r="Q154" s="144">
        <v>0</v>
      </c>
      <c r="R154" s="144">
        <f>Q154*H154</f>
        <v>0</v>
      </c>
      <c r="S154" s="144">
        <v>0</v>
      </c>
      <c r="T154" s="145">
        <f>S154*H154</f>
        <v>0</v>
      </c>
      <c r="U154" s="28"/>
      <c r="V154" s="28"/>
      <c r="W154" s="28"/>
      <c r="X154" s="28"/>
      <c r="Y154" s="28"/>
      <c r="Z154" s="28"/>
      <c r="AA154" s="28"/>
      <c r="AB154" s="28"/>
      <c r="AC154" s="28"/>
      <c r="AD154" s="28"/>
      <c r="AE154" s="28"/>
      <c r="AR154" s="146" t="s">
        <v>256</v>
      </c>
      <c r="AT154" s="146" t="s">
        <v>137</v>
      </c>
      <c r="AU154" s="146" t="s">
        <v>83</v>
      </c>
      <c r="AY154" s="16" t="s">
        <v>134</v>
      </c>
      <c r="BE154" s="147">
        <f>IF(N154="základní",J154,0)</f>
        <v>0</v>
      </c>
      <c r="BF154" s="147">
        <f>IF(N154="snížená",J154,0)</f>
        <v>0</v>
      </c>
      <c r="BG154" s="147">
        <f>IF(N154="zákl. přenesená",J154,0)</f>
        <v>0</v>
      </c>
      <c r="BH154" s="147">
        <f>IF(N154="sníž. přenesená",J154,0)</f>
        <v>0</v>
      </c>
      <c r="BI154" s="147">
        <f>IF(N154="nulová",J154,0)</f>
        <v>0</v>
      </c>
      <c r="BJ154" s="16" t="s">
        <v>81</v>
      </c>
      <c r="BK154" s="147">
        <f>ROUND(I154*H154,2)</f>
        <v>0</v>
      </c>
      <c r="BL154" s="16" t="s">
        <v>256</v>
      </c>
      <c r="BM154" s="146" t="s">
        <v>314</v>
      </c>
    </row>
    <row r="155" spans="2:51" s="13" customFormat="1" ht="12">
      <c r="B155" s="156"/>
      <c r="D155" s="148" t="s">
        <v>188</v>
      </c>
      <c r="E155" s="157" t="s">
        <v>3</v>
      </c>
      <c r="F155" s="158" t="s">
        <v>315</v>
      </c>
      <c r="H155" s="159">
        <v>24</v>
      </c>
      <c r="L155" s="156"/>
      <c r="M155" s="160"/>
      <c r="N155" s="161"/>
      <c r="O155" s="161"/>
      <c r="P155" s="161"/>
      <c r="Q155" s="161"/>
      <c r="R155" s="161"/>
      <c r="S155" s="161"/>
      <c r="T155" s="162"/>
      <c r="AT155" s="157" t="s">
        <v>188</v>
      </c>
      <c r="AU155" s="157" t="s">
        <v>83</v>
      </c>
      <c r="AV155" s="13" t="s">
        <v>83</v>
      </c>
      <c r="AW155" s="13" t="s">
        <v>34</v>
      </c>
      <c r="AX155" s="13" t="s">
        <v>73</v>
      </c>
      <c r="AY155" s="157" t="s">
        <v>134</v>
      </c>
    </row>
    <row r="156" spans="2:51" s="13" customFormat="1" ht="12">
      <c r="B156" s="156"/>
      <c r="D156" s="148" t="s">
        <v>188</v>
      </c>
      <c r="E156" s="157" t="s">
        <v>3</v>
      </c>
      <c r="F156" s="158" t="s">
        <v>316</v>
      </c>
      <c r="H156" s="159">
        <v>60</v>
      </c>
      <c r="L156" s="156"/>
      <c r="M156" s="160"/>
      <c r="N156" s="161"/>
      <c r="O156" s="161"/>
      <c r="P156" s="161"/>
      <c r="Q156" s="161"/>
      <c r="R156" s="161"/>
      <c r="S156" s="161"/>
      <c r="T156" s="162"/>
      <c r="AT156" s="157" t="s">
        <v>188</v>
      </c>
      <c r="AU156" s="157" t="s">
        <v>83</v>
      </c>
      <c r="AV156" s="13" t="s">
        <v>83</v>
      </c>
      <c r="AW156" s="13" t="s">
        <v>34</v>
      </c>
      <c r="AX156" s="13" t="s">
        <v>73</v>
      </c>
      <c r="AY156" s="157" t="s">
        <v>134</v>
      </c>
    </row>
    <row r="157" spans="2:51" s="13" customFormat="1" ht="12">
      <c r="B157" s="156"/>
      <c r="D157" s="148" t="s">
        <v>188</v>
      </c>
      <c r="E157" s="157" t="s">
        <v>3</v>
      </c>
      <c r="F157" s="158" t="s">
        <v>317</v>
      </c>
      <c r="H157" s="159">
        <v>214</v>
      </c>
      <c r="L157" s="156"/>
      <c r="M157" s="160"/>
      <c r="N157" s="161"/>
      <c r="O157" s="161"/>
      <c r="P157" s="161"/>
      <c r="Q157" s="161"/>
      <c r="R157" s="161"/>
      <c r="S157" s="161"/>
      <c r="T157" s="162"/>
      <c r="AT157" s="157" t="s">
        <v>188</v>
      </c>
      <c r="AU157" s="157" t="s">
        <v>83</v>
      </c>
      <c r="AV157" s="13" t="s">
        <v>83</v>
      </c>
      <c r="AW157" s="13" t="s">
        <v>34</v>
      </c>
      <c r="AX157" s="13" t="s">
        <v>73</v>
      </c>
      <c r="AY157" s="157" t="s">
        <v>134</v>
      </c>
    </row>
    <row r="158" spans="2:51" s="14" customFormat="1" ht="12">
      <c r="B158" s="172"/>
      <c r="D158" s="148" t="s">
        <v>188</v>
      </c>
      <c r="E158" s="173" t="s">
        <v>3</v>
      </c>
      <c r="F158" s="174" t="s">
        <v>273</v>
      </c>
      <c r="H158" s="175">
        <v>298</v>
      </c>
      <c r="L158" s="172"/>
      <c r="M158" s="176"/>
      <c r="N158" s="177"/>
      <c r="O158" s="177"/>
      <c r="P158" s="177"/>
      <c r="Q158" s="177"/>
      <c r="R158" s="177"/>
      <c r="S158" s="177"/>
      <c r="T158" s="178"/>
      <c r="AT158" s="173" t="s">
        <v>188</v>
      </c>
      <c r="AU158" s="173" t="s">
        <v>83</v>
      </c>
      <c r="AV158" s="14" t="s">
        <v>159</v>
      </c>
      <c r="AW158" s="14" t="s">
        <v>34</v>
      </c>
      <c r="AX158" s="14" t="s">
        <v>81</v>
      </c>
      <c r="AY158" s="173" t="s">
        <v>134</v>
      </c>
    </row>
    <row r="159" spans="2:63" s="12" customFormat="1" ht="25.9" customHeight="1">
      <c r="B159" s="123"/>
      <c r="D159" s="124" t="s">
        <v>72</v>
      </c>
      <c r="E159" s="125" t="s">
        <v>318</v>
      </c>
      <c r="F159" s="125" t="s">
        <v>319</v>
      </c>
      <c r="J159" s="126">
        <f>BK159</f>
        <v>0</v>
      </c>
      <c r="L159" s="123"/>
      <c r="M159" s="127"/>
      <c r="N159" s="128"/>
      <c r="O159" s="128"/>
      <c r="P159" s="129">
        <f>SUM(P160:P173)</f>
        <v>68</v>
      </c>
      <c r="Q159" s="128"/>
      <c r="R159" s="129">
        <f>SUM(R160:R173)</f>
        <v>0</v>
      </c>
      <c r="S159" s="128"/>
      <c r="T159" s="130">
        <f>SUM(T160:T173)</f>
        <v>0</v>
      </c>
      <c r="AR159" s="124" t="s">
        <v>159</v>
      </c>
      <c r="AT159" s="131" t="s">
        <v>72</v>
      </c>
      <c r="AU159" s="131" t="s">
        <v>73</v>
      </c>
      <c r="AY159" s="124" t="s">
        <v>134</v>
      </c>
      <c r="BK159" s="132">
        <f>SUM(BK160:BK173)</f>
        <v>0</v>
      </c>
    </row>
    <row r="160" spans="1:65" s="2" customFormat="1" ht="21.75" customHeight="1">
      <c r="A160" s="28"/>
      <c r="B160" s="135"/>
      <c r="C160" s="136" t="s">
        <v>305</v>
      </c>
      <c r="D160" s="136" t="s">
        <v>137</v>
      </c>
      <c r="E160" s="137" t="s">
        <v>321</v>
      </c>
      <c r="F160" s="138" t="s">
        <v>322</v>
      </c>
      <c r="G160" s="139" t="s">
        <v>323</v>
      </c>
      <c r="H160" s="140">
        <v>16</v>
      </c>
      <c r="I160" s="185">
        <v>0</v>
      </c>
      <c r="J160" s="141">
        <f>ROUND(I160*H160,2)</f>
        <v>0</v>
      </c>
      <c r="K160" s="138" t="s">
        <v>140</v>
      </c>
      <c r="L160" s="29"/>
      <c r="M160" s="142" t="s">
        <v>3</v>
      </c>
      <c r="N160" s="143" t="s">
        <v>44</v>
      </c>
      <c r="O160" s="144">
        <v>1</v>
      </c>
      <c r="P160" s="144">
        <f>O160*H160</f>
        <v>16</v>
      </c>
      <c r="Q160" s="144">
        <v>0</v>
      </c>
      <c r="R160" s="144">
        <f>Q160*H160</f>
        <v>0</v>
      </c>
      <c r="S160" s="144">
        <v>0</v>
      </c>
      <c r="T160" s="145">
        <f>S160*H160</f>
        <v>0</v>
      </c>
      <c r="U160" s="28"/>
      <c r="V160" s="28"/>
      <c r="W160" s="28"/>
      <c r="X160" s="28"/>
      <c r="Y160" s="28"/>
      <c r="Z160" s="28"/>
      <c r="AA160" s="28"/>
      <c r="AB160" s="28"/>
      <c r="AC160" s="28"/>
      <c r="AD160" s="28"/>
      <c r="AE160" s="28"/>
      <c r="AR160" s="146" t="s">
        <v>324</v>
      </c>
      <c r="AT160" s="146" t="s">
        <v>137</v>
      </c>
      <c r="AU160" s="146" t="s">
        <v>81</v>
      </c>
      <c r="AY160" s="16" t="s">
        <v>134</v>
      </c>
      <c r="BE160" s="147">
        <f>IF(N160="základní",J160,0)</f>
        <v>0</v>
      </c>
      <c r="BF160" s="147">
        <f>IF(N160="snížená",J160,0)</f>
        <v>0</v>
      </c>
      <c r="BG160" s="147">
        <f>IF(N160="zákl. přenesená",J160,0)</f>
        <v>0</v>
      </c>
      <c r="BH160" s="147">
        <f>IF(N160="sníž. přenesená",J160,0)</f>
        <v>0</v>
      </c>
      <c r="BI160" s="147">
        <f>IF(N160="nulová",J160,0)</f>
        <v>0</v>
      </c>
      <c r="BJ160" s="16" t="s">
        <v>81</v>
      </c>
      <c r="BK160" s="147">
        <f>ROUND(I160*H160,2)</f>
        <v>0</v>
      </c>
      <c r="BL160" s="16" t="s">
        <v>324</v>
      </c>
      <c r="BM160" s="146" t="s">
        <v>325</v>
      </c>
    </row>
    <row r="161" spans="1:47" s="2" customFormat="1" ht="19.5">
      <c r="A161" s="28"/>
      <c r="B161" s="29"/>
      <c r="C161" s="28"/>
      <c r="D161" s="148" t="s">
        <v>143</v>
      </c>
      <c r="E161" s="28"/>
      <c r="F161" s="149" t="s">
        <v>326</v>
      </c>
      <c r="G161" s="28"/>
      <c r="H161" s="28"/>
      <c r="I161" s="28"/>
      <c r="J161" s="28"/>
      <c r="K161" s="28"/>
      <c r="L161" s="29"/>
      <c r="M161" s="150"/>
      <c r="N161" s="151"/>
      <c r="O161" s="49"/>
      <c r="P161" s="49"/>
      <c r="Q161" s="49"/>
      <c r="R161" s="49"/>
      <c r="S161" s="49"/>
      <c r="T161" s="50"/>
      <c r="U161" s="28"/>
      <c r="V161" s="28"/>
      <c r="W161" s="28"/>
      <c r="X161" s="28"/>
      <c r="Y161" s="28"/>
      <c r="Z161" s="28"/>
      <c r="AA161" s="28"/>
      <c r="AB161" s="28"/>
      <c r="AC161" s="28"/>
      <c r="AD161" s="28"/>
      <c r="AE161" s="28"/>
      <c r="AT161" s="16" t="s">
        <v>143</v>
      </c>
      <c r="AU161" s="16" t="s">
        <v>81</v>
      </c>
    </row>
    <row r="162" spans="1:65" s="2" customFormat="1" ht="21.75" customHeight="1">
      <c r="A162" s="28"/>
      <c r="B162" s="135"/>
      <c r="C162" s="136" t="s">
        <v>8</v>
      </c>
      <c r="D162" s="136" t="s">
        <v>137</v>
      </c>
      <c r="E162" s="137" t="s">
        <v>328</v>
      </c>
      <c r="F162" s="138" t="s">
        <v>329</v>
      </c>
      <c r="G162" s="139" t="s">
        <v>323</v>
      </c>
      <c r="H162" s="140">
        <v>52</v>
      </c>
      <c r="I162" s="185">
        <v>0</v>
      </c>
      <c r="J162" s="141">
        <f>ROUND(I162*H162,2)</f>
        <v>0</v>
      </c>
      <c r="K162" s="138" t="s">
        <v>140</v>
      </c>
      <c r="L162" s="29"/>
      <c r="M162" s="142" t="s">
        <v>3</v>
      </c>
      <c r="N162" s="143" t="s">
        <v>44</v>
      </c>
      <c r="O162" s="144">
        <v>1</v>
      </c>
      <c r="P162" s="144">
        <f>O162*H162</f>
        <v>52</v>
      </c>
      <c r="Q162" s="144">
        <v>0</v>
      </c>
      <c r="R162" s="144">
        <f>Q162*H162</f>
        <v>0</v>
      </c>
      <c r="S162" s="144">
        <v>0</v>
      </c>
      <c r="T162" s="145">
        <f>S162*H162</f>
        <v>0</v>
      </c>
      <c r="U162" s="28"/>
      <c r="V162" s="28"/>
      <c r="W162" s="28"/>
      <c r="X162" s="28"/>
      <c r="Y162" s="28"/>
      <c r="Z162" s="28"/>
      <c r="AA162" s="28"/>
      <c r="AB162" s="28"/>
      <c r="AC162" s="28"/>
      <c r="AD162" s="28"/>
      <c r="AE162" s="28"/>
      <c r="AR162" s="146" t="s">
        <v>324</v>
      </c>
      <c r="AT162" s="146" t="s">
        <v>137</v>
      </c>
      <c r="AU162" s="146" t="s">
        <v>81</v>
      </c>
      <c r="AY162" s="16" t="s">
        <v>134</v>
      </c>
      <c r="BE162" s="147">
        <f>IF(N162="základní",J162,0)</f>
        <v>0</v>
      </c>
      <c r="BF162" s="147">
        <f>IF(N162="snížená",J162,0)</f>
        <v>0</v>
      </c>
      <c r="BG162" s="147">
        <f>IF(N162="zákl. přenesená",J162,0)</f>
        <v>0</v>
      </c>
      <c r="BH162" s="147">
        <f>IF(N162="sníž. přenesená",J162,0)</f>
        <v>0</v>
      </c>
      <c r="BI162" s="147">
        <f>IF(N162="nulová",J162,0)</f>
        <v>0</v>
      </c>
      <c r="BJ162" s="16" t="s">
        <v>81</v>
      </c>
      <c r="BK162" s="147">
        <f>ROUND(I162*H162,2)</f>
        <v>0</v>
      </c>
      <c r="BL162" s="16" t="s">
        <v>324</v>
      </c>
      <c r="BM162" s="146" t="s">
        <v>330</v>
      </c>
    </row>
    <row r="163" spans="1:47" s="2" customFormat="1" ht="58.5">
      <c r="A163" s="28"/>
      <c r="B163" s="29"/>
      <c r="C163" s="28"/>
      <c r="D163" s="148" t="s">
        <v>143</v>
      </c>
      <c r="E163" s="28"/>
      <c r="F163" s="149" t="s">
        <v>331</v>
      </c>
      <c r="G163" s="28"/>
      <c r="H163" s="28"/>
      <c r="I163" s="28"/>
      <c r="J163" s="28"/>
      <c r="K163" s="28"/>
      <c r="L163" s="29"/>
      <c r="M163" s="150"/>
      <c r="N163" s="151"/>
      <c r="O163" s="49"/>
      <c r="P163" s="49"/>
      <c r="Q163" s="49"/>
      <c r="R163" s="49"/>
      <c r="S163" s="49"/>
      <c r="T163" s="50"/>
      <c r="U163" s="28"/>
      <c r="V163" s="28"/>
      <c r="W163" s="28"/>
      <c r="X163" s="28"/>
      <c r="Y163" s="28"/>
      <c r="Z163" s="28"/>
      <c r="AA163" s="28"/>
      <c r="AB163" s="28"/>
      <c r="AC163" s="28"/>
      <c r="AD163" s="28"/>
      <c r="AE163" s="28"/>
      <c r="AT163" s="16" t="s">
        <v>143</v>
      </c>
      <c r="AU163" s="16" t="s">
        <v>81</v>
      </c>
    </row>
    <row r="164" spans="1:65" s="2" customFormat="1" ht="16.5" customHeight="1">
      <c r="A164" s="28"/>
      <c r="B164" s="135"/>
      <c r="C164" s="163" t="s">
        <v>320</v>
      </c>
      <c r="D164" s="163" t="s">
        <v>230</v>
      </c>
      <c r="E164" s="164" t="s">
        <v>333</v>
      </c>
      <c r="F164" s="165" t="s">
        <v>334</v>
      </c>
      <c r="G164" s="166" t="s">
        <v>233</v>
      </c>
      <c r="H164" s="167">
        <v>2</v>
      </c>
      <c r="I164" s="186">
        <v>0</v>
      </c>
      <c r="J164" s="168">
        <f aca="true" t="shared" si="0" ref="J164:J173">ROUND(I164*H164,2)</f>
        <v>0</v>
      </c>
      <c r="K164" s="165" t="s">
        <v>3</v>
      </c>
      <c r="L164" s="169"/>
      <c r="M164" s="170" t="s">
        <v>3</v>
      </c>
      <c r="N164" s="171" t="s">
        <v>44</v>
      </c>
      <c r="O164" s="144">
        <v>0</v>
      </c>
      <c r="P164" s="144">
        <f aca="true" t="shared" si="1" ref="P164:P173">O164*H164</f>
        <v>0</v>
      </c>
      <c r="Q164" s="144">
        <v>0</v>
      </c>
      <c r="R164" s="144">
        <f aca="true" t="shared" si="2" ref="R164:R173">Q164*H164</f>
        <v>0</v>
      </c>
      <c r="S164" s="144">
        <v>0</v>
      </c>
      <c r="T164" s="145">
        <f aca="true" t="shared" si="3" ref="T164:T173">S164*H164</f>
        <v>0</v>
      </c>
      <c r="U164" s="28"/>
      <c r="V164" s="28"/>
      <c r="W164" s="28"/>
      <c r="X164" s="28"/>
      <c r="Y164" s="28"/>
      <c r="Z164" s="28"/>
      <c r="AA164" s="28"/>
      <c r="AB164" s="28"/>
      <c r="AC164" s="28"/>
      <c r="AD164" s="28"/>
      <c r="AE164" s="28"/>
      <c r="AR164" s="146" t="s">
        <v>324</v>
      </c>
      <c r="AT164" s="146" t="s">
        <v>230</v>
      </c>
      <c r="AU164" s="146" t="s">
        <v>81</v>
      </c>
      <c r="AY164" s="16" t="s">
        <v>134</v>
      </c>
      <c r="BE164" s="147">
        <f aca="true" t="shared" si="4" ref="BE164:BE173">IF(N164="základní",J164,0)</f>
        <v>0</v>
      </c>
      <c r="BF164" s="147">
        <f aca="true" t="shared" si="5" ref="BF164:BF173">IF(N164="snížená",J164,0)</f>
        <v>0</v>
      </c>
      <c r="BG164" s="147">
        <f aca="true" t="shared" si="6" ref="BG164:BG173">IF(N164="zákl. přenesená",J164,0)</f>
        <v>0</v>
      </c>
      <c r="BH164" s="147">
        <f aca="true" t="shared" si="7" ref="BH164:BH173">IF(N164="sníž. přenesená",J164,0)</f>
        <v>0</v>
      </c>
      <c r="BI164" s="147">
        <f aca="true" t="shared" si="8" ref="BI164:BI173">IF(N164="nulová",J164,0)</f>
        <v>0</v>
      </c>
      <c r="BJ164" s="16" t="s">
        <v>81</v>
      </c>
      <c r="BK164" s="147">
        <f aca="true" t="shared" si="9" ref="BK164:BK173">ROUND(I164*H164,2)</f>
        <v>0</v>
      </c>
      <c r="BL164" s="16" t="s">
        <v>324</v>
      </c>
      <c r="BM164" s="146" t="s">
        <v>335</v>
      </c>
    </row>
    <row r="165" spans="1:65" s="2" customFormat="1" ht="16.5" customHeight="1">
      <c r="A165" s="28"/>
      <c r="B165" s="135"/>
      <c r="C165" s="163" t="s">
        <v>327</v>
      </c>
      <c r="D165" s="163" t="s">
        <v>230</v>
      </c>
      <c r="E165" s="164" t="s">
        <v>337</v>
      </c>
      <c r="F165" s="165" t="s">
        <v>338</v>
      </c>
      <c r="G165" s="166" t="s">
        <v>339</v>
      </c>
      <c r="H165" s="167">
        <v>2</v>
      </c>
      <c r="I165" s="186">
        <v>0</v>
      </c>
      <c r="J165" s="168">
        <f t="shared" si="0"/>
        <v>0</v>
      </c>
      <c r="K165" s="165" t="s">
        <v>3</v>
      </c>
      <c r="L165" s="169"/>
      <c r="M165" s="170" t="s">
        <v>3</v>
      </c>
      <c r="N165" s="171" t="s">
        <v>44</v>
      </c>
      <c r="O165" s="144">
        <v>0</v>
      </c>
      <c r="P165" s="144">
        <f t="shared" si="1"/>
        <v>0</v>
      </c>
      <c r="Q165" s="144">
        <v>0</v>
      </c>
      <c r="R165" s="144">
        <f t="shared" si="2"/>
        <v>0</v>
      </c>
      <c r="S165" s="144">
        <v>0</v>
      </c>
      <c r="T165" s="145">
        <f t="shared" si="3"/>
        <v>0</v>
      </c>
      <c r="U165" s="28"/>
      <c r="V165" s="28"/>
      <c r="W165" s="28"/>
      <c r="X165" s="28"/>
      <c r="Y165" s="28"/>
      <c r="Z165" s="28"/>
      <c r="AA165" s="28"/>
      <c r="AB165" s="28"/>
      <c r="AC165" s="28"/>
      <c r="AD165" s="28"/>
      <c r="AE165" s="28"/>
      <c r="AR165" s="146" t="s">
        <v>324</v>
      </c>
      <c r="AT165" s="146" t="s">
        <v>230</v>
      </c>
      <c r="AU165" s="146" t="s">
        <v>81</v>
      </c>
      <c r="AY165" s="16" t="s">
        <v>134</v>
      </c>
      <c r="BE165" s="147">
        <f t="shared" si="4"/>
        <v>0</v>
      </c>
      <c r="BF165" s="147">
        <f t="shared" si="5"/>
        <v>0</v>
      </c>
      <c r="BG165" s="147">
        <f t="shared" si="6"/>
        <v>0</v>
      </c>
      <c r="BH165" s="147">
        <f t="shared" si="7"/>
        <v>0</v>
      </c>
      <c r="BI165" s="147">
        <f t="shared" si="8"/>
        <v>0</v>
      </c>
      <c r="BJ165" s="16" t="s">
        <v>81</v>
      </c>
      <c r="BK165" s="147">
        <f t="shared" si="9"/>
        <v>0</v>
      </c>
      <c r="BL165" s="16" t="s">
        <v>324</v>
      </c>
      <c r="BM165" s="146" t="s">
        <v>340</v>
      </c>
    </row>
    <row r="166" spans="1:65" s="2" customFormat="1" ht="16.5" customHeight="1">
      <c r="A166" s="28"/>
      <c r="B166" s="135"/>
      <c r="C166" s="163" t="s">
        <v>332</v>
      </c>
      <c r="D166" s="163" t="s">
        <v>230</v>
      </c>
      <c r="E166" s="164" t="s">
        <v>342</v>
      </c>
      <c r="F166" s="165" t="s">
        <v>343</v>
      </c>
      <c r="G166" s="166" t="s">
        <v>233</v>
      </c>
      <c r="H166" s="167">
        <v>2</v>
      </c>
      <c r="I166" s="186">
        <v>0</v>
      </c>
      <c r="J166" s="168">
        <f t="shared" si="0"/>
        <v>0</v>
      </c>
      <c r="K166" s="165" t="s">
        <v>3</v>
      </c>
      <c r="L166" s="169"/>
      <c r="M166" s="170" t="s">
        <v>3</v>
      </c>
      <c r="N166" s="171" t="s">
        <v>44</v>
      </c>
      <c r="O166" s="144">
        <v>0</v>
      </c>
      <c r="P166" s="144">
        <f t="shared" si="1"/>
        <v>0</v>
      </c>
      <c r="Q166" s="144">
        <v>0</v>
      </c>
      <c r="R166" s="144">
        <f t="shared" si="2"/>
        <v>0</v>
      </c>
      <c r="S166" s="144">
        <v>0</v>
      </c>
      <c r="T166" s="145">
        <f t="shared" si="3"/>
        <v>0</v>
      </c>
      <c r="U166" s="28"/>
      <c r="V166" s="28"/>
      <c r="W166" s="28"/>
      <c r="X166" s="28"/>
      <c r="Y166" s="28"/>
      <c r="Z166" s="28"/>
      <c r="AA166" s="28"/>
      <c r="AB166" s="28"/>
      <c r="AC166" s="28"/>
      <c r="AD166" s="28"/>
      <c r="AE166" s="28"/>
      <c r="AR166" s="146" t="s">
        <v>324</v>
      </c>
      <c r="AT166" s="146" t="s">
        <v>230</v>
      </c>
      <c r="AU166" s="146" t="s">
        <v>81</v>
      </c>
      <c r="AY166" s="16" t="s">
        <v>134</v>
      </c>
      <c r="BE166" s="147">
        <f t="shared" si="4"/>
        <v>0</v>
      </c>
      <c r="BF166" s="147">
        <f t="shared" si="5"/>
        <v>0</v>
      </c>
      <c r="BG166" s="147">
        <f t="shared" si="6"/>
        <v>0</v>
      </c>
      <c r="BH166" s="147">
        <f t="shared" si="7"/>
        <v>0</v>
      </c>
      <c r="BI166" s="147">
        <f t="shared" si="8"/>
        <v>0</v>
      </c>
      <c r="BJ166" s="16" t="s">
        <v>81</v>
      </c>
      <c r="BK166" s="147">
        <f t="shared" si="9"/>
        <v>0</v>
      </c>
      <c r="BL166" s="16" t="s">
        <v>324</v>
      </c>
      <c r="BM166" s="146" t="s">
        <v>344</v>
      </c>
    </row>
    <row r="167" spans="1:65" s="2" customFormat="1" ht="16.5" customHeight="1">
      <c r="A167" s="28"/>
      <c r="B167" s="135"/>
      <c r="C167" s="163" t="s">
        <v>336</v>
      </c>
      <c r="D167" s="163" t="s">
        <v>230</v>
      </c>
      <c r="E167" s="164" t="s">
        <v>346</v>
      </c>
      <c r="F167" s="165" t="s">
        <v>347</v>
      </c>
      <c r="G167" s="166" t="s">
        <v>233</v>
      </c>
      <c r="H167" s="167">
        <v>2</v>
      </c>
      <c r="I167" s="186">
        <v>0</v>
      </c>
      <c r="J167" s="168">
        <f t="shared" si="0"/>
        <v>0</v>
      </c>
      <c r="K167" s="165" t="s">
        <v>3</v>
      </c>
      <c r="L167" s="169"/>
      <c r="M167" s="170" t="s">
        <v>3</v>
      </c>
      <c r="N167" s="171" t="s">
        <v>44</v>
      </c>
      <c r="O167" s="144">
        <v>0</v>
      </c>
      <c r="P167" s="144">
        <f t="shared" si="1"/>
        <v>0</v>
      </c>
      <c r="Q167" s="144">
        <v>0</v>
      </c>
      <c r="R167" s="144">
        <f t="shared" si="2"/>
        <v>0</v>
      </c>
      <c r="S167" s="144">
        <v>0</v>
      </c>
      <c r="T167" s="145">
        <f t="shared" si="3"/>
        <v>0</v>
      </c>
      <c r="U167" s="28"/>
      <c r="V167" s="28"/>
      <c r="W167" s="28"/>
      <c r="X167" s="28"/>
      <c r="Y167" s="28"/>
      <c r="Z167" s="28"/>
      <c r="AA167" s="28"/>
      <c r="AB167" s="28"/>
      <c r="AC167" s="28"/>
      <c r="AD167" s="28"/>
      <c r="AE167" s="28"/>
      <c r="AR167" s="146" t="s">
        <v>324</v>
      </c>
      <c r="AT167" s="146" t="s">
        <v>230</v>
      </c>
      <c r="AU167" s="146" t="s">
        <v>81</v>
      </c>
      <c r="AY167" s="16" t="s">
        <v>134</v>
      </c>
      <c r="BE167" s="147">
        <f t="shared" si="4"/>
        <v>0</v>
      </c>
      <c r="BF167" s="147">
        <f t="shared" si="5"/>
        <v>0</v>
      </c>
      <c r="BG167" s="147">
        <f t="shared" si="6"/>
        <v>0</v>
      </c>
      <c r="BH167" s="147">
        <f t="shared" si="7"/>
        <v>0</v>
      </c>
      <c r="BI167" s="147">
        <f t="shared" si="8"/>
        <v>0</v>
      </c>
      <c r="BJ167" s="16" t="s">
        <v>81</v>
      </c>
      <c r="BK167" s="147">
        <f t="shared" si="9"/>
        <v>0</v>
      </c>
      <c r="BL167" s="16" t="s">
        <v>324</v>
      </c>
      <c r="BM167" s="146" t="s">
        <v>348</v>
      </c>
    </row>
    <row r="168" spans="1:65" s="2" customFormat="1" ht="16.5" customHeight="1">
      <c r="A168" s="28"/>
      <c r="B168" s="135"/>
      <c r="C168" s="163" t="s">
        <v>341</v>
      </c>
      <c r="D168" s="163" t="s">
        <v>230</v>
      </c>
      <c r="E168" s="164" t="s">
        <v>350</v>
      </c>
      <c r="F168" s="165" t="s">
        <v>351</v>
      </c>
      <c r="G168" s="166" t="s">
        <v>233</v>
      </c>
      <c r="H168" s="167">
        <v>2</v>
      </c>
      <c r="I168" s="186">
        <v>0</v>
      </c>
      <c r="J168" s="168">
        <f t="shared" si="0"/>
        <v>0</v>
      </c>
      <c r="K168" s="165" t="s">
        <v>3</v>
      </c>
      <c r="L168" s="169"/>
      <c r="M168" s="170" t="s">
        <v>3</v>
      </c>
      <c r="N168" s="171" t="s">
        <v>44</v>
      </c>
      <c r="O168" s="144">
        <v>0</v>
      </c>
      <c r="P168" s="144">
        <f t="shared" si="1"/>
        <v>0</v>
      </c>
      <c r="Q168" s="144">
        <v>0</v>
      </c>
      <c r="R168" s="144">
        <f t="shared" si="2"/>
        <v>0</v>
      </c>
      <c r="S168" s="144">
        <v>0</v>
      </c>
      <c r="T168" s="145">
        <f t="shared" si="3"/>
        <v>0</v>
      </c>
      <c r="U168" s="28"/>
      <c r="V168" s="28"/>
      <c r="W168" s="28"/>
      <c r="X168" s="28"/>
      <c r="Y168" s="28"/>
      <c r="Z168" s="28"/>
      <c r="AA168" s="28"/>
      <c r="AB168" s="28"/>
      <c r="AC168" s="28"/>
      <c r="AD168" s="28"/>
      <c r="AE168" s="28"/>
      <c r="AR168" s="146" t="s">
        <v>324</v>
      </c>
      <c r="AT168" s="146" t="s">
        <v>230</v>
      </c>
      <c r="AU168" s="146" t="s">
        <v>81</v>
      </c>
      <c r="AY168" s="16" t="s">
        <v>134</v>
      </c>
      <c r="BE168" s="147">
        <f t="shared" si="4"/>
        <v>0</v>
      </c>
      <c r="BF168" s="147">
        <f t="shared" si="5"/>
        <v>0</v>
      </c>
      <c r="BG168" s="147">
        <f t="shared" si="6"/>
        <v>0</v>
      </c>
      <c r="BH168" s="147">
        <f t="shared" si="7"/>
        <v>0</v>
      </c>
      <c r="BI168" s="147">
        <f t="shared" si="8"/>
        <v>0</v>
      </c>
      <c r="BJ168" s="16" t="s">
        <v>81</v>
      </c>
      <c r="BK168" s="147">
        <f t="shared" si="9"/>
        <v>0</v>
      </c>
      <c r="BL168" s="16" t="s">
        <v>324</v>
      </c>
      <c r="BM168" s="146" t="s">
        <v>352</v>
      </c>
    </row>
    <row r="169" spans="1:65" s="2" customFormat="1" ht="16.5" customHeight="1">
      <c r="A169" s="28"/>
      <c r="B169" s="135"/>
      <c r="C169" s="163" t="s">
        <v>345</v>
      </c>
      <c r="D169" s="163" t="s">
        <v>230</v>
      </c>
      <c r="E169" s="164" t="s">
        <v>354</v>
      </c>
      <c r="F169" s="165" t="s">
        <v>355</v>
      </c>
      <c r="G169" s="166" t="s">
        <v>233</v>
      </c>
      <c r="H169" s="167">
        <v>3</v>
      </c>
      <c r="I169" s="186">
        <v>0</v>
      </c>
      <c r="J169" s="168">
        <f t="shared" si="0"/>
        <v>0</v>
      </c>
      <c r="K169" s="165" t="s">
        <v>3</v>
      </c>
      <c r="L169" s="169"/>
      <c r="M169" s="170" t="s">
        <v>3</v>
      </c>
      <c r="N169" s="171" t="s">
        <v>44</v>
      </c>
      <c r="O169" s="144">
        <v>0</v>
      </c>
      <c r="P169" s="144">
        <f t="shared" si="1"/>
        <v>0</v>
      </c>
      <c r="Q169" s="144">
        <v>0</v>
      </c>
      <c r="R169" s="144">
        <f t="shared" si="2"/>
        <v>0</v>
      </c>
      <c r="S169" s="144">
        <v>0</v>
      </c>
      <c r="T169" s="145">
        <f t="shared" si="3"/>
        <v>0</v>
      </c>
      <c r="U169" s="28"/>
      <c r="V169" s="28"/>
      <c r="W169" s="28"/>
      <c r="X169" s="28"/>
      <c r="Y169" s="28"/>
      <c r="Z169" s="28"/>
      <c r="AA169" s="28"/>
      <c r="AB169" s="28"/>
      <c r="AC169" s="28"/>
      <c r="AD169" s="28"/>
      <c r="AE169" s="28"/>
      <c r="AR169" s="146" t="s">
        <v>324</v>
      </c>
      <c r="AT169" s="146" t="s">
        <v>230</v>
      </c>
      <c r="AU169" s="146" t="s">
        <v>81</v>
      </c>
      <c r="AY169" s="16" t="s">
        <v>134</v>
      </c>
      <c r="BE169" s="147">
        <f t="shared" si="4"/>
        <v>0</v>
      </c>
      <c r="BF169" s="147">
        <f t="shared" si="5"/>
        <v>0</v>
      </c>
      <c r="BG169" s="147">
        <f t="shared" si="6"/>
        <v>0</v>
      </c>
      <c r="BH169" s="147">
        <f t="shared" si="7"/>
        <v>0</v>
      </c>
      <c r="BI169" s="147">
        <f t="shared" si="8"/>
        <v>0</v>
      </c>
      <c r="BJ169" s="16" t="s">
        <v>81</v>
      </c>
      <c r="BK169" s="147">
        <f t="shared" si="9"/>
        <v>0</v>
      </c>
      <c r="BL169" s="16" t="s">
        <v>324</v>
      </c>
      <c r="BM169" s="146" t="s">
        <v>356</v>
      </c>
    </row>
    <row r="170" spans="1:65" s="2" customFormat="1" ht="16.5" customHeight="1">
      <c r="A170" s="28"/>
      <c r="B170" s="135"/>
      <c r="C170" s="163" t="s">
        <v>349</v>
      </c>
      <c r="D170" s="163" t="s">
        <v>230</v>
      </c>
      <c r="E170" s="164" t="s">
        <v>358</v>
      </c>
      <c r="F170" s="165" t="s">
        <v>359</v>
      </c>
      <c r="G170" s="166" t="s">
        <v>233</v>
      </c>
      <c r="H170" s="167">
        <v>2</v>
      </c>
      <c r="I170" s="186">
        <v>0</v>
      </c>
      <c r="J170" s="168">
        <f t="shared" si="0"/>
        <v>0</v>
      </c>
      <c r="K170" s="165" t="s">
        <v>3</v>
      </c>
      <c r="L170" s="169"/>
      <c r="M170" s="170" t="s">
        <v>3</v>
      </c>
      <c r="N170" s="171" t="s">
        <v>44</v>
      </c>
      <c r="O170" s="144">
        <v>0</v>
      </c>
      <c r="P170" s="144">
        <f t="shared" si="1"/>
        <v>0</v>
      </c>
      <c r="Q170" s="144">
        <v>0</v>
      </c>
      <c r="R170" s="144">
        <f t="shared" si="2"/>
        <v>0</v>
      </c>
      <c r="S170" s="144">
        <v>0</v>
      </c>
      <c r="T170" s="145">
        <f t="shared" si="3"/>
        <v>0</v>
      </c>
      <c r="U170" s="28"/>
      <c r="V170" s="28"/>
      <c r="W170" s="28"/>
      <c r="X170" s="28"/>
      <c r="Y170" s="28"/>
      <c r="Z170" s="28"/>
      <c r="AA170" s="28"/>
      <c r="AB170" s="28"/>
      <c r="AC170" s="28"/>
      <c r="AD170" s="28"/>
      <c r="AE170" s="28"/>
      <c r="AR170" s="146" t="s">
        <v>324</v>
      </c>
      <c r="AT170" s="146" t="s">
        <v>230</v>
      </c>
      <c r="AU170" s="146" t="s">
        <v>81</v>
      </c>
      <c r="AY170" s="16" t="s">
        <v>134</v>
      </c>
      <c r="BE170" s="147">
        <f t="shared" si="4"/>
        <v>0</v>
      </c>
      <c r="BF170" s="147">
        <f t="shared" si="5"/>
        <v>0</v>
      </c>
      <c r="BG170" s="147">
        <f t="shared" si="6"/>
        <v>0</v>
      </c>
      <c r="BH170" s="147">
        <f t="shared" si="7"/>
        <v>0</v>
      </c>
      <c r="BI170" s="147">
        <f t="shared" si="8"/>
        <v>0</v>
      </c>
      <c r="BJ170" s="16" t="s">
        <v>81</v>
      </c>
      <c r="BK170" s="147">
        <f t="shared" si="9"/>
        <v>0</v>
      </c>
      <c r="BL170" s="16" t="s">
        <v>324</v>
      </c>
      <c r="BM170" s="146" t="s">
        <v>360</v>
      </c>
    </row>
    <row r="171" spans="1:65" s="2" customFormat="1" ht="16.5" customHeight="1">
      <c r="A171" s="28"/>
      <c r="B171" s="135"/>
      <c r="C171" s="163" t="s">
        <v>353</v>
      </c>
      <c r="D171" s="163" t="s">
        <v>230</v>
      </c>
      <c r="E171" s="164" t="s">
        <v>362</v>
      </c>
      <c r="F171" s="165" t="s">
        <v>363</v>
      </c>
      <c r="G171" s="166" t="s">
        <v>233</v>
      </c>
      <c r="H171" s="167">
        <v>2</v>
      </c>
      <c r="I171" s="186">
        <v>0</v>
      </c>
      <c r="J171" s="168">
        <f t="shared" si="0"/>
        <v>0</v>
      </c>
      <c r="K171" s="165" t="s">
        <v>3</v>
      </c>
      <c r="L171" s="169"/>
      <c r="M171" s="170" t="s">
        <v>3</v>
      </c>
      <c r="N171" s="171" t="s">
        <v>44</v>
      </c>
      <c r="O171" s="144">
        <v>0</v>
      </c>
      <c r="P171" s="144">
        <f t="shared" si="1"/>
        <v>0</v>
      </c>
      <c r="Q171" s="144">
        <v>0</v>
      </c>
      <c r="R171" s="144">
        <f t="shared" si="2"/>
        <v>0</v>
      </c>
      <c r="S171" s="144">
        <v>0</v>
      </c>
      <c r="T171" s="145">
        <f t="shared" si="3"/>
        <v>0</v>
      </c>
      <c r="U171" s="28"/>
      <c r="V171" s="28"/>
      <c r="W171" s="28"/>
      <c r="X171" s="28"/>
      <c r="Y171" s="28"/>
      <c r="Z171" s="28"/>
      <c r="AA171" s="28"/>
      <c r="AB171" s="28"/>
      <c r="AC171" s="28"/>
      <c r="AD171" s="28"/>
      <c r="AE171" s="28"/>
      <c r="AR171" s="146" t="s">
        <v>324</v>
      </c>
      <c r="AT171" s="146" t="s">
        <v>230</v>
      </c>
      <c r="AU171" s="146" t="s">
        <v>81</v>
      </c>
      <c r="AY171" s="16" t="s">
        <v>134</v>
      </c>
      <c r="BE171" s="147">
        <f t="shared" si="4"/>
        <v>0</v>
      </c>
      <c r="BF171" s="147">
        <f t="shared" si="5"/>
        <v>0</v>
      </c>
      <c r="BG171" s="147">
        <f t="shared" si="6"/>
        <v>0</v>
      </c>
      <c r="BH171" s="147">
        <f t="shared" si="7"/>
        <v>0</v>
      </c>
      <c r="BI171" s="147">
        <f t="shared" si="8"/>
        <v>0</v>
      </c>
      <c r="BJ171" s="16" t="s">
        <v>81</v>
      </c>
      <c r="BK171" s="147">
        <f t="shared" si="9"/>
        <v>0</v>
      </c>
      <c r="BL171" s="16" t="s">
        <v>324</v>
      </c>
      <c r="BM171" s="146" t="s">
        <v>364</v>
      </c>
    </row>
    <row r="172" spans="1:65" s="2" customFormat="1" ht="16.5" customHeight="1">
      <c r="A172" s="28"/>
      <c r="B172" s="135"/>
      <c r="C172" s="163" t="s">
        <v>357</v>
      </c>
      <c r="D172" s="163" t="s">
        <v>230</v>
      </c>
      <c r="E172" s="164" t="s">
        <v>365</v>
      </c>
      <c r="F172" s="165" t="s">
        <v>366</v>
      </c>
      <c r="G172" s="166" t="s">
        <v>139</v>
      </c>
      <c r="H172" s="167">
        <v>1</v>
      </c>
      <c r="I172" s="186">
        <v>0</v>
      </c>
      <c r="J172" s="168">
        <f t="shared" si="0"/>
        <v>0</v>
      </c>
      <c r="K172" s="165" t="s">
        <v>3</v>
      </c>
      <c r="L172" s="169"/>
      <c r="M172" s="170" t="s">
        <v>3</v>
      </c>
      <c r="N172" s="171" t="s">
        <v>44</v>
      </c>
      <c r="O172" s="144">
        <v>0</v>
      </c>
      <c r="P172" s="144">
        <f t="shared" si="1"/>
        <v>0</v>
      </c>
      <c r="Q172" s="144">
        <v>0</v>
      </c>
      <c r="R172" s="144">
        <f t="shared" si="2"/>
        <v>0</v>
      </c>
      <c r="S172" s="144">
        <v>0</v>
      </c>
      <c r="T172" s="145">
        <f t="shared" si="3"/>
        <v>0</v>
      </c>
      <c r="U172" s="28"/>
      <c r="V172" s="28"/>
      <c r="W172" s="28"/>
      <c r="X172" s="28"/>
      <c r="Y172" s="28"/>
      <c r="Z172" s="28"/>
      <c r="AA172" s="28"/>
      <c r="AB172" s="28"/>
      <c r="AC172" s="28"/>
      <c r="AD172" s="28"/>
      <c r="AE172" s="28"/>
      <c r="AR172" s="146" t="s">
        <v>324</v>
      </c>
      <c r="AT172" s="146" t="s">
        <v>230</v>
      </c>
      <c r="AU172" s="146" t="s">
        <v>81</v>
      </c>
      <c r="AY172" s="16" t="s">
        <v>134</v>
      </c>
      <c r="BE172" s="147">
        <f t="shared" si="4"/>
        <v>0</v>
      </c>
      <c r="BF172" s="147">
        <f t="shared" si="5"/>
        <v>0</v>
      </c>
      <c r="BG172" s="147">
        <f t="shared" si="6"/>
        <v>0</v>
      </c>
      <c r="BH172" s="147">
        <f t="shared" si="7"/>
        <v>0</v>
      </c>
      <c r="BI172" s="147">
        <f t="shared" si="8"/>
        <v>0</v>
      </c>
      <c r="BJ172" s="16" t="s">
        <v>81</v>
      </c>
      <c r="BK172" s="147">
        <f t="shared" si="9"/>
        <v>0</v>
      </c>
      <c r="BL172" s="16" t="s">
        <v>324</v>
      </c>
      <c r="BM172" s="146" t="s">
        <v>367</v>
      </c>
    </row>
    <row r="173" spans="1:65" s="2" customFormat="1" ht="16.5" customHeight="1">
      <c r="A173" s="28"/>
      <c r="B173" s="135"/>
      <c r="C173" s="163" t="s">
        <v>361</v>
      </c>
      <c r="D173" s="163" t="s">
        <v>230</v>
      </c>
      <c r="E173" s="164" t="s">
        <v>369</v>
      </c>
      <c r="F173" s="165" t="s">
        <v>370</v>
      </c>
      <c r="G173" s="166" t="s">
        <v>139</v>
      </c>
      <c r="H173" s="167">
        <v>1</v>
      </c>
      <c r="I173" s="186">
        <v>0</v>
      </c>
      <c r="J173" s="168">
        <f t="shared" si="0"/>
        <v>0</v>
      </c>
      <c r="K173" s="165" t="s">
        <v>3</v>
      </c>
      <c r="L173" s="169"/>
      <c r="M173" s="179" t="s">
        <v>3</v>
      </c>
      <c r="N173" s="180" t="s">
        <v>44</v>
      </c>
      <c r="O173" s="181">
        <v>0</v>
      </c>
      <c r="P173" s="181">
        <f t="shared" si="1"/>
        <v>0</v>
      </c>
      <c r="Q173" s="181">
        <v>0</v>
      </c>
      <c r="R173" s="181">
        <f t="shared" si="2"/>
        <v>0</v>
      </c>
      <c r="S173" s="181">
        <v>0</v>
      </c>
      <c r="T173" s="182">
        <f t="shared" si="3"/>
        <v>0</v>
      </c>
      <c r="U173" s="28"/>
      <c r="V173" s="28"/>
      <c r="W173" s="28"/>
      <c r="X173" s="28"/>
      <c r="Y173" s="28"/>
      <c r="Z173" s="28"/>
      <c r="AA173" s="28"/>
      <c r="AB173" s="28"/>
      <c r="AC173" s="28"/>
      <c r="AD173" s="28"/>
      <c r="AE173" s="28"/>
      <c r="AR173" s="146" t="s">
        <v>324</v>
      </c>
      <c r="AT173" s="146" t="s">
        <v>230</v>
      </c>
      <c r="AU173" s="146" t="s">
        <v>81</v>
      </c>
      <c r="AY173" s="16" t="s">
        <v>134</v>
      </c>
      <c r="BE173" s="147">
        <f t="shared" si="4"/>
        <v>0</v>
      </c>
      <c r="BF173" s="147">
        <f t="shared" si="5"/>
        <v>0</v>
      </c>
      <c r="BG173" s="147">
        <f t="shared" si="6"/>
        <v>0</v>
      </c>
      <c r="BH173" s="147">
        <f t="shared" si="7"/>
        <v>0</v>
      </c>
      <c r="BI173" s="147">
        <f t="shared" si="8"/>
        <v>0</v>
      </c>
      <c r="BJ173" s="16" t="s">
        <v>81</v>
      </c>
      <c r="BK173" s="147">
        <f t="shared" si="9"/>
        <v>0</v>
      </c>
      <c r="BL173" s="16" t="s">
        <v>324</v>
      </c>
      <c r="BM173" s="146" t="s">
        <v>371</v>
      </c>
    </row>
    <row r="174" spans="1:31" s="2" customFormat="1" ht="6.95" customHeight="1">
      <c r="A174" s="28"/>
      <c r="B174" s="38"/>
      <c r="C174" s="39"/>
      <c r="D174" s="39"/>
      <c r="E174" s="39"/>
      <c r="F174" s="39"/>
      <c r="G174" s="39"/>
      <c r="H174" s="39"/>
      <c r="I174" s="39"/>
      <c r="J174" s="39"/>
      <c r="K174" s="39"/>
      <c r="L174" s="29"/>
      <c r="M174" s="28"/>
      <c r="O174" s="28"/>
      <c r="P174" s="28"/>
      <c r="Q174" s="28"/>
      <c r="R174" s="28"/>
      <c r="S174" s="28"/>
      <c r="T174" s="28"/>
      <c r="U174" s="28"/>
      <c r="V174" s="28"/>
      <c r="W174" s="28"/>
      <c r="X174" s="28"/>
      <c r="Y174" s="28"/>
      <c r="Z174" s="28"/>
      <c r="AA174" s="28"/>
      <c r="AB174" s="28"/>
      <c r="AC174" s="28"/>
      <c r="AD174" s="28"/>
      <c r="AE174" s="28"/>
    </row>
  </sheetData>
  <autoFilter ref="C88:K17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00"/>
  <sheetViews>
    <sheetView showGridLines="0" workbookViewId="0" topLeftCell="A79">
      <selection activeCell="I103" sqref="I10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93</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381</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ROUND(J89,2)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ROUND((SUM(BE89:BE199)),2)</f>
        <v>0</v>
      </c>
      <c r="G33" s="28"/>
      <c r="H33" s="28"/>
      <c r="I33" s="95">
        <v>0.21</v>
      </c>
      <c r="J33" s="94">
        <f>ROUND(((SUM(BE89:BE199))*I33),2)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ROUND((SUM(BF89:BF199)),2)</f>
        <v>0</v>
      </c>
      <c r="G34" s="28"/>
      <c r="H34" s="28"/>
      <c r="I34" s="95">
        <v>0.15</v>
      </c>
      <c r="J34" s="94">
        <f>ROUND(((SUM(BF89:BF199))*I34),2)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ROUND((SUM(BG89:BG199)),2)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ROUND((SUM(BH89:BH199)),2)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ROUND((SUM(BI89:BI199)),2)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PS1.3._VDSteti - VD Štětí (ř.km 818,59)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J89</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J90</f>
        <v>0</v>
      </c>
      <c r="L60" s="105"/>
    </row>
    <row r="61" spans="2:12" s="10" customFormat="1" ht="19.9" customHeight="1" hidden="1">
      <c r="B61" s="109"/>
      <c r="D61" s="110" t="s">
        <v>170</v>
      </c>
      <c r="E61" s="111"/>
      <c r="F61" s="111"/>
      <c r="G61" s="111"/>
      <c r="H61" s="111"/>
      <c r="I61" s="111"/>
      <c r="J61" s="112">
        <f>J91</f>
        <v>0</v>
      </c>
      <c r="L61" s="109"/>
    </row>
    <row r="62" spans="2:12" s="10" customFormat="1" ht="19.9" customHeight="1" hidden="1">
      <c r="B62" s="109"/>
      <c r="D62" s="110" t="s">
        <v>171</v>
      </c>
      <c r="E62" s="111"/>
      <c r="F62" s="111"/>
      <c r="G62" s="111"/>
      <c r="H62" s="111"/>
      <c r="I62" s="111"/>
      <c r="J62" s="112">
        <f>J98</f>
        <v>0</v>
      </c>
      <c r="L62" s="109"/>
    </row>
    <row r="63" spans="2:12" s="10" customFormat="1" ht="19.9" customHeight="1" hidden="1">
      <c r="B63" s="109"/>
      <c r="D63" s="110" t="s">
        <v>172</v>
      </c>
      <c r="E63" s="111"/>
      <c r="F63" s="111"/>
      <c r="G63" s="111"/>
      <c r="H63" s="111"/>
      <c r="I63" s="111"/>
      <c r="J63" s="112">
        <f>J108</f>
        <v>0</v>
      </c>
      <c r="L63" s="109"/>
    </row>
    <row r="64" spans="2:12" s="10" customFormat="1" ht="19.9" customHeight="1" hidden="1">
      <c r="B64" s="109"/>
      <c r="D64" s="110" t="s">
        <v>173</v>
      </c>
      <c r="E64" s="111"/>
      <c r="F64" s="111"/>
      <c r="G64" s="111"/>
      <c r="H64" s="111"/>
      <c r="I64" s="111"/>
      <c r="J64" s="112">
        <f>J112</f>
        <v>0</v>
      </c>
      <c r="L64" s="109"/>
    </row>
    <row r="65" spans="2:12" s="10" customFormat="1" ht="19.9" customHeight="1" hidden="1">
      <c r="B65" s="109"/>
      <c r="D65" s="110" t="s">
        <v>174</v>
      </c>
      <c r="E65" s="111"/>
      <c r="F65" s="111"/>
      <c r="G65" s="111"/>
      <c r="H65" s="111"/>
      <c r="I65" s="111"/>
      <c r="J65" s="112">
        <f>J117</f>
        <v>0</v>
      </c>
      <c r="L65" s="109"/>
    </row>
    <row r="66" spans="2:12" s="9" customFormat="1" ht="24.95" customHeight="1" hidden="1">
      <c r="B66" s="105"/>
      <c r="D66" s="106" t="s">
        <v>175</v>
      </c>
      <c r="E66" s="107"/>
      <c r="F66" s="107"/>
      <c r="G66" s="107"/>
      <c r="H66" s="107"/>
      <c r="I66" s="107"/>
      <c r="J66" s="108">
        <f>J120</f>
        <v>0</v>
      </c>
      <c r="L66" s="105"/>
    </row>
    <row r="67" spans="2:12" s="10" customFormat="1" ht="19.9" customHeight="1" hidden="1">
      <c r="B67" s="109"/>
      <c r="D67" s="110" t="s">
        <v>176</v>
      </c>
      <c r="E67" s="111"/>
      <c r="F67" s="111"/>
      <c r="G67" s="111"/>
      <c r="H67" s="111"/>
      <c r="I67" s="111"/>
      <c r="J67" s="112">
        <f>J121</f>
        <v>0</v>
      </c>
      <c r="L67" s="109"/>
    </row>
    <row r="68" spans="2:12" s="10" customFormat="1" ht="19.9" customHeight="1" hidden="1">
      <c r="B68" s="109"/>
      <c r="D68" s="110" t="s">
        <v>177</v>
      </c>
      <c r="E68" s="111"/>
      <c r="F68" s="111"/>
      <c r="G68" s="111"/>
      <c r="H68" s="111"/>
      <c r="I68" s="111"/>
      <c r="J68" s="112">
        <f>J151</f>
        <v>0</v>
      </c>
      <c r="L68" s="109"/>
    </row>
    <row r="69" spans="2:12" s="9" customFormat="1" ht="24.95" customHeight="1" hidden="1">
      <c r="B69" s="105"/>
      <c r="D69" s="106" t="s">
        <v>178</v>
      </c>
      <c r="E69" s="107"/>
      <c r="F69" s="107"/>
      <c r="G69" s="107"/>
      <c r="H69" s="107"/>
      <c r="I69" s="107"/>
      <c r="J69" s="108">
        <f>J182</f>
        <v>0</v>
      </c>
      <c r="L69" s="105"/>
    </row>
    <row r="70" spans="1:31" s="2" customFormat="1" ht="21.75" customHeight="1" hidden="1">
      <c r="A70" s="28"/>
      <c r="B70" s="29"/>
      <c r="C70" s="28"/>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hidden="1">
      <c r="A71" s="28"/>
      <c r="B71" s="38"/>
      <c r="C71" s="39"/>
      <c r="D71" s="39"/>
      <c r="E71" s="39"/>
      <c r="F71" s="39"/>
      <c r="G71" s="39"/>
      <c r="H71" s="39"/>
      <c r="I71" s="39"/>
      <c r="J71" s="39"/>
      <c r="K71" s="39"/>
      <c r="L71" s="88"/>
      <c r="S71" s="28"/>
      <c r="T71" s="28"/>
      <c r="U71" s="28"/>
      <c r="V71" s="28"/>
      <c r="W71" s="28"/>
      <c r="X71" s="28"/>
      <c r="Y71" s="28"/>
      <c r="Z71" s="28"/>
      <c r="AA71" s="28"/>
      <c r="AB71" s="28"/>
      <c r="AC71" s="28"/>
      <c r="AD71" s="28"/>
      <c r="AE71" s="28"/>
    </row>
    <row r="72" ht="12" hidden="1"/>
    <row r="73" ht="12" hidden="1"/>
    <row r="74" ht="12" hidden="1"/>
    <row r="75" spans="1:31" s="2" customFormat="1" ht="6.95" customHeight="1">
      <c r="A75" s="28"/>
      <c r="B75" s="40"/>
      <c r="C75" s="41"/>
      <c r="D75" s="41"/>
      <c r="E75" s="41"/>
      <c r="F75" s="41"/>
      <c r="G75" s="41"/>
      <c r="H75" s="41"/>
      <c r="I75" s="41"/>
      <c r="J75" s="41"/>
      <c r="K75" s="41"/>
      <c r="L75" s="88"/>
      <c r="S75" s="28"/>
      <c r="T75" s="28"/>
      <c r="U75" s="28"/>
      <c r="V75" s="28"/>
      <c r="W75" s="28"/>
      <c r="X75" s="28"/>
      <c r="Y75" s="28"/>
      <c r="Z75" s="28"/>
      <c r="AA75" s="28"/>
      <c r="AB75" s="28"/>
      <c r="AC75" s="28"/>
      <c r="AD75" s="28"/>
      <c r="AE75" s="28"/>
    </row>
    <row r="76" spans="1:31" s="2" customFormat="1" ht="24.95" customHeight="1">
      <c r="A76" s="28"/>
      <c r="B76" s="29"/>
      <c r="C76" s="20" t="s">
        <v>118</v>
      </c>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15</v>
      </c>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6.5" customHeight="1">
      <c r="A79" s="28"/>
      <c r="B79" s="29"/>
      <c r="C79" s="28"/>
      <c r="D79" s="28"/>
      <c r="E79" s="225" t="str">
        <f>E7</f>
        <v>Osazení plavebních znaků</v>
      </c>
      <c r="F79" s="226"/>
      <c r="G79" s="226"/>
      <c r="H79" s="226"/>
      <c r="I79" s="28"/>
      <c r="J79" s="28"/>
      <c r="K79" s="28"/>
      <c r="L79" s="88"/>
      <c r="S79" s="28"/>
      <c r="T79" s="28"/>
      <c r="U79" s="28"/>
      <c r="V79" s="28"/>
      <c r="W79" s="28"/>
      <c r="X79" s="28"/>
      <c r="Y79" s="28"/>
      <c r="Z79" s="28"/>
      <c r="AA79" s="28"/>
      <c r="AB79" s="28"/>
      <c r="AC79" s="28"/>
      <c r="AD79" s="28"/>
      <c r="AE79" s="28"/>
    </row>
    <row r="80" spans="1:31" s="2" customFormat="1" ht="12" customHeight="1">
      <c r="A80" s="28"/>
      <c r="B80" s="29"/>
      <c r="C80" s="25" t="s">
        <v>107</v>
      </c>
      <c r="D80" s="28"/>
      <c r="E80" s="28"/>
      <c r="F80" s="28"/>
      <c r="G80" s="28"/>
      <c r="H80" s="28"/>
      <c r="I80" s="28"/>
      <c r="J80" s="28"/>
      <c r="K80" s="28"/>
      <c r="L80" s="88"/>
      <c r="S80" s="28"/>
      <c r="T80" s="28"/>
      <c r="U80" s="28"/>
      <c r="V80" s="28"/>
      <c r="W80" s="28"/>
      <c r="X80" s="28"/>
      <c r="Y80" s="28"/>
      <c r="Z80" s="28"/>
      <c r="AA80" s="28"/>
      <c r="AB80" s="28"/>
      <c r="AC80" s="28"/>
      <c r="AD80" s="28"/>
      <c r="AE80" s="28"/>
    </row>
    <row r="81" spans="1:31" s="2" customFormat="1" ht="16.5" customHeight="1">
      <c r="A81" s="28"/>
      <c r="B81" s="29"/>
      <c r="C81" s="28"/>
      <c r="D81" s="28"/>
      <c r="E81" s="187" t="str">
        <f>E9</f>
        <v>PS1.3._VDSteti - VD Štětí (ř.km 818,59) - osazení světelných znaků</v>
      </c>
      <c r="F81" s="224"/>
      <c r="G81" s="224"/>
      <c r="H81" s="224"/>
      <c r="I81" s="28"/>
      <c r="J81" s="28"/>
      <c r="K81" s="28"/>
      <c r="L81" s="88"/>
      <c r="S81" s="28"/>
      <c r="T81" s="28"/>
      <c r="U81" s="28"/>
      <c r="V81" s="28"/>
      <c r="W81" s="28"/>
      <c r="X81" s="28"/>
      <c r="Y81" s="28"/>
      <c r="Z81" s="28"/>
      <c r="AA81" s="28"/>
      <c r="AB81" s="28"/>
      <c r="AC81" s="28"/>
      <c r="AD81" s="28"/>
      <c r="AE81" s="28"/>
    </row>
    <row r="82" spans="1:31" s="2" customFormat="1" ht="6.9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2" customFormat="1" ht="12" customHeight="1">
      <c r="A83" s="28"/>
      <c r="B83" s="29"/>
      <c r="C83" s="25" t="s">
        <v>20</v>
      </c>
      <c r="D83" s="28"/>
      <c r="E83" s="28"/>
      <c r="F83" s="23" t="str">
        <f>F12</f>
        <v>Labe</v>
      </c>
      <c r="G83" s="28"/>
      <c r="H83" s="28"/>
      <c r="I83" s="25" t="s">
        <v>22</v>
      </c>
      <c r="J83" s="46" t="str">
        <f>IF(J12="","",J12)</f>
        <v>27. 12. 2019</v>
      </c>
      <c r="K83" s="28"/>
      <c r="L83" s="88"/>
      <c r="S83" s="28"/>
      <c r="T83" s="28"/>
      <c r="U83" s="28"/>
      <c r="V83" s="28"/>
      <c r="W83" s="28"/>
      <c r="X83" s="28"/>
      <c r="Y83" s="28"/>
      <c r="Z83" s="28"/>
      <c r="AA83" s="28"/>
      <c r="AB83" s="28"/>
      <c r="AC83" s="28"/>
      <c r="AD83" s="28"/>
      <c r="AE83" s="28"/>
    </row>
    <row r="84" spans="1:31" s="2" customFormat="1" ht="6.95" customHeight="1">
      <c r="A84" s="28"/>
      <c r="B84" s="29"/>
      <c r="C84" s="28"/>
      <c r="D84" s="28"/>
      <c r="E84" s="28"/>
      <c r="F84" s="28"/>
      <c r="G84" s="28"/>
      <c r="H84" s="28"/>
      <c r="I84" s="28"/>
      <c r="J84" s="28"/>
      <c r="K84" s="28"/>
      <c r="L84" s="88"/>
      <c r="S84" s="28"/>
      <c r="T84" s="28"/>
      <c r="U84" s="28"/>
      <c r="V84" s="28"/>
      <c r="W84" s="28"/>
      <c r="X84" s="28"/>
      <c r="Y84" s="28"/>
      <c r="Z84" s="28"/>
      <c r="AA84" s="28"/>
      <c r="AB84" s="28"/>
      <c r="AC84" s="28"/>
      <c r="AD84" s="28"/>
      <c r="AE84" s="28"/>
    </row>
    <row r="85" spans="1:31" s="2" customFormat="1" ht="25.7" customHeight="1">
      <c r="A85" s="28"/>
      <c r="B85" s="29"/>
      <c r="C85" s="25" t="s">
        <v>24</v>
      </c>
      <c r="D85" s="28"/>
      <c r="E85" s="28"/>
      <c r="F85" s="23" t="str">
        <f>E15</f>
        <v>Povodí Labe, s.p.</v>
      </c>
      <c r="G85" s="28"/>
      <c r="H85" s="28"/>
      <c r="I85" s="25" t="s">
        <v>31</v>
      </c>
      <c r="J85" s="26" t="str">
        <f>E21</f>
        <v>Building &amp; Law, spol. s r.o.</v>
      </c>
      <c r="K85" s="28"/>
      <c r="L85" s="88"/>
      <c r="S85" s="28"/>
      <c r="T85" s="28"/>
      <c r="U85" s="28"/>
      <c r="V85" s="28"/>
      <c r="W85" s="28"/>
      <c r="X85" s="28"/>
      <c r="Y85" s="28"/>
      <c r="Z85" s="28"/>
      <c r="AA85" s="28"/>
      <c r="AB85" s="28"/>
      <c r="AC85" s="28"/>
      <c r="AD85" s="28"/>
      <c r="AE85" s="28"/>
    </row>
    <row r="86" spans="1:31" s="2" customFormat="1" ht="15.2" customHeight="1">
      <c r="A86" s="28"/>
      <c r="B86" s="29"/>
      <c r="C86" s="25" t="s">
        <v>29</v>
      </c>
      <c r="D86" s="28"/>
      <c r="E86" s="28"/>
      <c r="F86" s="23" t="str">
        <f>IF(E18="","",E18)</f>
        <v xml:space="preserve"> </v>
      </c>
      <c r="G86" s="28"/>
      <c r="H86" s="28"/>
      <c r="I86" s="25" t="s">
        <v>35</v>
      </c>
      <c r="J86" s="26" t="str">
        <f>E24</f>
        <v>MD</v>
      </c>
      <c r="K86" s="28"/>
      <c r="L86" s="88"/>
      <c r="S86" s="28"/>
      <c r="T86" s="28"/>
      <c r="U86" s="28"/>
      <c r="V86" s="28"/>
      <c r="W86" s="28"/>
      <c r="X86" s="28"/>
      <c r="Y86" s="28"/>
      <c r="Z86" s="28"/>
      <c r="AA86" s="28"/>
      <c r="AB86" s="28"/>
      <c r="AC86" s="28"/>
      <c r="AD86" s="28"/>
      <c r="AE86" s="28"/>
    </row>
    <row r="87" spans="1:31" s="2" customFormat="1" ht="10.35" customHeight="1">
      <c r="A87" s="28"/>
      <c r="B87" s="29"/>
      <c r="C87" s="28"/>
      <c r="D87" s="28"/>
      <c r="E87" s="28"/>
      <c r="F87" s="28"/>
      <c r="G87" s="28"/>
      <c r="H87" s="28"/>
      <c r="I87" s="28"/>
      <c r="J87" s="28"/>
      <c r="K87" s="28"/>
      <c r="L87" s="88"/>
      <c r="S87" s="28"/>
      <c r="T87" s="28"/>
      <c r="U87" s="28"/>
      <c r="V87" s="28"/>
      <c r="W87" s="28"/>
      <c r="X87" s="28"/>
      <c r="Y87" s="28"/>
      <c r="Z87" s="28"/>
      <c r="AA87" s="28"/>
      <c r="AB87" s="28"/>
      <c r="AC87" s="28"/>
      <c r="AD87" s="28"/>
      <c r="AE87" s="28"/>
    </row>
    <row r="88" spans="1:31" s="11" customFormat="1" ht="29.25" customHeight="1">
      <c r="A88" s="113"/>
      <c r="B88" s="114"/>
      <c r="C88" s="115" t="s">
        <v>119</v>
      </c>
      <c r="D88" s="116" t="s">
        <v>58</v>
      </c>
      <c r="E88" s="116" t="s">
        <v>54</v>
      </c>
      <c r="F88" s="116" t="s">
        <v>55</v>
      </c>
      <c r="G88" s="116" t="s">
        <v>120</v>
      </c>
      <c r="H88" s="116" t="s">
        <v>121</v>
      </c>
      <c r="I88" s="116" t="s">
        <v>122</v>
      </c>
      <c r="J88" s="116" t="s">
        <v>111</v>
      </c>
      <c r="K88" s="117" t="s">
        <v>123</v>
      </c>
      <c r="L88" s="118"/>
      <c r="M88" s="53" t="s">
        <v>3</v>
      </c>
      <c r="N88" s="54" t="s">
        <v>43</v>
      </c>
      <c r="O88" s="54" t="s">
        <v>124</v>
      </c>
      <c r="P88" s="54" t="s">
        <v>125</v>
      </c>
      <c r="Q88" s="54" t="s">
        <v>126</v>
      </c>
      <c r="R88" s="54" t="s">
        <v>127</v>
      </c>
      <c r="S88" s="54" t="s">
        <v>128</v>
      </c>
      <c r="T88" s="55" t="s">
        <v>129</v>
      </c>
      <c r="U88" s="113"/>
      <c r="V88" s="113"/>
      <c r="W88" s="113"/>
      <c r="X88" s="113"/>
      <c r="Y88" s="113"/>
      <c r="Z88" s="113"/>
      <c r="AA88" s="113"/>
      <c r="AB88" s="113"/>
      <c r="AC88" s="113"/>
      <c r="AD88" s="113"/>
      <c r="AE88" s="113"/>
    </row>
    <row r="89" spans="1:63" s="2" customFormat="1" ht="22.9" customHeight="1">
      <c r="A89" s="28"/>
      <c r="B89" s="29"/>
      <c r="C89" s="60" t="s">
        <v>130</v>
      </c>
      <c r="D89" s="28"/>
      <c r="E89" s="28"/>
      <c r="F89" s="28"/>
      <c r="G89" s="28"/>
      <c r="H89" s="28"/>
      <c r="I89" s="28"/>
      <c r="J89" s="119">
        <f>BK89</f>
        <v>0</v>
      </c>
      <c r="K89" s="28"/>
      <c r="L89" s="29"/>
      <c r="M89" s="56"/>
      <c r="N89" s="47"/>
      <c r="O89" s="57"/>
      <c r="P89" s="120">
        <f>P90+P120+P182</f>
        <v>158.68592999999998</v>
      </c>
      <c r="Q89" s="57"/>
      <c r="R89" s="120">
        <f>R90+R120+R182</f>
        <v>2.9977459999999994</v>
      </c>
      <c r="S89" s="57"/>
      <c r="T89" s="121">
        <f>T90+T120+T182</f>
        <v>0.11</v>
      </c>
      <c r="U89" s="28"/>
      <c r="V89" s="28"/>
      <c r="W89" s="28"/>
      <c r="X89" s="28"/>
      <c r="Y89" s="28"/>
      <c r="Z89" s="28"/>
      <c r="AA89" s="28"/>
      <c r="AB89" s="28"/>
      <c r="AC89" s="28"/>
      <c r="AD89" s="28"/>
      <c r="AE89" s="28"/>
      <c r="AT89" s="16" t="s">
        <v>72</v>
      </c>
      <c r="AU89" s="16" t="s">
        <v>112</v>
      </c>
      <c r="BK89" s="122">
        <f>BK90+BK120+BK182</f>
        <v>0</v>
      </c>
    </row>
    <row r="90" spans="2:63" s="12" customFormat="1" ht="25.9" customHeight="1">
      <c r="B90" s="123"/>
      <c r="D90" s="124" t="s">
        <v>72</v>
      </c>
      <c r="E90" s="125" t="s">
        <v>179</v>
      </c>
      <c r="F90" s="125" t="s">
        <v>180</v>
      </c>
      <c r="J90" s="126">
        <f>BK90</f>
        <v>0</v>
      </c>
      <c r="L90" s="123"/>
      <c r="M90" s="127"/>
      <c r="N90" s="128"/>
      <c r="O90" s="128"/>
      <c r="P90" s="129">
        <f>P91+P98+P108+P112+P117</f>
        <v>12.077716999999998</v>
      </c>
      <c r="Q90" s="128"/>
      <c r="R90" s="129">
        <f>R91+R98+R108+R112+R117</f>
        <v>2.9768159999999995</v>
      </c>
      <c r="S90" s="128"/>
      <c r="T90" s="130">
        <f>T91+T98+T108+T112+T117</f>
        <v>0</v>
      </c>
      <c r="AR90" s="124" t="s">
        <v>81</v>
      </c>
      <c r="AT90" s="131" t="s">
        <v>72</v>
      </c>
      <c r="AU90" s="131" t="s">
        <v>73</v>
      </c>
      <c r="AY90" s="124" t="s">
        <v>134</v>
      </c>
      <c r="BK90" s="132">
        <f>BK91+BK98+BK108+BK112+BK117</f>
        <v>0</v>
      </c>
    </row>
    <row r="91" spans="2:63" s="12" customFormat="1" ht="22.9" customHeight="1">
      <c r="B91" s="123"/>
      <c r="D91" s="124" t="s">
        <v>72</v>
      </c>
      <c r="E91" s="133" t="s">
        <v>81</v>
      </c>
      <c r="F91" s="133" t="s">
        <v>181</v>
      </c>
      <c r="J91" s="134">
        <f>BK91</f>
        <v>0</v>
      </c>
      <c r="L91" s="123"/>
      <c r="M91" s="127"/>
      <c r="N91" s="128"/>
      <c r="O91" s="128"/>
      <c r="P91" s="129">
        <f>SUM(P92:P97)</f>
        <v>3.01</v>
      </c>
      <c r="Q91" s="128"/>
      <c r="R91" s="129">
        <f>SUM(R92:R97)</f>
        <v>0</v>
      </c>
      <c r="S91" s="128"/>
      <c r="T91" s="130">
        <f>SUM(T92:T97)</f>
        <v>0</v>
      </c>
      <c r="AR91" s="124" t="s">
        <v>81</v>
      </c>
      <c r="AT91" s="131" t="s">
        <v>72</v>
      </c>
      <c r="AU91" s="131" t="s">
        <v>81</v>
      </c>
      <c r="AY91" s="124" t="s">
        <v>134</v>
      </c>
      <c r="BK91" s="132">
        <f>SUM(BK92:BK97)</f>
        <v>0</v>
      </c>
    </row>
    <row r="92" spans="1:65" s="2" customFormat="1" ht="21.75" customHeight="1">
      <c r="A92" s="28"/>
      <c r="B92" s="135"/>
      <c r="C92" s="136" t="s">
        <v>81</v>
      </c>
      <c r="D92" s="136" t="s">
        <v>137</v>
      </c>
      <c r="E92" s="137" t="s">
        <v>182</v>
      </c>
      <c r="F92" s="138" t="s">
        <v>183</v>
      </c>
      <c r="G92" s="139" t="s">
        <v>184</v>
      </c>
      <c r="H92" s="140">
        <v>1</v>
      </c>
      <c r="I92" s="185">
        <v>0</v>
      </c>
      <c r="J92" s="141">
        <f>ROUND(I92*H92,2)</f>
        <v>0</v>
      </c>
      <c r="K92" s="138" t="s">
        <v>140</v>
      </c>
      <c r="L92" s="29"/>
      <c r="M92" s="142" t="s">
        <v>3</v>
      </c>
      <c r="N92" s="143" t="s">
        <v>44</v>
      </c>
      <c r="O92" s="144">
        <v>2.948</v>
      </c>
      <c r="P92" s="144">
        <f>O92*H92</f>
        <v>2.948</v>
      </c>
      <c r="Q92" s="144">
        <v>0</v>
      </c>
      <c r="R92" s="144">
        <f>Q92*H92</f>
        <v>0</v>
      </c>
      <c r="S92" s="144">
        <v>0</v>
      </c>
      <c r="T92" s="145">
        <f>S92*H92</f>
        <v>0</v>
      </c>
      <c r="U92" s="28"/>
      <c r="V92" s="28"/>
      <c r="W92" s="28"/>
      <c r="X92" s="28"/>
      <c r="Y92" s="28"/>
      <c r="Z92" s="28"/>
      <c r="AA92" s="28"/>
      <c r="AB92" s="28"/>
      <c r="AC92" s="28"/>
      <c r="AD92" s="28"/>
      <c r="AE92" s="28"/>
      <c r="AR92" s="146" t="s">
        <v>159</v>
      </c>
      <c r="AT92" s="146" t="s">
        <v>137</v>
      </c>
      <c r="AU92" s="146" t="s">
        <v>83</v>
      </c>
      <c r="AY92" s="16" t="s">
        <v>134</v>
      </c>
      <c r="BE92" s="147">
        <f>IF(N92="základní",J92,0)</f>
        <v>0</v>
      </c>
      <c r="BF92" s="147">
        <f>IF(N92="snížená",J92,0)</f>
        <v>0</v>
      </c>
      <c r="BG92" s="147">
        <f>IF(N92="zákl. přenesená",J92,0)</f>
        <v>0</v>
      </c>
      <c r="BH92" s="147">
        <f>IF(N92="sníž. přenesená",J92,0)</f>
        <v>0</v>
      </c>
      <c r="BI92" s="147">
        <f>IF(N92="nulová",J92,0)</f>
        <v>0</v>
      </c>
      <c r="BJ92" s="16" t="s">
        <v>81</v>
      </c>
      <c r="BK92" s="147">
        <f>ROUND(I92*H92,2)</f>
        <v>0</v>
      </c>
      <c r="BL92" s="16" t="s">
        <v>159</v>
      </c>
      <c r="BM92" s="146" t="s">
        <v>185</v>
      </c>
    </row>
    <row r="93" spans="1:47" s="2" customFormat="1" ht="48.75">
      <c r="A93" s="28"/>
      <c r="B93" s="29"/>
      <c r="C93" s="28"/>
      <c r="D93" s="148" t="s">
        <v>186</v>
      </c>
      <c r="E93" s="28"/>
      <c r="F93" s="149" t="s">
        <v>187</v>
      </c>
      <c r="G93" s="28"/>
      <c r="H93" s="28"/>
      <c r="I93" s="28"/>
      <c r="J93" s="28"/>
      <c r="K93" s="28"/>
      <c r="L93" s="29"/>
      <c r="M93" s="150"/>
      <c r="N93" s="151"/>
      <c r="O93" s="49"/>
      <c r="P93" s="49"/>
      <c r="Q93" s="49"/>
      <c r="R93" s="49"/>
      <c r="S93" s="49"/>
      <c r="T93" s="50"/>
      <c r="U93" s="28"/>
      <c r="V93" s="28"/>
      <c r="W93" s="28"/>
      <c r="X93" s="28"/>
      <c r="Y93" s="28"/>
      <c r="Z93" s="28"/>
      <c r="AA93" s="28"/>
      <c r="AB93" s="28"/>
      <c r="AC93" s="28"/>
      <c r="AD93" s="28"/>
      <c r="AE93" s="28"/>
      <c r="AT93" s="16" t="s">
        <v>186</v>
      </c>
      <c r="AU93" s="16" t="s">
        <v>83</v>
      </c>
    </row>
    <row r="94" spans="2:51" s="13" customFormat="1" ht="12">
      <c r="B94" s="156"/>
      <c r="D94" s="148" t="s">
        <v>188</v>
      </c>
      <c r="E94" s="157" t="s">
        <v>3</v>
      </c>
      <c r="F94" s="158" t="s">
        <v>81</v>
      </c>
      <c r="H94" s="159">
        <v>1</v>
      </c>
      <c r="L94" s="156"/>
      <c r="M94" s="160"/>
      <c r="N94" s="161"/>
      <c r="O94" s="161"/>
      <c r="P94" s="161"/>
      <c r="Q94" s="161"/>
      <c r="R94" s="161"/>
      <c r="S94" s="161"/>
      <c r="T94" s="162"/>
      <c r="AT94" s="157" t="s">
        <v>188</v>
      </c>
      <c r="AU94" s="157" t="s">
        <v>83</v>
      </c>
      <c r="AV94" s="13" t="s">
        <v>83</v>
      </c>
      <c r="AW94" s="13" t="s">
        <v>34</v>
      </c>
      <c r="AX94" s="13" t="s">
        <v>81</v>
      </c>
      <c r="AY94" s="157" t="s">
        <v>134</v>
      </c>
    </row>
    <row r="95" spans="1:65" s="2" customFormat="1" ht="21.75" customHeight="1">
      <c r="A95" s="28"/>
      <c r="B95" s="135"/>
      <c r="C95" s="136" t="s">
        <v>83</v>
      </c>
      <c r="D95" s="136" t="s">
        <v>137</v>
      </c>
      <c r="E95" s="137" t="s">
        <v>190</v>
      </c>
      <c r="F95" s="138" t="s">
        <v>191</v>
      </c>
      <c r="G95" s="139" t="s">
        <v>184</v>
      </c>
      <c r="H95" s="140">
        <v>1</v>
      </c>
      <c r="I95" s="185">
        <v>0</v>
      </c>
      <c r="J95" s="141">
        <f>ROUND(I95*H95,2)</f>
        <v>0</v>
      </c>
      <c r="K95" s="138" t="s">
        <v>140</v>
      </c>
      <c r="L95" s="29"/>
      <c r="M95" s="142" t="s">
        <v>3</v>
      </c>
      <c r="N95" s="143" t="s">
        <v>44</v>
      </c>
      <c r="O95" s="144">
        <v>0.062</v>
      </c>
      <c r="P95" s="144">
        <f>O95*H95</f>
        <v>0.062</v>
      </c>
      <c r="Q95" s="144">
        <v>0</v>
      </c>
      <c r="R95" s="144">
        <f>Q95*H95</f>
        <v>0</v>
      </c>
      <c r="S95" s="144">
        <v>0</v>
      </c>
      <c r="T95" s="145">
        <f>S95*H95</f>
        <v>0</v>
      </c>
      <c r="U95" s="28"/>
      <c r="V95" s="28"/>
      <c r="W95" s="28"/>
      <c r="X95" s="28"/>
      <c r="Y95" s="28"/>
      <c r="Z95" s="28"/>
      <c r="AA95" s="28"/>
      <c r="AB95" s="28"/>
      <c r="AC95" s="28"/>
      <c r="AD95" s="28"/>
      <c r="AE95" s="28"/>
      <c r="AR95" s="146" t="s">
        <v>159</v>
      </c>
      <c r="AT95" s="146" t="s">
        <v>137</v>
      </c>
      <c r="AU95" s="146" t="s">
        <v>83</v>
      </c>
      <c r="AY95" s="16" t="s">
        <v>134</v>
      </c>
      <c r="BE95" s="147">
        <f>IF(N95="základní",J95,0)</f>
        <v>0</v>
      </c>
      <c r="BF95" s="147">
        <f>IF(N95="snížená",J95,0)</f>
        <v>0</v>
      </c>
      <c r="BG95" s="147">
        <f>IF(N95="zákl. přenesená",J95,0)</f>
        <v>0</v>
      </c>
      <c r="BH95" s="147">
        <f>IF(N95="sníž. přenesená",J95,0)</f>
        <v>0</v>
      </c>
      <c r="BI95" s="147">
        <f>IF(N95="nulová",J95,0)</f>
        <v>0</v>
      </c>
      <c r="BJ95" s="16" t="s">
        <v>81</v>
      </c>
      <c r="BK95" s="147">
        <f>ROUND(I95*H95,2)</f>
        <v>0</v>
      </c>
      <c r="BL95" s="16" t="s">
        <v>159</v>
      </c>
      <c r="BM95" s="146" t="s">
        <v>192</v>
      </c>
    </row>
    <row r="96" spans="1:47" s="2" customFormat="1" ht="351">
      <c r="A96" s="28"/>
      <c r="B96" s="29"/>
      <c r="C96" s="28"/>
      <c r="D96" s="148" t="s">
        <v>186</v>
      </c>
      <c r="E96" s="28"/>
      <c r="F96" s="149" t="s">
        <v>193</v>
      </c>
      <c r="G96" s="28"/>
      <c r="H96" s="28"/>
      <c r="I96" s="28"/>
      <c r="J96" s="28"/>
      <c r="K96" s="28"/>
      <c r="L96" s="29"/>
      <c r="M96" s="150"/>
      <c r="N96" s="151"/>
      <c r="O96" s="49"/>
      <c r="P96" s="49"/>
      <c r="Q96" s="49"/>
      <c r="R96" s="49"/>
      <c r="S96" s="49"/>
      <c r="T96" s="50"/>
      <c r="U96" s="28"/>
      <c r="V96" s="28"/>
      <c r="W96" s="28"/>
      <c r="X96" s="28"/>
      <c r="Y96" s="28"/>
      <c r="Z96" s="28"/>
      <c r="AA96" s="28"/>
      <c r="AB96" s="28"/>
      <c r="AC96" s="28"/>
      <c r="AD96" s="28"/>
      <c r="AE96" s="28"/>
      <c r="AT96" s="16" t="s">
        <v>186</v>
      </c>
      <c r="AU96" s="16" t="s">
        <v>83</v>
      </c>
    </row>
    <row r="97" spans="2:51" s="13" customFormat="1" ht="12">
      <c r="B97" s="156"/>
      <c r="D97" s="148" t="s">
        <v>188</v>
      </c>
      <c r="E97" s="157" t="s">
        <v>3</v>
      </c>
      <c r="F97" s="158" t="s">
        <v>81</v>
      </c>
      <c r="H97" s="159">
        <v>1</v>
      </c>
      <c r="L97" s="156"/>
      <c r="M97" s="160"/>
      <c r="N97" s="161"/>
      <c r="O97" s="161"/>
      <c r="P97" s="161"/>
      <c r="Q97" s="161"/>
      <c r="R97" s="161"/>
      <c r="S97" s="161"/>
      <c r="T97" s="162"/>
      <c r="AT97" s="157" t="s">
        <v>188</v>
      </c>
      <c r="AU97" s="157" t="s">
        <v>83</v>
      </c>
      <c r="AV97" s="13" t="s">
        <v>83</v>
      </c>
      <c r="AW97" s="13" t="s">
        <v>34</v>
      </c>
      <c r="AX97" s="13" t="s">
        <v>81</v>
      </c>
      <c r="AY97" s="157" t="s">
        <v>134</v>
      </c>
    </row>
    <row r="98" spans="2:63" s="12" customFormat="1" ht="22.9" customHeight="1">
      <c r="B98" s="123"/>
      <c r="D98" s="124" t="s">
        <v>72</v>
      </c>
      <c r="E98" s="133" t="s">
        <v>152</v>
      </c>
      <c r="F98" s="133" t="s">
        <v>195</v>
      </c>
      <c r="J98" s="134">
        <f>BK98</f>
        <v>0</v>
      </c>
      <c r="L98" s="123"/>
      <c r="M98" s="127"/>
      <c r="N98" s="128"/>
      <c r="O98" s="128"/>
      <c r="P98" s="129">
        <f>SUM(P99:P107)</f>
        <v>5.9174</v>
      </c>
      <c r="Q98" s="128"/>
      <c r="R98" s="129">
        <f>SUM(R99:R107)</f>
        <v>2.7741559999999996</v>
      </c>
      <c r="S98" s="128"/>
      <c r="T98" s="130">
        <f>SUM(T99:T107)</f>
        <v>0</v>
      </c>
      <c r="AR98" s="124" t="s">
        <v>81</v>
      </c>
      <c r="AT98" s="131" t="s">
        <v>72</v>
      </c>
      <c r="AU98" s="131" t="s">
        <v>81</v>
      </c>
      <c r="AY98" s="124" t="s">
        <v>134</v>
      </c>
      <c r="BK98" s="132">
        <f>SUM(BK99:BK107)</f>
        <v>0</v>
      </c>
    </row>
    <row r="99" spans="1:65" s="2" customFormat="1" ht="33" customHeight="1">
      <c r="A99" s="28"/>
      <c r="B99" s="135"/>
      <c r="C99" s="136" t="s">
        <v>152</v>
      </c>
      <c r="D99" s="136" t="s">
        <v>137</v>
      </c>
      <c r="E99" s="137" t="s">
        <v>196</v>
      </c>
      <c r="F99" s="138" t="s">
        <v>197</v>
      </c>
      <c r="G99" s="139" t="s">
        <v>184</v>
      </c>
      <c r="H99" s="140">
        <v>1</v>
      </c>
      <c r="I99" s="185">
        <v>0</v>
      </c>
      <c r="J99" s="141">
        <f>ROUND(I99*H99,2)</f>
        <v>0</v>
      </c>
      <c r="K99" s="138" t="s">
        <v>140</v>
      </c>
      <c r="L99" s="29"/>
      <c r="M99" s="142" t="s">
        <v>3</v>
      </c>
      <c r="N99" s="143" t="s">
        <v>44</v>
      </c>
      <c r="O99" s="144">
        <v>3.899</v>
      </c>
      <c r="P99" s="144">
        <f>O99*H99</f>
        <v>3.899</v>
      </c>
      <c r="Q99" s="144">
        <v>2.76766</v>
      </c>
      <c r="R99" s="144">
        <f>Q99*H99</f>
        <v>2.76766</v>
      </c>
      <c r="S99" s="144">
        <v>0</v>
      </c>
      <c r="T99" s="145">
        <f>S99*H99</f>
        <v>0</v>
      </c>
      <c r="U99" s="28"/>
      <c r="V99" s="28"/>
      <c r="W99" s="28"/>
      <c r="X99" s="28"/>
      <c r="Y99" s="28"/>
      <c r="Z99" s="28"/>
      <c r="AA99" s="28"/>
      <c r="AB99" s="28"/>
      <c r="AC99" s="28"/>
      <c r="AD99" s="28"/>
      <c r="AE99" s="28"/>
      <c r="AR99" s="146" t="s">
        <v>159</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159</v>
      </c>
      <c r="BM99" s="146" t="s">
        <v>198</v>
      </c>
    </row>
    <row r="100" spans="1:47" s="2" customFormat="1" ht="234">
      <c r="A100" s="28"/>
      <c r="B100" s="29"/>
      <c r="C100" s="28"/>
      <c r="D100" s="148" t="s">
        <v>186</v>
      </c>
      <c r="E100" s="28"/>
      <c r="F100" s="149" t="s">
        <v>199</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2:51" s="13" customFormat="1" ht="12">
      <c r="B101" s="156"/>
      <c r="D101" s="148" t="s">
        <v>188</v>
      </c>
      <c r="E101" s="157" t="s">
        <v>3</v>
      </c>
      <c r="F101" s="158" t="s">
        <v>81</v>
      </c>
      <c r="H101" s="159">
        <v>1</v>
      </c>
      <c r="L101" s="156"/>
      <c r="M101" s="160"/>
      <c r="N101" s="161"/>
      <c r="O101" s="161"/>
      <c r="P101" s="161"/>
      <c r="Q101" s="161"/>
      <c r="R101" s="161"/>
      <c r="S101" s="161"/>
      <c r="T101" s="162"/>
      <c r="AT101" s="157" t="s">
        <v>188</v>
      </c>
      <c r="AU101" s="157" t="s">
        <v>83</v>
      </c>
      <c r="AV101" s="13" t="s">
        <v>83</v>
      </c>
      <c r="AW101" s="13" t="s">
        <v>34</v>
      </c>
      <c r="AX101" s="13" t="s">
        <v>81</v>
      </c>
      <c r="AY101" s="157" t="s">
        <v>134</v>
      </c>
    </row>
    <row r="102" spans="1:65" s="2" customFormat="1" ht="33" customHeight="1">
      <c r="A102" s="28"/>
      <c r="B102" s="135"/>
      <c r="C102" s="136" t="s">
        <v>159</v>
      </c>
      <c r="D102" s="136" t="s">
        <v>137</v>
      </c>
      <c r="E102" s="137" t="s">
        <v>200</v>
      </c>
      <c r="F102" s="138" t="s">
        <v>201</v>
      </c>
      <c r="G102" s="139" t="s">
        <v>202</v>
      </c>
      <c r="H102" s="140">
        <v>0.8</v>
      </c>
      <c r="I102" s="185">
        <v>0</v>
      </c>
      <c r="J102" s="141">
        <f>ROUND(I102*H102,2)</f>
        <v>0</v>
      </c>
      <c r="K102" s="138" t="s">
        <v>140</v>
      </c>
      <c r="L102" s="29"/>
      <c r="M102" s="142" t="s">
        <v>3</v>
      </c>
      <c r="N102" s="143" t="s">
        <v>44</v>
      </c>
      <c r="O102" s="144">
        <v>1.895</v>
      </c>
      <c r="P102" s="144">
        <f>O102*H102</f>
        <v>1.516</v>
      </c>
      <c r="Q102" s="144">
        <v>0.00726</v>
      </c>
      <c r="R102" s="144">
        <f>Q102*H102</f>
        <v>0.005808000000000001</v>
      </c>
      <c r="S102" s="144">
        <v>0</v>
      </c>
      <c r="T102" s="145">
        <f>S102*H102</f>
        <v>0</v>
      </c>
      <c r="U102" s="28"/>
      <c r="V102" s="28"/>
      <c r="W102" s="28"/>
      <c r="X102" s="28"/>
      <c r="Y102" s="28"/>
      <c r="Z102" s="28"/>
      <c r="AA102" s="28"/>
      <c r="AB102" s="28"/>
      <c r="AC102" s="28"/>
      <c r="AD102" s="28"/>
      <c r="AE102" s="28"/>
      <c r="AR102" s="146" t="s">
        <v>159</v>
      </c>
      <c r="AT102" s="146" t="s">
        <v>137</v>
      </c>
      <c r="AU102" s="146" t="s">
        <v>83</v>
      </c>
      <c r="AY102" s="16" t="s">
        <v>134</v>
      </c>
      <c r="BE102" s="147">
        <f>IF(N102="základní",J102,0)</f>
        <v>0</v>
      </c>
      <c r="BF102" s="147">
        <f>IF(N102="snížená",J102,0)</f>
        <v>0</v>
      </c>
      <c r="BG102" s="147">
        <f>IF(N102="zákl. přenesená",J102,0)</f>
        <v>0</v>
      </c>
      <c r="BH102" s="147">
        <f>IF(N102="sníž. přenesená",J102,0)</f>
        <v>0</v>
      </c>
      <c r="BI102" s="147">
        <f>IF(N102="nulová",J102,0)</f>
        <v>0</v>
      </c>
      <c r="BJ102" s="16" t="s">
        <v>81</v>
      </c>
      <c r="BK102" s="147">
        <f>ROUND(I102*H102,2)</f>
        <v>0</v>
      </c>
      <c r="BL102" s="16" t="s">
        <v>159</v>
      </c>
      <c r="BM102" s="146" t="s">
        <v>203</v>
      </c>
    </row>
    <row r="103" spans="1:47" s="2" customFormat="1" ht="185.25">
      <c r="A103" s="28"/>
      <c r="B103" s="29"/>
      <c r="C103" s="28"/>
      <c r="D103" s="148" t="s">
        <v>186</v>
      </c>
      <c r="E103" s="28"/>
      <c r="F103" s="149" t="s">
        <v>204</v>
      </c>
      <c r="G103" s="28"/>
      <c r="H103" s="28"/>
      <c r="I103" s="28"/>
      <c r="J103" s="28"/>
      <c r="K103" s="28"/>
      <c r="L103" s="29"/>
      <c r="M103" s="150"/>
      <c r="N103" s="151"/>
      <c r="O103" s="49"/>
      <c r="P103" s="49"/>
      <c r="Q103" s="49"/>
      <c r="R103" s="49"/>
      <c r="S103" s="49"/>
      <c r="T103" s="50"/>
      <c r="U103" s="28"/>
      <c r="V103" s="28"/>
      <c r="W103" s="28"/>
      <c r="X103" s="28"/>
      <c r="Y103" s="28"/>
      <c r="Z103" s="28"/>
      <c r="AA103" s="28"/>
      <c r="AB103" s="28"/>
      <c r="AC103" s="28"/>
      <c r="AD103" s="28"/>
      <c r="AE103" s="28"/>
      <c r="AT103" s="16" t="s">
        <v>186</v>
      </c>
      <c r="AU103" s="16" t="s">
        <v>83</v>
      </c>
    </row>
    <row r="104" spans="2:51" s="13" customFormat="1" ht="12">
      <c r="B104" s="156"/>
      <c r="D104" s="148" t="s">
        <v>188</v>
      </c>
      <c r="E104" s="157" t="s">
        <v>3</v>
      </c>
      <c r="F104" s="158" t="s">
        <v>205</v>
      </c>
      <c r="H104" s="159">
        <v>0.8</v>
      </c>
      <c r="L104" s="156"/>
      <c r="M104" s="160"/>
      <c r="N104" s="161"/>
      <c r="O104" s="161"/>
      <c r="P104" s="161"/>
      <c r="Q104" s="161"/>
      <c r="R104" s="161"/>
      <c r="S104" s="161"/>
      <c r="T104" s="162"/>
      <c r="AT104" s="157" t="s">
        <v>188</v>
      </c>
      <c r="AU104" s="157" t="s">
        <v>83</v>
      </c>
      <c r="AV104" s="13" t="s">
        <v>83</v>
      </c>
      <c r="AW104" s="13" t="s">
        <v>34</v>
      </c>
      <c r="AX104" s="13" t="s">
        <v>81</v>
      </c>
      <c r="AY104" s="157" t="s">
        <v>134</v>
      </c>
    </row>
    <row r="105" spans="1:65" s="2" customFormat="1" ht="33" customHeight="1">
      <c r="A105" s="28"/>
      <c r="B105" s="135"/>
      <c r="C105" s="136" t="s">
        <v>133</v>
      </c>
      <c r="D105" s="136" t="s">
        <v>137</v>
      </c>
      <c r="E105" s="137" t="s">
        <v>206</v>
      </c>
      <c r="F105" s="138" t="s">
        <v>207</v>
      </c>
      <c r="G105" s="139" t="s">
        <v>202</v>
      </c>
      <c r="H105" s="140">
        <v>0.8</v>
      </c>
      <c r="I105" s="185">
        <v>0</v>
      </c>
      <c r="J105" s="141">
        <f>ROUND(I105*H105,2)</f>
        <v>0</v>
      </c>
      <c r="K105" s="138" t="s">
        <v>140</v>
      </c>
      <c r="L105" s="29"/>
      <c r="M105" s="142" t="s">
        <v>3</v>
      </c>
      <c r="N105" s="143" t="s">
        <v>44</v>
      </c>
      <c r="O105" s="144">
        <v>0.628</v>
      </c>
      <c r="P105" s="144">
        <f>O105*H105</f>
        <v>0.5024000000000001</v>
      </c>
      <c r="Q105" s="144">
        <v>0.00086</v>
      </c>
      <c r="R105" s="144">
        <f>Q105*H105</f>
        <v>0.000688</v>
      </c>
      <c r="S105" s="144">
        <v>0</v>
      </c>
      <c r="T105" s="145">
        <f>S105*H105</f>
        <v>0</v>
      </c>
      <c r="U105" s="28"/>
      <c r="V105" s="28"/>
      <c r="W105" s="28"/>
      <c r="X105" s="28"/>
      <c r="Y105" s="28"/>
      <c r="Z105" s="28"/>
      <c r="AA105" s="28"/>
      <c r="AB105" s="28"/>
      <c r="AC105" s="28"/>
      <c r="AD105" s="28"/>
      <c r="AE105" s="28"/>
      <c r="AR105" s="146" t="s">
        <v>159</v>
      </c>
      <c r="AT105" s="146" t="s">
        <v>137</v>
      </c>
      <c r="AU105" s="146" t="s">
        <v>83</v>
      </c>
      <c r="AY105" s="16" t="s">
        <v>134</v>
      </c>
      <c r="BE105" s="147">
        <f>IF(N105="základní",J105,0)</f>
        <v>0</v>
      </c>
      <c r="BF105" s="147">
        <f>IF(N105="snížená",J105,0)</f>
        <v>0</v>
      </c>
      <c r="BG105" s="147">
        <f>IF(N105="zákl. přenesená",J105,0)</f>
        <v>0</v>
      </c>
      <c r="BH105" s="147">
        <f>IF(N105="sníž. přenesená",J105,0)</f>
        <v>0</v>
      </c>
      <c r="BI105" s="147">
        <f>IF(N105="nulová",J105,0)</f>
        <v>0</v>
      </c>
      <c r="BJ105" s="16" t="s">
        <v>81</v>
      </c>
      <c r="BK105" s="147">
        <f>ROUND(I105*H105,2)</f>
        <v>0</v>
      </c>
      <c r="BL105" s="16" t="s">
        <v>159</v>
      </c>
      <c r="BM105" s="146" t="s">
        <v>208</v>
      </c>
    </row>
    <row r="106" spans="1:47" s="2" customFormat="1" ht="185.25">
      <c r="A106" s="28"/>
      <c r="B106" s="29"/>
      <c r="C106" s="28"/>
      <c r="D106" s="148" t="s">
        <v>186</v>
      </c>
      <c r="E106" s="28"/>
      <c r="F106" s="149" t="s">
        <v>204</v>
      </c>
      <c r="G106" s="28"/>
      <c r="H106" s="28"/>
      <c r="I106" s="28"/>
      <c r="J106" s="28"/>
      <c r="K106" s="28"/>
      <c r="L106" s="29"/>
      <c r="M106" s="150"/>
      <c r="N106" s="151"/>
      <c r="O106" s="49"/>
      <c r="P106" s="49"/>
      <c r="Q106" s="49"/>
      <c r="R106" s="49"/>
      <c r="S106" s="49"/>
      <c r="T106" s="50"/>
      <c r="U106" s="28"/>
      <c r="V106" s="28"/>
      <c r="W106" s="28"/>
      <c r="X106" s="28"/>
      <c r="Y106" s="28"/>
      <c r="Z106" s="28"/>
      <c r="AA106" s="28"/>
      <c r="AB106" s="28"/>
      <c r="AC106" s="28"/>
      <c r="AD106" s="28"/>
      <c r="AE106" s="28"/>
      <c r="AT106" s="16" t="s">
        <v>186</v>
      </c>
      <c r="AU106" s="16" t="s">
        <v>83</v>
      </c>
    </row>
    <row r="107" spans="2:51" s="13" customFormat="1" ht="12">
      <c r="B107" s="156"/>
      <c r="D107" s="148" t="s">
        <v>188</v>
      </c>
      <c r="E107" s="157" t="s">
        <v>3</v>
      </c>
      <c r="F107" s="158" t="s">
        <v>205</v>
      </c>
      <c r="H107" s="159">
        <v>0.8</v>
      </c>
      <c r="L107" s="156"/>
      <c r="M107" s="160"/>
      <c r="N107" s="161"/>
      <c r="O107" s="161"/>
      <c r="P107" s="161"/>
      <c r="Q107" s="161"/>
      <c r="R107" s="161"/>
      <c r="S107" s="161"/>
      <c r="T107" s="162"/>
      <c r="AT107" s="157" t="s">
        <v>188</v>
      </c>
      <c r="AU107" s="157" t="s">
        <v>83</v>
      </c>
      <c r="AV107" s="13" t="s">
        <v>83</v>
      </c>
      <c r="AW107" s="13" t="s">
        <v>34</v>
      </c>
      <c r="AX107" s="13" t="s">
        <v>81</v>
      </c>
      <c r="AY107" s="157" t="s">
        <v>134</v>
      </c>
    </row>
    <row r="108" spans="2:63" s="12" customFormat="1" ht="22.9" customHeight="1">
      <c r="B108" s="123"/>
      <c r="D108" s="124" t="s">
        <v>72</v>
      </c>
      <c r="E108" s="133" t="s">
        <v>159</v>
      </c>
      <c r="F108" s="133" t="s">
        <v>209</v>
      </c>
      <c r="J108" s="134">
        <f>BK108</f>
        <v>0</v>
      </c>
      <c r="L108" s="123"/>
      <c r="M108" s="127"/>
      <c r="N108" s="128"/>
      <c r="O108" s="128"/>
      <c r="P108" s="129">
        <f>SUM(P109:P111)</f>
        <v>0.037</v>
      </c>
      <c r="Q108" s="128"/>
      <c r="R108" s="129">
        <f>SUM(R109:R111)</f>
        <v>0.20266</v>
      </c>
      <c r="S108" s="128"/>
      <c r="T108" s="130">
        <f>SUM(T109:T111)</f>
        <v>0</v>
      </c>
      <c r="AR108" s="124" t="s">
        <v>81</v>
      </c>
      <c r="AT108" s="131" t="s">
        <v>72</v>
      </c>
      <c r="AU108" s="131" t="s">
        <v>81</v>
      </c>
      <c r="AY108" s="124" t="s">
        <v>134</v>
      </c>
      <c r="BK108" s="132">
        <f>SUM(BK109:BK111)</f>
        <v>0</v>
      </c>
    </row>
    <row r="109" spans="1:65" s="2" customFormat="1" ht="16.5" customHeight="1">
      <c r="A109" s="28"/>
      <c r="B109" s="135"/>
      <c r="C109" s="136" t="s">
        <v>210</v>
      </c>
      <c r="D109" s="136" t="s">
        <v>137</v>
      </c>
      <c r="E109" s="137" t="s">
        <v>211</v>
      </c>
      <c r="F109" s="138" t="s">
        <v>212</v>
      </c>
      <c r="G109" s="139" t="s">
        <v>202</v>
      </c>
      <c r="H109" s="140">
        <v>1</v>
      </c>
      <c r="I109" s="185">
        <v>0</v>
      </c>
      <c r="J109" s="141">
        <f>ROUND(I109*H109,2)</f>
        <v>0</v>
      </c>
      <c r="K109" s="138" t="s">
        <v>140</v>
      </c>
      <c r="L109" s="29"/>
      <c r="M109" s="142" t="s">
        <v>3</v>
      </c>
      <c r="N109" s="143" t="s">
        <v>44</v>
      </c>
      <c r="O109" s="144">
        <v>0.037</v>
      </c>
      <c r="P109" s="144">
        <f>O109*H109</f>
        <v>0.037</v>
      </c>
      <c r="Q109" s="144">
        <v>0.20266</v>
      </c>
      <c r="R109" s="144">
        <f>Q109*H109</f>
        <v>0.20266</v>
      </c>
      <c r="S109" s="144">
        <v>0</v>
      </c>
      <c r="T109" s="145">
        <f>S109*H109</f>
        <v>0</v>
      </c>
      <c r="U109" s="28"/>
      <c r="V109" s="28"/>
      <c r="W109" s="28"/>
      <c r="X109" s="28"/>
      <c r="Y109" s="28"/>
      <c r="Z109" s="28"/>
      <c r="AA109" s="28"/>
      <c r="AB109" s="28"/>
      <c r="AC109" s="28"/>
      <c r="AD109" s="28"/>
      <c r="AE109" s="28"/>
      <c r="AR109" s="146" t="s">
        <v>159</v>
      </c>
      <c r="AT109" s="146" t="s">
        <v>137</v>
      </c>
      <c r="AU109" s="146" t="s">
        <v>83</v>
      </c>
      <c r="AY109" s="16" t="s">
        <v>134</v>
      </c>
      <c r="BE109" s="147">
        <f>IF(N109="základní",J109,0)</f>
        <v>0</v>
      </c>
      <c r="BF109" s="147">
        <f>IF(N109="snížená",J109,0)</f>
        <v>0</v>
      </c>
      <c r="BG109" s="147">
        <f>IF(N109="zákl. přenesená",J109,0)</f>
        <v>0</v>
      </c>
      <c r="BH109" s="147">
        <f>IF(N109="sníž. přenesená",J109,0)</f>
        <v>0</v>
      </c>
      <c r="BI109" s="147">
        <f>IF(N109="nulová",J109,0)</f>
        <v>0</v>
      </c>
      <c r="BJ109" s="16" t="s">
        <v>81</v>
      </c>
      <c r="BK109" s="147">
        <f>ROUND(I109*H109,2)</f>
        <v>0</v>
      </c>
      <c r="BL109" s="16" t="s">
        <v>159</v>
      </c>
      <c r="BM109" s="146" t="s">
        <v>213</v>
      </c>
    </row>
    <row r="110" spans="1:47" s="2" customFormat="1" ht="48.75">
      <c r="A110" s="28"/>
      <c r="B110" s="29"/>
      <c r="C110" s="28"/>
      <c r="D110" s="148" t="s">
        <v>186</v>
      </c>
      <c r="E110" s="28"/>
      <c r="F110" s="149" t="s">
        <v>214</v>
      </c>
      <c r="G110" s="28"/>
      <c r="H110" s="28"/>
      <c r="I110" s="28"/>
      <c r="J110" s="28"/>
      <c r="K110" s="28"/>
      <c r="L110" s="29"/>
      <c r="M110" s="150"/>
      <c r="N110" s="151"/>
      <c r="O110" s="49"/>
      <c r="P110" s="49"/>
      <c r="Q110" s="49"/>
      <c r="R110" s="49"/>
      <c r="S110" s="49"/>
      <c r="T110" s="50"/>
      <c r="U110" s="28"/>
      <c r="V110" s="28"/>
      <c r="W110" s="28"/>
      <c r="X110" s="28"/>
      <c r="Y110" s="28"/>
      <c r="Z110" s="28"/>
      <c r="AA110" s="28"/>
      <c r="AB110" s="28"/>
      <c r="AC110" s="28"/>
      <c r="AD110" s="28"/>
      <c r="AE110" s="28"/>
      <c r="AT110" s="16" t="s">
        <v>186</v>
      </c>
      <c r="AU110" s="16" t="s">
        <v>83</v>
      </c>
    </row>
    <row r="111" spans="2:51" s="13" customFormat="1" ht="12">
      <c r="B111" s="156"/>
      <c r="D111" s="148" t="s">
        <v>188</v>
      </c>
      <c r="E111" s="157" t="s">
        <v>3</v>
      </c>
      <c r="F111" s="158" t="s">
        <v>81</v>
      </c>
      <c r="H111" s="159">
        <v>1</v>
      </c>
      <c r="L111" s="156"/>
      <c r="M111" s="160"/>
      <c r="N111" s="161"/>
      <c r="O111" s="161"/>
      <c r="P111" s="161"/>
      <c r="Q111" s="161"/>
      <c r="R111" s="161"/>
      <c r="S111" s="161"/>
      <c r="T111" s="162"/>
      <c r="AT111" s="157" t="s">
        <v>188</v>
      </c>
      <c r="AU111" s="157" t="s">
        <v>83</v>
      </c>
      <c r="AV111" s="13" t="s">
        <v>83</v>
      </c>
      <c r="AW111" s="13" t="s">
        <v>34</v>
      </c>
      <c r="AX111" s="13" t="s">
        <v>81</v>
      </c>
      <c r="AY111" s="157" t="s">
        <v>134</v>
      </c>
    </row>
    <row r="112" spans="2:63" s="12" customFormat="1" ht="22.9" customHeight="1">
      <c r="B112" s="123"/>
      <c r="D112" s="124" t="s">
        <v>72</v>
      </c>
      <c r="E112" s="133" t="s">
        <v>215</v>
      </c>
      <c r="F112" s="133" t="s">
        <v>216</v>
      </c>
      <c r="J112" s="134">
        <f>BK112</f>
        <v>0</v>
      </c>
      <c r="L112" s="123"/>
      <c r="M112" s="127"/>
      <c r="N112" s="128"/>
      <c r="O112" s="128"/>
      <c r="P112" s="129">
        <f>SUM(P113:P116)</f>
        <v>1.8599999999999999</v>
      </c>
      <c r="Q112" s="128"/>
      <c r="R112" s="129">
        <f>SUM(R113:R116)</f>
        <v>0</v>
      </c>
      <c r="S112" s="128"/>
      <c r="T112" s="130">
        <f>SUM(T113:T116)</f>
        <v>0</v>
      </c>
      <c r="AR112" s="124" t="s">
        <v>81</v>
      </c>
      <c r="AT112" s="131" t="s">
        <v>72</v>
      </c>
      <c r="AU112" s="131" t="s">
        <v>81</v>
      </c>
      <c r="AY112" s="124" t="s">
        <v>134</v>
      </c>
      <c r="BK112" s="132">
        <f>SUM(BK113:BK116)</f>
        <v>0</v>
      </c>
    </row>
    <row r="113" spans="1:65" s="2" customFormat="1" ht="16.5" customHeight="1">
      <c r="A113" s="28"/>
      <c r="B113" s="135"/>
      <c r="C113" s="136" t="s">
        <v>217</v>
      </c>
      <c r="D113" s="136" t="s">
        <v>137</v>
      </c>
      <c r="E113" s="137" t="s">
        <v>224</v>
      </c>
      <c r="F113" s="138" t="s">
        <v>225</v>
      </c>
      <c r="G113" s="139" t="s">
        <v>226</v>
      </c>
      <c r="H113" s="140">
        <v>30</v>
      </c>
      <c r="I113" s="185">
        <v>0</v>
      </c>
      <c r="J113" s="141">
        <f>ROUND(I113*H113,2)</f>
        <v>0</v>
      </c>
      <c r="K113" s="138" t="s">
        <v>140</v>
      </c>
      <c r="L113" s="29"/>
      <c r="M113" s="142" t="s">
        <v>3</v>
      </c>
      <c r="N113" s="143" t="s">
        <v>44</v>
      </c>
      <c r="O113" s="144">
        <v>0.062</v>
      </c>
      <c r="P113" s="144">
        <f>O113*H113</f>
        <v>1.8599999999999999</v>
      </c>
      <c r="Q113" s="144">
        <v>0</v>
      </c>
      <c r="R113" s="144">
        <f>Q113*H113</f>
        <v>0</v>
      </c>
      <c r="S113" s="144">
        <v>0</v>
      </c>
      <c r="T113" s="145">
        <f>S113*H113</f>
        <v>0</v>
      </c>
      <c r="U113" s="28"/>
      <c r="V113" s="28"/>
      <c r="W113" s="28"/>
      <c r="X113" s="28"/>
      <c r="Y113" s="28"/>
      <c r="Z113" s="28"/>
      <c r="AA113" s="28"/>
      <c r="AB113" s="28"/>
      <c r="AC113" s="28"/>
      <c r="AD113" s="28"/>
      <c r="AE113" s="28"/>
      <c r="AR113" s="146" t="s">
        <v>159</v>
      </c>
      <c r="AT113" s="146" t="s">
        <v>137</v>
      </c>
      <c r="AU113" s="146" t="s">
        <v>83</v>
      </c>
      <c r="AY113" s="16" t="s">
        <v>134</v>
      </c>
      <c r="BE113" s="147">
        <f>IF(N113="základní",J113,0)</f>
        <v>0</v>
      </c>
      <c r="BF113" s="147">
        <f>IF(N113="snížená",J113,0)</f>
        <v>0</v>
      </c>
      <c r="BG113" s="147">
        <f>IF(N113="zákl. přenesená",J113,0)</f>
        <v>0</v>
      </c>
      <c r="BH113" s="147">
        <f>IF(N113="sníž. přenesená",J113,0)</f>
        <v>0</v>
      </c>
      <c r="BI113" s="147">
        <f>IF(N113="nulová",J113,0)</f>
        <v>0</v>
      </c>
      <c r="BJ113" s="16" t="s">
        <v>81</v>
      </c>
      <c r="BK113" s="147">
        <f>ROUND(I113*H113,2)</f>
        <v>0</v>
      </c>
      <c r="BL113" s="16" t="s">
        <v>159</v>
      </c>
      <c r="BM113" s="146" t="s">
        <v>227</v>
      </c>
    </row>
    <row r="114" spans="1:47" s="2" customFormat="1" ht="29.25">
      <c r="A114" s="28"/>
      <c r="B114" s="29"/>
      <c r="C114" s="28"/>
      <c r="D114" s="148" t="s">
        <v>186</v>
      </c>
      <c r="E114" s="28"/>
      <c r="F114" s="149" t="s">
        <v>228</v>
      </c>
      <c r="G114" s="28"/>
      <c r="H114" s="28"/>
      <c r="I114" s="28"/>
      <c r="J114" s="28"/>
      <c r="K114" s="28"/>
      <c r="L114" s="29"/>
      <c r="M114" s="150"/>
      <c r="N114" s="151"/>
      <c r="O114" s="49"/>
      <c r="P114" s="49"/>
      <c r="Q114" s="49"/>
      <c r="R114" s="49"/>
      <c r="S114" s="49"/>
      <c r="T114" s="50"/>
      <c r="U114" s="28"/>
      <c r="V114" s="28"/>
      <c r="W114" s="28"/>
      <c r="X114" s="28"/>
      <c r="Y114" s="28"/>
      <c r="Z114" s="28"/>
      <c r="AA114" s="28"/>
      <c r="AB114" s="28"/>
      <c r="AC114" s="28"/>
      <c r="AD114" s="28"/>
      <c r="AE114" s="28"/>
      <c r="AT114" s="16" t="s">
        <v>186</v>
      </c>
      <c r="AU114" s="16" t="s">
        <v>83</v>
      </c>
    </row>
    <row r="115" spans="2:51" s="13" customFormat="1" ht="12">
      <c r="B115" s="156"/>
      <c r="D115" s="148" t="s">
        <v>188</v>
      </c>
      <c r="E115" s="157" t="s">
        <v>3</v>
      </c>
      <c r="F115" s="158" t="s">
        <v>382</v>
      </c>
      <c r="H115" s="159">
        <v>30</v>
      </c>
      <c r="L115" s="156"/>
      <c r="M115" s="160"/>
      <c r="N115" s="161"/>
      <c r="O115" s="161"/>
      <c r="P115" s="161"/>
      <c r="Q115" s="161"/>
      <c r="R115" s="161"/>
      <c r="S115" s="161"/>
      <c r="T115" s="162"/>
      <c r="AT115" s="157" t="s">
        <v>188</v>
      </c>
      <c r="AU115" s="157" t="s">
        <v>83</v>
      </c>
      <c r="AV115" s="13" t="s">
        <v>83</v>
      </c>
      <c r="AW115" s="13" t="s">
        <v>34</v>
      </c>
      <c r="AX115" s="13" t="s">
        <v>81</v>
      </c>
      <c r="AY115" s="157" t="s">
        <v>134</v>
      </c>
    </row>
    <row r="116" spans="1:65" s="2" customFormat="1" ht="16.5" customHeight="1">
      <c r="A116" s="28"/>
      <c r="B116" s="135"/>
      <c r="C116" s="163" t="s">
        <v>223</v>
      </c>
      <c r="D116" s="163" t="s">
        <v>230</v>
      </c>
      <c r="E116" s="164" t="s">
        <v>231</v>
      </c>
      <c r="F116" s="165" t="s">
        <v>232</v>
      </c>
      <c r="G116" s="166" t="s">
        <v>233</v>
      </c>
      <c r="H116" s="167">
        <v>2</v>
      </c>
      <c r="I116" s="186">
        <v>0</v>
      </c>
      <c r="J116" s="168">
        <f>ROUND(I116*H116,2)</f>
        <v>0</v>
      </c>
      <c r="K116" s="165" t="s">
        <v>3</v>
      </c>
      <c r="L116" s="169"/>
      <c r="M116" s="170" t="s">
        <v>3</v>
      </c>
      <c r="N116" s="171" t="s">
        <v>44</v>
      </c>
      <c r="O116" s="144">
        <v>0</v>
      </c>
      <c r="P116" s="144">
        <f>O116*H116</f>
        <v>0</v>
      </c>
      <c r="Q116" s="144">
        <v>0</v>
      </c>
      <c r="R116" s="144">
        <f>Q116*H116</f>
        <v>0</v>
      </c>
      <c r="S116" s="144">
        <v>0</v>
      </c>
      <c r="T116" s="145">
        <f>S116*H116</f>
        <v>0</v>
      </c>
      <c r="U116" s="28"/>
      <c r="V116" s="28"/>
      <c r="W116" s="28"/>
      <c r="X116" s="28"/>
      <c r="Y116" s="28"/>
      <c r="Z116" s="28"/>
      <c r="AA116" s="28"/>
      <c r="AB116" s="28"/>
      <c r="AC116" s="28"/>
      <c r="AD116" s="28"/>
      <c r="AE116" s="28"/>
      <c r="AR116" s="146" t="s">
        <v>223</v>
      </c>
      <c r="AT116" s="146" t="s">
        <v>230</v>
      </c>
      <c r="AU116" s="146" t="s">
        <v>83</v>
      </c>
      <c r="AY116" s="16" t="s">
        <v>134</v>
      </c>
      <c r="BE116" s="147">
        <f>IF(N116="základní",J116,0)</f>
        <v>0</v>
      </c>
      <c r="BF116" s="147">
        <f>IF(N116="snížená",J116,0)</f>
        <v>0</v>
      </c>
      <c r="BG116" s="147">
        <f>IF(N116="zákl. přenesená",J116,0)</f>
        <v>0</v>
      </c>
      <c r="BH116" s="147">
        <f>IF(N116="sníž. přenesená",J116,0)</f>
        <v>0</v>
      </c>
      <c r="BI116" s="147">
        <f>IF(N116="nulová",J116,0)</f>
        <v>0</v>
      </c>
      <c r="BJ116" s="16" t="s">
        <v>81</v>
      </c>
      <c r="BK116" s="147">
        <f>ROUND(I116*H116,2)</f>
        <v>0</v>
      </c>
      <c r="BL116" s="16" t="s">
        <v>159</v>
      </c>
      <c r="BM116" s="146" t="s">
        <v>234</v>
      </c>
    </row>
    <row r="117" spans="2:63" s="12" customFormat="1" ht="22.9" customHeight="1">
      <c r="B117" s="123"/>
      <c r="D117" s="124" t="s">
        <v>72</v>
      </c>
      <c r="E117" s="133" t="s">
        <v>241</v>
      </c>
      <c r="F117" s="133" t="s">
        <v>242</v>
      </c>
      <c r="J117" s="134">
        <f>BK117</f>
        <v>0</v>
      </c>
      <c r="L117" s="123"/>
      <c r="M117" s="127"/>
      <c r="N117" s="128"/>
      <c r="O117" s="128"/>
      <c r="P117" s="129">
        <f>SUM(P118:P119)</f>
        <v>1.2533169999999998</v>
      </c>
      <c r="Q117" s="128"/>
      <c r="R117" s="129">
        <f>SUM(R118:R119)</f>
        <v>0</v>
      </c>
      <c r="S117" s="128"/>
      <c r="T117" s="130">
        <f>SUM(T118:T119)</f>
        <v>0</v>
      </c>
      <c r="AR117" s="124" t="s">
        <v>81</v>
      </c>
      <c r="AT117" s="131" t="s">
        <v>72</v>
      </c>
      <c r="AU117" s="131" t="s">
        <v>81</v>
      </c>
      <c r="AY117" s="124" t="s">
        <v>134</v>
      </c>
      <c r="BK117" s="132">
        <f>SUM(BK118:BK119)</f>
        <v>0</v>
      </c>
    </row>
    <row r="118" spans="1:65" s="2" customFormat="1" ht="16.5" customHeight="1">
      <c r="A118" s="28"/>
      <c r="B118" s="135"/>
      <c r="C118" s="136" t="s">
        <v>215</v>
      </c>
      <c r="D118" s="136" t="s">
        <v>137</v>
      </c>
      <c r="E118" s="137" t="s">
        <v>244</v>
      </c>
      <c r="F118" s="138" t="s">
        <v>245</v>
      </c>
      <c r="G118" s="139" t="s">
        <v>246</v>
      </c>
      <c r="H118" s="140">
        <v>2.977</v>
      </c>
      <c r="I118" s="185">
        <v>0</v>
      </c>
      <c r="J118" s="141">
        <f>ROUND(I118*H118,2)</f>
        <v>0</v>
      </c>
      <c r="K118" s="138" t="s">
        <v>140</v>
      </c>
      <c r="L118" s="29"/>
      <c r="M118" s="142" t="s">
        <v>3</v>
      </c>
      <c r="N118" s="143" t="s">
        <v>44</v>
      </c>
      <c r="O118" s="144">
        <v>0.421</v>
      </c>
      <c r="P118" s="144">
        <f>O118*H118</f>
        <v>1.2533169999999998</v>
      </c>
      <c r="Q118" s="144">
        <v>0</v>
      </c>
      <c r="R118" s="144">
        <f>Q118*H118</f>
        <v>0</v>
      </c>
      <c r="S118" s="144">
        <v>0</v>
      </c>
      <c r="T118" s="145">
        <f>S118*H118</f>
        <v>0</v>
      </c>
      <c r="U118" s="28"/>
      <c r="V118" s="28"/>
      <c r="W118" s="28"/>
      <c r="X118" s="28"/>
      <c r="Y118" s="28"/>
      <c r="Z118" s="28"/>
      <c r="AA118" s="28"/>
      <c r="AB118" s="28"/>
      <c r="AC118" s="28"/>
      <c r="AD118" s="28"/>
      <c r="AE118" s="28"/>
      <c r="AR118" s="146" t="s">
        <v>159</v>
      </c>
      <c r="AT118" s="146" t="s">
        <v>137</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159</v>
      </c>
      <c r="BM118" s="146" t="s">
        <v>247</v>
      </c>
    </row>
    <row r="119" spans="1:47" s="2" customFormat="1" ht="29.25">
      <c r="A119" s="28"/>
      <c r="B119" s="29"/>
      <c r="C119" s="28"/>
      <c r="D119" s="148" t="s">
        <v>186</v>
      </c>
      <c r="E119" s="28"/>
      <c r="F119" s="149" t="s">
        <v>248</v>
      </c>
      <c r="G119" s="28"/>
      <c r="H119" s="28"/>
      <c r="I119" s="28"/>
      <c r="J119" s="28"/>
      <c r="K119" s="28"/>
      <c r="L119" s="29"/>
      <c r="M119" s="150"/>
      <c r="N119" s="151"/>
      <c r="O119" s="49"/>
      <c r="P119" s="49"/>
      <c r="Q119" s="49"/>
      <c r="R119" s="49"/>
      <c r="S119" s="49"/>
      <c r="T119" s="50"/>
      <c r="U119" s="28"/>
      <c r="V119" s="28"/>
      <c r="W119" s="28"/>
      <c r="X119" s="28"/>
      <c r="Y119" s="28"/>
      <c r="Z119" s="28"/>
      <c r="AA119" s="28"/>
      <c r="AB119" s="28"/>
      <c r="AC119" s="28"/>
      <c r="AD119" s="28"/>
      <c r="AE119" s="28"/>
      <c r="AT119" s="16" t="s">
        <v>186</v>
      </c>
      <c r="AU119" s="16" t="s">
        <v>83</v>
      </c>
    </row>
    <row r="120" spans="2:63" s="12" customFormat="1" ht="25.9" customHeight="1">
      <c r="B120" s="123"/>
      <c r="D120" s="124" t="s">
        <v>72</v>
      </c>
      <c r="E120" s="125" t="s">
        <v>249</v>
      </c>
      <c r="F120" s="125" t="s">
        <v>250</v>
      </c>
      <c r="J120" s="126">
        <f>BK120</f>
        <v>0</v>
      </c>
      <c r="L120" s="123"/>
      <c r="M120" s="127"/>
      <c r="N120" s="128"/>
      <c r="O120" s="128"/>
      <c r="P120" s="129">
        <f>P121+P151</f>
        <v>50.608213</v>
      </c>
      <c r="Q120" s="128"/>
      <c r="R120" s="129">
        <f>R121+R151</f>
        <v>0.020929999999999997</v>
      </c>
      <c r="S120" s="128"/>
      <c r="T120" s="130">
        <f>T121+T151</f>
        <v>0.11</v>
      </c>
      <c r="AR120" s="124" t="s">
        <v>83</v>
      </c>
      <c r="AT120" s="131" t="s">
        <v>72</v>
      </c>
      <c r="AU120" s="131" t="s">
        <v>73</v>
      </c>
      <c r="AY120" s="124" t="s">
        <v>134</v>
      </c>
      <c r="BK120" s="132">
        <f>BK121+BK151</f>
        <v>0</v>
      </c>
    </row>
    <row r="121" spans="2:63" s="12" customFormat="1" ht="22.9" customHeight="1">
      <c r="B121" s="123"/>
      <c r="D121" s="124" t="s">
        <v>72</v>
      </c>
      <c r="E121" s="133" t="s">
        <v>251</v>
      </c>
      <c r="F121" s="133" t="s">
        <v>252</v>
      </c>
      <c r="J121" s="134">
        <f>BK121</f>
        <v>0</v>
      </c>
      <c r="L121" s="123"/>
      <c r="M121" s="127"/>
      <c r="N121" s="128"/>
      <c r="O121" s="128"/>
      <c r="P121" s="129">
        <f>SUM(P122:P150)</f>
        <v>48.127213</v>
      </c>
      <c r="Q121" s="128"/>
      <c r="R121" s="129">
        <f>SUM(R122:R150)</f>
        <v>0.01928</v>
      </c>
      <c r="S121" s="128"/>
      <c r="T121" s="130">
        <f>SUM(T122:T150)</f>
        <v>0.11</v>
      </c>
      <c r="AR121" s="124" t="s">
        <v>83</v>
      </c>
      <c r="AT121" s="131" t="s">
        <v>72</v>
      </c>
      <c r="AU121" s="131" t="s">
        <v>81</v>
      </c>
      <c r="AY121" s="124" t="s">
        <v>134</v>
      </c>
      <c r="BK121" s="132">
        <f>SUM(BK122:BK150)</f>
        <v>0</v>
      </c>
    </row>
    <row r="122" spans="1:65" s="2" customFormat="1" ht="16.5" customHeight="1">
      <c r="A122" s="28"/>
      <c r="B122" s="135"/>
      <c r="C122" s="136" t="s">
        <v>383</v>
      </c>
      <c r="D122" s="136" t="s">
        <v>137</v>
      </c>
      <c r="E122" s="137" t="s">
        <v>254</v>
      </c>
      <c r="F122" s="138" t="s">
        <v>255</v>
      </c>
      <c r="G122" s="139" t="s">
        <v>226</v>
      </c>
      <c r="H122" s="140">
        <v>50</v>
      </c>
      <c r="I122" s="185">
        <v>0</v>
      </c>
      <c r="J122" s="141">
        <f>ROUND(I122*H122,2)</f>
        <v>0</v>
      </c>
      <c r="K122" s="138" t="s">
        <v>3</v>
      </c>
      <c r="L122" s="29"/>
      <c r="M122" s="142" t="s">
        <v>3</v>
      </c>
      <c r="N122" s="143" t="s">
        <v>44</v>
      </c>
      <c r="O122" s="144">
        <v>0</v>
      </c>
      <c r="P122" s="144">
        <f>O122*H122</f>
        <v>0</v>
      </c>
      <c r="Q122" s="144">
        <v>0</v>
      </c>
      <c r="R122" s="144">
        <f>Q122*H122</f>
        <v>0</v>
      </c>
      <c r="S122" s="144">
        <v>0</v>
      </c>
      <c r="T122" s="145">
        <f>S122*H122</f>
        <v>0</v>
      </c>
      <c r="U122" s="28"/>
      <c r="V122" s="28"/>
      <c r="W122" s="28"/>
      <c r="X122" s="28"/>
      <c r="Y122" s="28"/>
      <c r="Z122" s="28"/>
      <c r="AA122" s="28"/>
      <c r="AB122" s="28"/>
      <c r="AC122" s="28"/>
      <c r="AD122" s="28"/>
      <c r="AE122" s="28"/>
      <c r="AR122" s="146" t="s">
        <v>256</v>
      </c>
      <c r="AT122" s="146" t="s">
        <v>137</v>
      </c>
      <c r="AU122" s="146" t="s">
        <v>83</v>
      </c>
      <c r="AY122" s="16" t="s">
        <v>134</v>
      </c>
      <c r="BE122" s="147">
        <f>IF(N122="základní",J122,0)</f>
        <v>0</v>
      </c>
      <c r="BF122" s="147">
        <f>IF(N122="snížená",J122,0)</f>
        <v>0</v>
      </c>
      <c r="BG122" s="147">
        <f>IF(N122="zákl. přenesená",J122,0)</f>
        <v>0</v>
      </c>
      <c r="BH122" s="147">
        <f>IF(N122="sníž. přenesená",J122,0)</f>
        <v>0</v>
      </c>
      <c r="BI122" s="147">
        <f>IF(N122="nulová",J122,0)</f>
        <v>0</v>
      </c>
      <c r="BJ122" s="16" t="s">
        <v>81</v>
      </c>
      <c r="BK122" s="147">
        <f>ROUND(I122*H122,2)</f>
        <v>0</v>
      </c>
      <c r="BL122" s="16" t="s">
        <v>256</v>
      </c>
      <c r="BM122" s="146" t="s">
        <v>384</v>
      </c>
    </row>
    <row r="123" spans="1:47" s="2" customFormat="1" ht="48.75">
      <c r="A123" s="28"/>
      <c r="B123" s="29"/>
      <c r="C123" s="28"/>
      <c r="D123" s="148" t="s">
        <v>143</v>
      </c>
      <c r="E123" s="28"/>
      <c r="F123" s="149" t="s">
        <v>258</v>
      </c>
      <c r="G123" s="28"/>
      <c r="H123" s="28"/>
      <c r="I123" s="28"/>
      <c r="J123" s="28"/>
      <c r="K123" s="28"/>
      <c r="L123" s="29"/>
      <c r="M123" s="150"/>
      <c r="N123" s="151"/>
      <c r="O123" s="49"/>
      <c r="P123" s="49"/>
      <c r="Q123" s="49"/>
      <c r="R123" s="49"/>
      <c r="S123" s="49"/>
      <c r="T123" s="50"/>
      <c r="U123" s="28"/>
      <c r="V123" s="28"/>
      <c r="W123" s="28"/>
      <c r="X123" s="28"/>
      <c r="Y123" s="28"/>
      <c r="Z123" s="28"/>
      <c r="AA123" s="28"/>
      <c r="AB123" s="28"/>
      <c r="AC123" s="28"/>
      <c r="AD123" s="28"/>
      <c r="AE123" s="28"/>
      <c r="AT123" s="16" t="s">
        <v>143</v>
      </c>
      <c r="AU123" s="16" t="s">
        <v>83</v>
      </c>
    </row>
    <row r="124" spans="1:65" s="2" customFormat="1" ht="16.5" customHeight="1">
      <c r="A124" s="28"/>
      <c r="B124" s="135"/>
      <c r="C124" s="163" t="s">
        <v>385</v>
      </c>
      <c r="D124" s="163" t="s">
        <v>230</v>
      </c>
      <c r="E124" s="164" t="s">
        <v>260</v>
      </c>
      <c r="F124" s="165" t="s">
        <v>261</v>
      </c>
      <c r="G124" s="166" t="s">
        <v>226</v>
      </c>
      <c r="H124" s="167">
        <v>-50</v>
      </c>
      <c r="I124" s="186">
        <v>0</v>
      </c>
      <c r="J124" s="168">
        <f>ROUND(I124*H124,2)</f>
        <v>0</v>
      </c>
      <c r="K124" s="165" t="s">
        <v>3</v>
      </c>
      <c r="L124" s="169"/>
      <c r="M124" s="170" t="s">
        <v>3</v>
      </c>
      <c r="N124" s="171" t="s">
        <v>44</v>
      </c>
      <c r="O124" s="144">
        <v>0</v>
      </c>
      <c r="P124" s="144">
        <f>O124*H124</f>
        <v>0</v>
      </c>
      <c r="Q124" s="144">
        <v>0</v>
      </c>
      <c r="R124" s="144">
        <f>Q124*H124</f>
        <v>0</v>
      </c>
      <c r="S124" s="144">
        <v>0</v>
      </c>
      <c r="T124" s="145">
        <f>S124*H124</f>
        <v>0</v>
      </c>
      <c r="U124" s="28"/>
      <c r="V124" s="28"/>
      <c r="W124" s="28"/>
      <c r="X124" s="28"/>
      <c r="Y124" s="28"/>
      <c r="Z124" s="28"/>
      <c r="AA124" s="28"/>
      <c r="AB124" s="28"/>
      <c r="AC124" s="28"/>
      <c r="AD124" s="28"/>
      <c r="AE124" s="28"/>
      <c r="AR124" s="146" t="s">
        <v>262</v>
      </c>
      <c r="AT124" s="146" t="s">
        <v>230</v>
      </c>
      <c r="AU124" s="146" t="s">
        <v>83</v>
      </c>
      <c r="AY124" s="16" t="s">
        <v>134</v>
      </c>
      <c r="BE124" s="147">
        <f>IF(N124="základní",J124,0)</f>
        <v>0</v>
      </c>
      <c r="BF124" s="147">
        <f>IF(N124="snížená",J124,0)</f>
        <v>0</v>
      </c>
      <c r="BG124" s="147">
        <f>IF(N124="zákl. přenesená",J124,0)</f>
        <v>0</v>
      </c>
      <c r="BH124" s="147">
        <f>IF(N124="sníž. přenesená",J124,0)</f>
        <v>0</v>
      </c>
      <c r="BI124" s="147">
        <f>IF(N124="nulová",J124,0)</f>
        <v>0</v>
      </c>
      <c r="BJ124" s="16" t="s">
        <v>81</v>
      </c>
      <c r="BK124" s="147">
        <f>ROUND(I124*H124,2)</f>
        <v>0</v>
      </c>
      <c r="BL124" s="16" t="s">
        <v>256</v>
      </c>
      <c r="BM124" s="146" t="s">
        <v>386</v>
      </c>
    </row>
    <row r="125" spans="2:51" s="13" customFormat="1" ht="12">
      <c r="B125" s="156"/>
      <c r="D125" s="148" t="s">
        <v>188</v>
      </c>
      <c r="F125" s="158" t="s">
        <v>387</v>
      </c>
      <c r="H125" s="159">
        <v>-50</v>
      </c>
      <c r="L125" s="156"/>
      <c r="M125" s="160"/>
      <c r="N125" s="161"/>
      <c r="O125" s="161"/>
      <c r="P125" s="161"/>
      <c r="Q125" s="161"/>
      <c r="R125" s="161"/>
      <c r="S125" s="161"/>
      <c r="T125" s="162"/>
      <c r="AT125" s="157" t="s">
        <v>188</v>
      </c>
      <c r="AU125" s="157" t="s">
        <v>83</v>
      </c>
      <c r="AV125" s="13" t="s">
        <v>83</v>
      </c>
      <c r="AW125" s="13" t="s">
        <v>4</v>
      </c>
      <c r="AX125" s="13" t="s">
        <v>81</v>
      </c>
      <c r="AY125" s="157" t="s">
        <v>134</v>
      </c>
    </row>
    <row r="126" spans="1:65" s="2" customFormat="1" ht="16.5" customHeight="1">
      <c r="A126" s="28"/>
      <c r="B126" s="135"/>
      <c r="C126" s="136" t="s">
        <v>235</v>
      </c>
      <c r="D126" s="136" t="s">
        <v>137</v>
      </c>
      <c r="E126" s="137" t="s">
        <v>266</v>
      </c>
      <c r="F126" s="138" t="s">
        <v>267</v>
      </c>
      <c r="G126" s="139" t="s">
        <v>226</v>
      </c>
      <c r="H126" s="140">
        <v>84</v>
      </c>
      <c r="I126" s="185">
        <v>0</v>
      </c>
      <c r="J126" s="141">
        <f>ROUND(I126*H126,2)</f>
        <v>0</v>
      </c>
      <c r="K126" s="138" t="s">
        <v>140</v>
      </c>
      <c r="L126" s="29"/>
      <c r="M126" s="142" t="s">
        <v>3</v>
      </c>
      <c r="N126" s="143" t="s">
        <v>44</v>
      </c>
      <c r="O126" s="144">
        <v>0.266</v>
      </c>
      <c r="P126" s="144">
        <f>O126*H126</f>
        <v>22.344</v>
      </c>
      <c r="Q126" s="144">
        <v>7E-05</v>
      </c>
      <c r="R126" s="144">
        <f>Q126*H126</f>
        <v>0.00588</v>
      </c>
      <c r="S126" s="144">
        <v>0</v>
      </c>
      <c r="T126" s="145">
        <f>S126*H126</f>
        <v>0</v>
      </c>
      <c r="U126" s="28"/>
      <c r="V126" s="28"/>
      <c r="W126" s="28"/>
      <c r="X126" s="28"/>
      <c r="Y126" s="28"/>
      <c r="Z126" s="28"/>
      <c r="AA126" s="28"/>
      <c r="AB126" s="28"/>
      <c r="AC126" s="28"/>
      <c r="AD126" s="28"/>
      <c r="AE126" s="28"/>
      <c r="AR126" s="146" t="s">
        <v>256</v>
      </c>
      <c r="AT126" s="146" t="s">
        <v>137</v>
      </c>
      <c r="AU126" s="146" t="s">
        <v>83</v>
      </c>
      <c r="AY126" s="16" t="s">
        <v>134</v>
      </c>
      <c r="BE126" s="147">
        <f>IF(N126="základní",J126,0)</f>
        <v>0</v>
      </c>
      <c r="BF126" s="147">
        <f>IF(N126="snížená",J126,0)</f>
        <v>0</v>
      </c>
      <c r="BG126" s="147">
        <f>IF(N126="zákl. přenesená",J126,0)</f>
        <v>0</v>
      </c>
      <c r="BH126" s="147">
        <f>IF(N126="sníž. přenesená",J126,0)</f>
        <v>0</v>
      </c>
      <c r="BI126" s="147">
        <f>IF(N126="nulová",J126,0)</f>
        <v>0</v>
      </c>
      <c r="BJ126" s="16" t="s">
        <v>81</v>
      </c>
      <c r="BK126" s="147">
        <f>ROUND(I126*H126,2)</f>
        <v>0</v>
      </c>
      <c r="BL126" s="16" t="s">
        <v>256</v>
      </c>
      <c r="BM126" s="146" t="s">
        <v>268</v>
      </c>
    </row>
    <row r="127" spans="1:47" s="2" customFormat="1" ht="29.25">
      <c r="A127" s="28"/>
      <c r="B127" s="29"/>
      <c r="C127" s="28"/>
      <c r="D127" s="148" t="s">
        <v>186</v>
      </c>
      <c r="E127" s="28"/>
      <c r="F127" s="149" t="s">
        <v>269</v>
      </c>
      <c r="G127" s="28"/>
      <c r="H127" s="28"/>
      <c r="I127" s="28"/>
      <c r="J127" s="28"/>
      <c r="K127" s="28"/>
      <c r="L127" s="29"/>
      <c r="M127" s="150"/>
      <c r="N127" s="151"/>
      <c r="O127" s="49"/>
      <c r="P127" s="49"/>
      <c r="Q127" s="49"/>
      <c r="R127" s="49"/>
      <c r="S127" s="49"/>
      <c r="T127" s="50"/>
      <c r="U127" s="28"/>
      <c r="V127" s="28"/>
      <c r="W127" s="28"/>
      <c r="X127" s="28"/>
      <c r="Y127" s="28"/>
      <c r="Z127" s="28"/>
      <c r="AA127" s="28"/>
      <c r="AB127" s="28"/>
      <c r="AC127" s="28"/>
      <c r="AD127" s="28"/>
      <c r="AE127" s="28"/>
      <c r="AT127" s="16" t="s">
        <v>186</v>
      </c>
      <c r="AU127" s="16" t="s">
        <v>83</v>
      </c>
    </row>
    <row r="128" spans="1:47" s="2" customFormat="1" ht="29.25">
      <c r="A128" s="28"/>
      <c r="B128" s="29"/>
      <c r="C128" s="28"/>
      <c r="D128" s="148" t="s">
        <v>143</v>
      </c>
      <c r="E128" s="28"/>
      <c r="F128" s="149" t="s">
        <v>270</v>
      </c>
      <c r="G128" s="28"/>
      <c r="H128" s="28"/>
      <c r="I128" s="28"/>
      <c r="J128" s="28"/>
      <c r="K128" s="28"/>
      <c r="L128" s="29"/>
      <c r="M128" s="150"/>
      <c r="N128" s="151"/>
      <c r="O128" s="49"/>
      <c r="P128" s="49"/>
      <c r="Q128" s="49"/>
      <c r="R128" s="49"/>
      <c r="S128" s="49"/>
      <c r="T128" s="50"/>
      <c r="U128" s="28"/>
      <c r="V128" s="28"/>
      <c r="W128" s="28"/>
      <c r="X128" s="28"/>
      <c r="Y128" s="28"/>
      <c r="Z128" s="28"/>
      <c r="AA128" s="28"/>
      <c r="AB128" s="28"/>
      <c r="AC128" s="28"/>
      <c r="AD128" s="28"/>
      <c r="AE128" s="28"/>
      <c r="AT128" s="16" t="s">
        <v>143</v>
      </c>
      <c r="AU128" s="16" t="s">
        <v>83</v>
      </c>
    </row>
    <row r="129" spans="2:51" s="13" customFormat="1" ht="12">
      <c r="B129" s="156"/>
      <c r="D129" s="148" t="s">
        <v>188</v>
      </c>
      <c r="E129" s="157" t="s">
        <v>3</v>
      </c>
      <c r="F129" s="158" t="s">
        <v>271</v>
      </c>
      <c r="H129" s="159">
        <v>24</v>
      </c>
      <c r="L129" s="156"/>
      <c r="M129" s="160"/>
      <c r="N129" s="161"/>
      <c r="O129" s="161"/>
      <c r="P129" s="161"/>
      <c r="Q129" s="161"/>
      <c r="R129" s="161"/>
      <c r="S129" s="161"/>
      <c r="T129" s="162"/>
      <c r="AT129" s="157" t="s">
        <v>188</v>
      </c>
      <c r="AU129" s="157" t="s">
        <v>83</v>
      </c>
      <c r="AV129" s="13" t="s">
        <v>83</v>
      </c>
      <c r="AW129" s="13" t="s">
        <v>34</v>
      </c>
      <c r="AX129" s="13" t="s">
        <v>73</v>
      </c>
      <c r="AY129" s="157" t="s">
        <v>134</v>
      </c>
    </row>
    <row r="130" spans="2:51" s="13" customFormat="1" ht="12">
      <c r="B130" s="156"/>
      <c r="D130" s="148" t="s">
        <v>188</v>
      </c>
      <c r="E130" s="157" t="s">
        <v>3</v>
      </c>
      <c r="F130" s="158" t="s">
        <v>388</v>
      </c>
      <c r="H130" s="159">
        <v>60</v>
      </c>
      <c r="L130" s="156"/>
      <c r="M130" s="160"/>
      <c r="N130" s="161"/>
      <c r="O130" s="161"/>
      <c r="P130" s="161"/>
      <c r="Q130" s="161"/>
      <c r="R130" s="161"/>
      <c r="S130" s="161"/>
      <c r="T130" s="162"/>
      <c r="AT130" s="157" t="s">
        <v>188</v>
      </c>
      <c r="AU130" s="157" t="s">
        <v>83</v>
      </c>
      <c r="AV130" s="13" t="s">
        <v>83</v>
      </c>
      <c r="AW130" s="13" t="s">
        <v>34</v>
      </c>
      <c r="AX130" s="13" t="s">
        <v>73</v>
      </c>
      <c r="AY130" s="157" t="s">
        <v>134</v>
      </c>
    </row>
    <row r="131" spans="2:51" s="14" customFormat="1" ht="12">
      <c r="B131" s="172"/>
      <c r="D131" s="148" t="s">
        <v>188</v>
      </c>
      <c r="E131" s="173" t="s">
        <v>3</v>
      </c>
      <c r="F131" s="174" t="s">
        <v>273</v>
      </c>
      <c r="H131" s="175">
        <v>84</v>
      </c>
      <c r="L131" s="172"/>
      <c r="M131" s="176"/>
      <c r="N131" s="177"/>
      <c r="O131" s="177"/>
      <c r="P131" s="177"/>
      <c r="Q131" s="177"/>
      <c r="R131" s="177"/>
      <c r="S131" s="177"/>
      <c r="T131" s="178"/>
      <c r="AT131" s="173" t="s">
        <v>188</v>
      </c>
      <c r="AU131" s="173" t="s">
        <v>83</v>
      </c>
      <c r="AV131" s="14" t="s">
        <v>159</v>
      </c>
      <c r="AW131" s="14" t="s">
        <v>34</v>
      </c>
      <c r="AX131" s="14" t="s">
        <v>81</v>
      </c>
      <c r="AY131" s="173" t="s">
        <v>134</v>
      </c>
    </row>
    <row r="132" spans="1:65" s="2" customFormat="1" ht="16.5" customHeight="1">
      <c r="A132" s="28"/>
      <c r="B132" s="135"/>
      <c r="C132" s="163" t="s">
        <v>243</v>
      </c>
      <c r="D132" s="163" t="s">
        <v>230</v>
      </c>
      <c r="E132" s="164" t="s">
        <v>275</v>
      </c>
      <c r="F132" s="165" t="s">
        <v>276</v>
      </c>
      <c r="G132" s="166" t="s">
        <v>226</v>
      </c>
      <c r="H132" s="167">
        <v>24</v>
      </c>
      <c r="I132" s="186">
        <v>0</v>
      </c>
      <c r="J132" s="168">
        <f>ROUND(I132*H132,2)</f>
        <v>0</v>
      </c>
      <c r="K132" s="165" t="s">
        <v>3</v>
      </c>
      <c r="L132" s="169"/>
      <c r="M132" s="170" t="s">
        <v>3</v>
      </c>
      <c r="N132" s="171" t="s">
        <v>44</v>
      </c>
      <c r="O132" s="144">
        <v>0</v>
      </c>
      <c r="P132" s="144">
        <f>O132*H132</f>
        <v>0</v>
      </c>
      <c r="Q132" s="144">
        <v>0</v>
      </c>
      <c r="R132" s="144">
        <f>Q132*H132</f>
        <v>0</v>
      </c>
      <c r="S132" s="144">
        <v>0</v>
      </c>
      <c r="T132" s="145">
        <f>S132*H132</f>
        <v>0</v>
      </c>
      <c r="U132" s="28"/>
      <c r="V132" s="28"/>
      <c r="W132" s="28"/>
      <c r="X132" s="28"/>
      <c r="Y132" s="28"/>
      <c r="Z132" s="28"/>
      <c r="AA132" s="28"/>
      <c r="AB132" s="28"/>
      <c r="AC132" s="28"/>
      <c r="AD132" s="28"/>
      <c r="AE132" s="28"/>
      <c r="AR132" s="146" t="s">
        <v>262</v>
      </c>
      <c r="AT132" s="146" t="s">
        <v>230</v>
      </c>
      <c r="AU132" s="146" t="s">
        <v>83</v>
      </c>
      <c r="AY132" s="16" t="s">
        <v>134</v>
      </c>
      <c r="BE132" s="147">
        <f>IF(N132="základní",J132,0)</f>
        <v>0</v>
      </c>
      <c r="BF132" s="147">
        <f>IF(N132="snížená",J132,0)</f>
        <v>0</v>
      </c>
      <c r="BG132" s="147">
        <f>IF(N132="zákl. přenesená",J132,0)</f>
        <v>0</v>
      </c>
      <c r="BH132" s="147">
        <f>IF(N132="sníž. přenesená",J132,0)</f>
        <v>0</v>
      </c>
      <c r="BI132" s="147">
        <f>IF(N132="nulová",J132,0)</f>
        <v>0</v>
      </c>
      <c r="BJ132" s="16" t="s">
        <v>81</v>
      </c>
      <c r="BK132" s="147">
        <f>ROUND(I132*H132,2)</f>
        <v>0</v>
      </c>
      <c r="BL132" s="16" t="s">
        <v>256</v>
      </c>
      <c r="BM132" s="146" t="s">
        <v>277</v>
      </c>
    </row>
    <row r="133" spans="2:51" s="13" customFormat="1" ht="12">
      <c r="B133" s="156"/>
      <c r="D133" s="148" t="s">
        <v>188</v>
      </c>
      <c r="E133" s="157" t="s">
        <v>3</v>
      </c>
      <c r="F133" s="158" t="s">
        <v>271</v>
      </c>
      <c r="H133" s="159">
        <v>24</v>
      </c>
      <c r="L133" s="156"/>
      <c r="M133" s="160"/>
      <c r="N133" s="161"/>
      <c r="O133" s="161"/>
      <c r="P133" s="161"/>
      <c r="Q133" s="161"/>
      <c r="R133" s="161"/>
      <c r="S133" s="161"/>
      <c r="T133" s="162"/>
      <c r="AT133" s="157" t="s">
        <v>188</v>
      </c>
      <c r="AU133" s="157" t="s">
        <v>83</v>
      </c>
      <c r="AV133" s="13" t="s">
        <v>83</v>
      </c>
      <c r="AW133" s="13" t="s">
        <v>34</v>
      </c>
      <c r="AX133" s="13" t="s">
        <v>81</v>
      </c>
      <c r="AY133" s="157" t="s">
        <v>134</v>
      </c>
    </row>
    <row r="134" spans="1:65" s="2" customFormat="1" ht="16.5" customHeight="1">
      <c r="A134" s="28"/>
      <c r="B134" s="135"/>
      <c r="C134" s="163" t="s">
        <v>265</v>
      </c>
      <c r="D134" s="163" t="s">
        <v>230</v>
      </c>
      <c r="E134" s="164" t="s">
        <v>279</v>
      </c>
      <c r="F134" s="165" t="s">
        <v>280</v>
      </c>
      <c r="G134" s="166" t="s">
        <v>139</v>
      </c>
      <c r="H134" s="167">
        <v>2</v>
      </c>
      <c r="I134" s="186">
        <v>0</v>
      </c>
      <c r="J134" s="168">
        <f>ROUND(I134*H134,2)</f>
        <v>0</v>
      </c>
      <c r="K134" s="165" t="s">
        <v>3</v>
      </c>
      <c r="L134" s="169"/>
      <c r="M134" s="170" t="s">
        <v>3</v>
      </c>
      <c r="N134" s="171" t="s">
        <v>44</v>
      </c>
      <c r="O134" s="144">
        <v>0</v>
      </c>
      <c r="P134" s="144">
        <f>O134*H134</f>
        <v>0</v>
      </c>
      <c r="Q134" s="144">
        <v>0</v>
      </c>
      <c r="R134" s="144">
        <f>Q134*H134</f>
        <v>0</v>
      </c>
      <c r="S134" s="144">
        <v>0</v>
      </c>
      <c r="T134" s="145">
        <f>S134*H134</f>
        <v>0</v>
      </c>
      <c r="U134" s="28"/>
      <c r="V134" s="28"/>
      <c r="W134" s="28"/>
      <c r="X134" s="28"/>
      <c r="Y134" s="28"/>
      <c r="Z134" s="28"/>
      <c r="AA134" s="28"/>
      <c r="AB134" s="28"/>
      <c r="AC134" s="28"/>
      <c r="AD134" s="28"/>
      <c r="AE134" s="28"/>
      <c r="AR134" s="146" t="s">
        <v>262</v>
      </c>
      <c r="AT134" s="146" t="s">
        <v>230</v>
      </c>
      <c r="AU134" s="146" t="s">
        <v>83</v>
      </c>
      <c r="AY134" s="16" t="s">
        <v>134</v>
      </c>
      <c r="BE134" s="147">
        <f>IF(N134="základní",J134,0)</f>
        <v>0</v>
      </c>
      <c r="BF134" s="147">
        <f>IF(N134="snížená",J134,0)</f>
        <v>0</v>
      </c>
      <c r="BG134" s="147">
        <f>IF(N134="zákl. přenesená",J134,0)</f>
        <v>0</v>
      </c>
      <c r="BH134" s="147">
        <f>IF(N134="sníž. přenesená",J134,0)</f>
        <v>0</v>
      </c>
      <c r="BI134" s="147">
        <f>IF(N134="nulová",J134,0)</f>
        <v>0</v>
      </c>
      <c r="BJ134" s="16" t="s">
        <v>81</v>
      </c>
      <c r="BK134" s="147">
        <f>ROUND(I134*H134,2)</f>
        <v>0</v>
      </c>
      <c r="BL134" s="16" t="s">
        <v>256</v>
      </c>
      <c r="BM134" s="146" t="s">
        <v>281</v>
      </c>
    </row>
    <row r="135" spans="1:65" s="2" customFormat="1" ht="16.5" customHeight="1">
      <c r="A135" s="28"/>
      <c r="B135" s="135"/>
      <c r="C135" s="136" t="s">
        <v>274</v>
      </c>
      <c r="D135" s="136" t="s">
        <v>137</v>
      </c>
      <c r="E135" s="137" t="s">
        <v>389</v>
      </c>
      <c r="F135" s="138" t="s">
        <v>390</v>
      </c>
      <c r="G135" s="139" t="s">
        <v>226</v>
      </c>
      <c r="H135" s="140">
        <v>52</v>
      </c>
      <c r="I135" s="185">
        <v>0</v>
      </c>
      <c r="J135" s="141">
        <f>ROUND(I135*H135,2)</f>
        <v>0</v>
      </c>
      <c r="K135" s="138" t="s">
        <v>140</v>
      </c>
      <c r="L135" s="29"/>
      <c r="M135" s="142" t="s">
        <v>3</v>
      </c>
      <c r="N135" s="143" t="s">
        <v>44</v>
      </c>
      <c r="O135" s="144">
        <v>0.075</v>
      </c>
      <c r="P135" s="144">
        <f>O135*H135</f>
        <v>3.9</v>
      </c>
      <c r="Q135" s="144">
        <v>5E-05</v>
      </c>
      <c r="R135" s="144">
        <f>Q135*H135</f>
        <v>0.0026000000000000003</v>
      </c>
      <c r="S135" s="144">
        <v>0</v>
      </c>
      <c r="T135" s="145">
        <f>S135*H135</f>
        <v>0</v>
      </c>
      <c r="U135" s="28"/>
      <c r="V135" s="28"/>
      <c r="W135" s="28"/>
      <c r="X135" s="28"/>
      <c r="Y135" s="28"/>
      <c r="Z135" s="28"/>
      <c r="AA135" s="28"/>
      <c r="AB135" s="28"/>
      <c r="AC135" s="28"/>
      <c r="AD135" s="28"/>
      <c r="AE135" s="28"/>
      <c r="AR135" s="146" t="s">
        <v>256</v>
      </c>
      <c r="AT135" s="146" t="s">
        <v>137</v>
      </c>
      <c r="AU135" s="146" t="s">
        <v>83</v>
      </c>
      <c r="AY135" s="16" t="s">
        <v>134</v>
      </c>
      <c r="BE135" s="147">
        <f>IF(N135="základní",J135,0)</f>
        <v>0</v>
      </c>
      <c r="BF135" s="147">
        <f>IF(N135="snížená",J135,0)</f>
        <v>0</v>
      </c>
      <c r="BG135" s="147">
        <f>IF(N135="zákl. přenesená",J135,0)</f>
        <v>0</v>
      </c>
      <c r="BH135" s="147">
        <f>IF(N135="sníž. přenesená",J135,0)</f>
        <v>0</v>
      </c>
      <c r="BI135" s="147">
        <f>IF(N135="nulová",J135,0)</f>
        <v>0</v>
      </c>
      <c r="BJ135" s="16" t="s">
        <v>81</v>
      </c>
      <c r="BK135" s="147">
        <f>ROUND(I135*H135,2)</f>
        <v>0</v>
      </c>
      <c r="BL135" s="16" t="s">
        <v>256</v>
      </c>
      <c r="BM135" s="146" t="s">
        <v>391</v>
      </c>
    </row>
    <row r="136" spans="1:47" s="2" customFormat="1" ht="29.25">
      <c r="A136" s="28"/>
      <c r="B136" s="29"/>
      <c r="C136" s="28"/>
      <c r="D136" s="148" t="s">
        <v>186</v>
      </c>
      <c r="E136" s="28"/>
      <c r="F136" s="149" t="s">
        <v>269</v>
      </c>
      <c r="G136" s="28"/>
      <c r="H136" s="28"/>
      <c r="I136" s="28"/>
      <c r="J136" s="28"/>
      <c r="K136" s="28"/>
      <c r="L136" s="29"/>
      <c r="M136" s="150"/>
      <c r="N136" s="151"/>
      <c r="O136" s="49"/>
      <c r="P136" s="49"/>
      <c r="Q136" s="49"/>
      <c r="R136" s="49"/>
      <c r="S136" s="49"/>
      <c r="T136" s="50"/>
      <c r="U136" s="28"/>
      <c r="V136" s="28"/>
      <c r="W136" s="28"/>
      <c r="X136" s="28"/>
      <c r="Y136" s="28"/>
      <c r="Z136" s="28"/>
      <c r="AA136" s="28"/>
      <c r="AB136" s="28"/>
      <c r="AC136" s="28"/>
      <c r="AD136" s="28"/>
      <c r="AE136" s="28"/>
      <c r="AT136" s="16" t="s">
        <v>186</v>
      </c>
      <c r="AU136" s="16" t="s">
        <v>83</v>
      </c>
    </row>
    <row r="137" spans="1:65" s="2" customFormat="1" ht="16.5" customHeight="1">
      <c r="A137" s="28"/>
      <c r="B137" s="135"/>
      <c r="C137" s="163" t="s">
        <v>278</v>
      </c>
      <c r="D137" s="163" t="s">
        <v>230</v>
      </c>
      <c r="E137" s="164" t="s">
        <v>392</v>
      </c>
      <c r="F137" s="165" t="s">
        <v>393</v>
      </c>
      <c r="G137" s="166" t="s">
        <v>226</v>
      </c>
      <c r="H137" s="167">
        <v>52</v>
      </c>
      <c r="I137" s="186">
        <v>0</v>
      </c>
      <c r="J137" s="168">
        <f>ROUND(I137*H137,2)</f>
        <v>0</v>
      </c>
      <c r="K137" s="165" t="s">
        <v>3</v>
      </c>
      <c r="L137" s="169"/>
      <c r="M137" s="170" t="s">
        <v>3</v>
      </c>
      <c r="N137" s="171" t="s">
        <v>44</v>
      </c>
      <c r="O137" s="144">
        <v>0</v>
      </c>
      <c r="P137" s="144">
        <f>O137*H137</f>
        <v>0</v>
      </c>
      <c r="Q137" s="144">
        <v>0</v>
      </c>
      <c r="R137" s="144">
        <f>Q137*H137</f>
        <v>0</v>
      </c>
      <c r="S137" s="144">
        <v>0</v>
      </c>
      <c r="T137" s="145">
        <f>S137*H137</f>
        <v>0</v>
      </c>
      <c r="U137" s="28"/>
      <c r="V137" s="28"/>
      <c r="W137" s="28"/>
      <c r="X137" s="28"/>
      <c r="Y137" s="28"/>
      <c r="Z137" s="28"/>
      <c r="AA137" s="28"/>
      <c r="AB137" s="28"/>
      <c r="AC137" s="28"/>
      <c r="AD137" s="28"/>
      <c r="AE137" s="28"/>
      <c r="AR137" s="146" t="s">
        <v>262</v>
      </c>
      <c r="AT137" s="146" t="s">
        <v>230</v>
      </c>
      <c r="AU137" s="146" t="s">
        <v>83</v>
      </c>
      <c r="AY137" s="16" t="s">
        <v>134</v>
      </c>
      <c r="BE137" s="147">
        <f>IF(N137="základní",J137,0)</f>
        <v>0</v>
      </c>
      <c r="BF137" s="147">
        <f>IF(N137="snížená",J137,0)</f>
        <v>0</v>
      </c>
      <c r="BG137" s="147">
        <f>IF(N137="zákl. přenesená",J137,0)</f>
        <v>0</v>
      </c>
      <c r="BH137" s="147">
        <f>IF(N137="sníž. přenesená",J137,0)</f>
        <v>0</v>
      </c>
      <c r="BI137" s="147">
        <f>IF(N137="nulová",J137,0)</f>
        <v>0</v>
      </c>
      <c r="BJ137" s="16" t="s">
        <v>81</v>
      </c>
      <c r="BK137" s="147">
        <f>ROUND(I137*H137,2)</f>
        <v>0</v>
      </c>
      <c r="BL137" s="16" t="s">
        <v>256</v>
      </c>
      <c r="BM137" s="146" t="s">
        <v>394</v>
      </c>
    </row>
    <row r="138" spans="1:47" s="2" customFormat="1" ht="39">
      <c r="A138" s="28"/>
      <c r="B138" s="29"/>
      <c r="C138" s="28"/>
      <c r="D138" s="148" t="s">
        <v>143</v>
      </c>
      <c r="E138" s="28"/>
      <c r="F138" s="149" t="s">
        <v>395</v>
      </c>
      <c r="G138" s="28"/>
      <c r="H138" s="28"/>
      <c r="I138" s="28"/>
      <c r="J138" s="28"/>
      <c r="K138" s="28"/>
      <c r="L138" s="29"/>
      <c r="M138" s="150"/>
      <c r="N138" s="151"/>
      <c r="O138" s="49"/>
      <c r="P138" s="49"/>
      <c r="Q138" s="49"/>
      <c r="R138" s="49"/>
      <c r="S138" s="49"/>
      <c r="T138" s="50"/>
      <c r="U138" s="28"/>
      <c r="V138" s="28"/>
      <c r="W138" s="28"/>
      <c r="X138" s="28"/>
      <c r="Y138" s="28"/>
      <c r="Z138" s="28"/>
      <c r="AA138" s="28"/>
      <c r="AB138" s="28"/>
      <c r="AC138" s="28"/>
      <c r="AD138" s="28"/>
      <c r="AE138" s="28"/>
      <c r="AT138" s="16" t="s">
        <v>143</v>
      </c>
      <c r="AU138" s="16" t="s">
        <v>83</v>
      </c>
    </row>
    <row r="139" spans="1:65" s="2" customFormat="1" ht="16.5" customHeight="1">
      <c r="A139" s="28"/>
      <c r="B139" s="135"/>
      <c r="C139" s="136" t="s">
        <v>9</v>
      </c>
      <c r="D139" s="136" t="s">
        <v>137</v>
      </c>
      <c r="E139" s="137" t="s">
        <v>290</v>
      </c>
      <c r="F139" s="138" t="s">
        <v>291</v>
      </c>
      <c r="G139" s="139" t="s">
        <v>226</v>
      </c>
      <c r="H139" s="140">
        <v>216</v>
      </c>
      <c r="I139" s="185">
        <v>0</v>
      </c>
      <c r="J139" s="141">
        <f>ROUND(I139*H139,2)</f>
        <v>0</v>
      </c>
      <c r="K139" s="138" t="s">
        <v>140</v>
      </c>
      <c r="L139" s="29"/>
      <c r="M139" s="142" t="s">
        <v>3</v>
      </c>
      <c r="N139" s="143" t="s">
        <v>44</v>
      </c>
      <c r="O139" s="144">
        <v>0.045</v>
      </c>
      <c r="P139" s="144">
        <f>O139*H139</f>
        <v>9.719999999999999</v>
      </c>
      <c r="Q139" s="144">
        <v>5E-05</v>
      </c>
      <c r="R139" s="144">
        <f>Q139*H139</f>
        <v>0.0108</v>
      </c>
      <c r="S139" s="144">
        <v>0</v>
      </c>
      <c r="T139" s="145">
        <f>S139*H139</f>
        <v>0</v>
      </c>
      <c r="U139" s="28"/>
      <c r="V139" s="28"/>
      <c r="W139" s="28"/>
      <c r="X139" s="28"/>
      <c r="Y139" s="28"/>
      <c r="Z139" s="28"/>
      <c r="AA139" s="28"/>
      <c r="AB139" s="28"/>
      <c r="AC139" s="28"/>
      <c r="AD139" s="28"/>
      <c r="AE139" s="28"/>
      <c r="AR139" s="146" t="s">
        <v>256</v>
      </c>
      <c r="AT139" s="146" t="s">
        <v>137</v>
      </c>
      <c r="AU139" s="146" t="s">
        <v>83</v>
      </c>
      <c r="AY139" s="16" t="s">
        <v>134</v>
      </c>
      <c r="BE139" s="147">
        <f>IF(N139="základní",J139,0)</f>
        <v>0</v>
      </c>
      <c r="BF139" s="147">
        <f>IF(N139="snížená",J139,0)</f>
        <v>0</v>
      </c>
      <c r="BG139" s="147">
        <f>IF(N139="zákl. přenesená",J139,0)</f>
        <v>0</v>
      </c>
      <c r="BH139" s="147">
        <f>IF(N139="sníž. přenesená",J139,0)</f>
        <v>0</v>
      </c>
      <c r="BI139" s="147">
        <f>IF(N139="nulová",J139,0)</f>
        <v>0</v>
      </c>
      <c r="BJ139" s="16" t="s">
        <v>81</v>
      </c>
      <c r="BK139" s="147">
        <f>ROUND(I139*H139,2)</f>
        <v>0</v>
      </c>
      <c r="BL139" s="16" t="s">
        <v>256</v>
      </c>
      <c r="BM139" s="146" t="s">
        <v>292</v>
      </c>
    </row>
    <row r="140" spans="1:47" s="2" customFormat="1" ht="29.25">
      <c r="A140" s="28"/>
      <c r="B140" s="29"/>
      <c r="C140" s="28"/>
      <c r="D140" s="148" t="s">
        <v>186</v>
      </c>
      <c r="E140" s="28"/>
      <c r="F140" s="149" t="s">
        <v>269</v>
      </c>
      <c r="G140" s="28"/>
      <c r="H140" s="28"/>
      <c r="I140" s="28"/>
      <c r="J140" s="28"/>
      <c r="K140" s="28"/>
      <c r="L140" s="29"/>
      <c r="M140" s="150"/>
      <c r="N140" s="151"/>
      <c r="O140" s="49"/>
      <c r="P140" s="49"/>
      <c r="Q140" s="49"/>
      <c r="R140" s="49"/>
      <c r="S140" s="49"/>
      <c r="T140" s="50"/>
      <c r="U140" s="28"/>
      <c r="V140" s="28"/>
      <c r="W140" s="28"/>
      <c r="X140" s="28"/>
      <c r="Y140" s="28"/>
      <c r="Z140" s="28"/>
      <c r="AA140" s="28"/>
      <c r="AB140" s="28"/>
      <c r="AC140" s="28"/>
      <c r="AD140" s="28"/>
      <c r="AE140" s="28"/>
      <c r="AT140" s="16" t="s">
        <v>186</v>
      </c>
      <c r="AU140" s="16" t="s">
        <v>83</v>
      </c>
    </row>
    <row r="141" spans="2:51" s="13" customFormat="1" ht="12">
      <c r="B141" s="156"/>
      <c r="D141" s="148" t="s">
        <v>188</v>
      </c>
      <c r="E141" s="157" t="s">
        <v>3</v>
      </c>
      <c r="F141" s="158" t="s">
        <v>396</v>
      </c>
      <c r="H141" s="159">
        <v>216</v>
      </c>
      <c r="L141" s="156"/>
      <c r="M141" s="160"/>
      <c r="N141" s="161"/>
      <c r="O141" s="161"/>
      <c r="P141" s="161"/>
      <c r="Q141" s="161"/>
      <c r="R141" s="161"/>
      <c r="S141" s="161"/>
      <c r="T141" s="162"/>
      <c r="AT141" s="157" t="s">
        <v>188</v>
      </c>
      <c r="AU141" s="157" t="s">
        <v>83</v>
      </c>
      <c r="AV141" s="13" t="s">
        <v>83</v>
      </c>
      <c r="AW141" s="13" t="s">
        <v>34</v>
      </c>
      <c r="AX141" s="13" t="s">
        <v>81</v>
      </c>
      <c r="AY141" s="157" t="s">
        <v>134</v>
      </c>
    </row>
    <row r="142" spans="1:65" s="2" customFormat="1" ht="16.5" customHeight="1">
      <c r="A142" s="28"/>
      <c r="B142" s="135"/>
      <c r="C142" s="163" t="s">
        <v>256</v>
      </c>
      <c r="D142" s="163" t="s">
        <v>230</v>
      </c>
      <c r="E142" s="164" t="s">
        <v>295</v>
      </c>
      <c r="F142" s="165" t="s">
        <v>296</v>
      </c>
      <c r="G142" s="166" t="s">
        <v>226</v>
      </c>
      <c r="H142" s="167">
        <v>216</v>
      </c>
      <c r="I142" s="186">
        <v>0</v>
      </c>
      <c r="J142" s="168">
        <f>ROUND(I142*H142,2)</f>
        <v>0</v>
      </c>
      <c r="K142" s="165" t="s">
        <v>3</v>
      </c>
      <c r="L142" s="169"/>
      <c r="M142" s="170" t="s">
        <v>3</v>
      </c>
      <c r="N142" s="171" t="s">
        <v>44</v>
      </c>
      <c r="O142" s="144">
        <v>0</v>
      </c>
      <c r="P142" s="144">
        <f>O142*H142</f>
        <v>0</v>
      </c>
      <c r="Q142" s="144">
        <v>0</v>
      </c>
      <c r="R142" s="144">
        <f>Q142*H142</f>
        <v>0</v>
      </c>
      <c r="S142" s="144">
        <v>0</v>
      </c>
      <c r="T142" s="145">
        <f>S142*H142</f>
        <v>0</v>
      </c>
      <c r="U142" s="28"/>
      <c r="V142" s="28"/>
      <c r="W142" s="28"/>
      <c r="X142" s="28"/>
      <c r="Y142" s="28"/>
      <c r="Z142" s="28"/>
      <c r="AA142" s="28"/>
      <c r="AB142" s="28"/>
      <c r="AC142" s="28"/>
      <c r="AD142" s="28"/>
      <c r="AE142" s="28"/>
      <c r="AR142" s="146" t="s">
        <v>262</v>
      </c>
      <c r="AT142" s="146" t="s">
        <v>230</v>
      </c>
      <c r="AU142" s="146" t="s">
        <v>83</v>
      </c>
      <c r="AY142" s="16" t="s">
        <v>134</v>
      </c>
      <c r="BE142" s="147">
        <f>IF(N142="základní",J142,0)</f>
        <v>0</v>
      </c>
      <c r="BF142" s="147">
        <f>IF(N142="snížená",J142,0)</f>
        <v>0</v>
      </c>
      <c r="BG142" s="147">
        <f>IF(N142="zákl. přenesená",J142,0)</f>
        <v>0</v>
      </c>
      <c r="BH142" s="147">
        <f>IF(N142="sníž. přenesená",J142,0)</f>
        <v>0</v>
      </c>
      <c r="BI142" s="147">
        <f>IF(N142="nulová",J142,0)</f>
        <v>0</v>
      </c>
      <c r="BJ142" s="16" t="s">
        <v>81</v>
      </c>
      <c r="BK142" s="147">
        <f>ROUND(I142*H142,2)</f>
        <v>0</v>
      </c>
      <c r="BL142" s="16" t="s">
        <v>256</v>
      </c>
      <c r="BM142" s="146" t="s">
        <v>297</v>
      </c>
    </row>
    <row r="143" spans="1:47" s="2" customFormat="1" ht="19.5">
      <c r="A143" s="28"/>
      <c r="B143" s="29"/>
      <c r="C143" s="28"/>
      <c r="D143" s="148" t="s">
        <v>143</v>
      </c>
      <c r="E143" s="28"/>
      <c r="F143" s="149" t="s">
        <v>298</v>
      </c>
      <c r="G143" s="28"/>
      <c r="H143" s="28"/>
      <c r="I143" s="28"/>
      <c r="J143" s="28"/>
      <c r="K143" s="28"/>
      <c r="L143" s="29"/>
      <c r="M143" s="150"/>
      <c r="N143" s="151"/>
      <c r="O143" s="49"/>
      <c r="P143" s="49"/>
      <c r="Q143" s="49"/>
      <c r="R143" s="49"/>
      <c r="S143" s="49"/>
      <c r="T143" s="50"/>
      <c r="U143" s="28"/>
      <c r="V143" s="28"/>
      <c r="W143" s="28"/>
      <c r="X143" s="28"/>
      <c r="Y143" s="28"/>
      <c r="Z143" s="28"/>
      <c r="AA143" s="28"/>
      <c r="AB143" s="28"/>
      <c r="AC143" s="28"/>
      <c r="AD143" s="28"/>
      <c r="AE143" s="28"/>
      <c r="AT143" s="16" t="s">
        <v>143</v>
      </c>
      <c r="AU143" s="16" t="s">
        <v>83</v>
      </c>
    </row>
    <row r="144" spans="1:65" s="2" customFormat="1" ht="16.5" customHeight="1">
      <c r="A144" s="28"/>
      <c r="B144" s="135"/>
      <c r="C144" s="136" t="s">
        <v>289</v>
      </c>
      <c r="D144" s="136" t="s">
        <v>137</v>
      </c>
      <c r="E144" s="137" t="s">
        <v>300</v>
      </c>
      <c r="F144" s="138" t="s">
        <v>301</v>
      </c>
      <c r="G144" s="139" t="s">
        <v>226</v>
      </c>
      <c r="H144" s="140">
        <v>110</v>
      </c>
      <c r="I144" s="185">
        <v>0</v>
      </c>
      <c r="J144" s="141">
        <f>ROUND(I144*H144,2)</f>
        <v>0</v>
      </c>
      <c r="K144" s="138" t="s">
        <v>140</v>
      </c>
      <c r="L144" s="29"/>
      <c r="M144" s="142" t="s">
        <v>3</v>
      </c>
      <c r="N144" s="143" t="s">
        <v>44</v>
      </c>
      <c r="O144" s="144">
        <v>0.11</v>
      </c>
      <c r="P144" s="144">
        <f>O144*H144</f>
        <v>12.1</v>
      </c>
      <c r="Q144" s="144">
        <v>0</v>
      </c>
      <c r="R144" s="144">
        <f>Q144*H144</f>
        <v>0</v>
      </c>
      <c r="S144" s="144">
        <v>0.001</v>
      </c>
      <c r="T144" s="145">
        <f>S144*H144</f>
        <v>0.11</v>
      </c>
      <c r="U144" s="28"/>
      <c r="V144" s="28"/>
      <c r="W144" s="28"/>
      <c r="X144" s="28"/>
      <c r="Y144" s="28"/>
      <c r="Z144" s="28"/>
      <c r="AA144" s="28"/>
      <c r="AB144" s="28"/>
      <c r="AC144" s="28"/>
      <c r="AD144" s="28"/>
      <c r="AE144" s="28"/>
      <c r="AR144" s="146" t="s">
        <v>256</v>
      </c>
      <c r="AT144" s="146" t="s">
        <v>137</v>
      </c>
      <c r="AU144" s="146" t="s">
        <v>83</v>
      </c>
      <c r="AY144" s="16" t="s">
        <v>134</v>
      </c>
      <c r="BE144" s="147">
        <f>IF(N144="základní",J144,0)</f>
        <v>0</v>
      </c>
      <c r="BF144" s="147">
        <f>IF(N144="snížená",J144,0)</f>
        <v>0</v>
      </c>
      <c r="BG144" s="147">
        <f>IF(N144="zákl. přenesená",J144,0)</f>
        <v>0</v>
      </c>
      <c r="BH144" s="147">
        <f>IF(N144="sníž. přenesená",J144,0)</f>
        <v>0</v>
      </c>
      <c r="BI144" s="147">
        <f>IF(N144="nulová",J144,0)</f>
        <v>0</v>
      </c>
      <c r="BJ144" s="16" t="s">
        <v>81</v>
      </c>
      <c r="BK144" s="147">
        <f>ROUND(I144*H144,2)</f>
        <v>0</v>
      </c>
      <c r="BL144" s="16" t="s">
        <v>256</v>
      </c>
      <c r="BM144" s="146" t="s">
        <v>302</v>
      </c>
    </row>
    <row r="145" spans="1:47" s="2" customFormat="1" ht="48.75">
      <c r="A145" s="28"/>
      <c r="B145" s="29"/>
      <c r="C145" s="28"/>
      <c r="D145" s="148" t="s">
        <v>186</v>
      </c>
      <c r="E145" s="28"/>
      <c r="F145" s="149" t="s">
        <v>303</v>
      </c>
      <c r="G145" s="28"/>
      <c r="H145" s="28"/>
      <c r="I145" s="28"/>
      <c r="J145" s="28"/>
      <c r="K145" s="28"/>
      <c r="L145" s="29"/>
      <c r="M145" s="150"/>
      <c r="N145" s="151"/>
      <c r="O145" s="49"/>
      <c r="P145" s="49"/>
      <c r="Q145" s="49"/>
      <c r="R145" s="49"/>
      <c r="S145" s="49"/>
      <c r="T145" s="50"/>
      <c r="U145" s="28"/>
      <c r="V145" s="28"/>
      <c r="W145" s="28"/>
      <c r="X145" s="28"/>
      <c r="Y145" s="28"/>
      <c r="Z145" s="28"/>
      <c r="AA145" s="28"/>
      <c r="AB145" s="28"/>
      <c r="AC145" s="28"/>
      <c r="AD145" s="28"/>
      <c r="AE145" s="28"/>
      <c r="AT145" s="16" t="s">
        <v>186</v>
      </c>
      <c r="AU145" s="16" t="s">
        <v>83</v>
      </c>
    </row>
    <row r="146" spans="2:51" s="13" customFormat="1" ht="12">
      <c r="B146" s="156"/>
      <c r="D146" s="148" t="s">
        <v>188</v>
      </c>
      <c r="E146" s="157" t="s">
        <v>3</v>
      </c>
      <c r="F146" s="158" t="s">
        <v>397</v>
      </c>
      <c r="H146" s="159">
        <v>50</v>
      </c>
      <c r="L146" s="156"/>
      <c r="M146" s="160"/>
      <c r="N146" s="161"/>
      <c r="O146" s="161"/>
      <c r="P146" s="161"/>
      <c r="Q146" s="161"/>
      <c r="R146" s="161"/>
      <c r="S146" s="161"/>
      <c r="T146" s="162"/>
      <c r="AT146" s="157" t="s">
        <v>188</v>
      </c>
      <c r="AU146" s="157" t="s">
        <v>83</v>
      </c>
      <c r="AV146" s="13" t="s">
        <v>83</v>
      </c>
      <c r="AW146" s="13" t="s">
        <v>34</v>
      </c>
      <c r="AX146" s="13" t="s">
        <v>73</v>
      </c>
      <c r="AY146" s="157" t="s">
        <v>134</v>
      </c>
    </row>
    <row r="147" spans="2:51" s="13" customFormat="1" ht="12">
      <c r="B147" s="156"/>
      <c r="D147" s="148" t="s">
        <v>188</v>
      </c>
      <c r="E147" s="157" t="s">
        <v>3</v>
      </c>
      <c r="F147" s="158" t="s">
        <v>388</v>
      </c>
      <c r="H147" s="159">
        <v>60</v>
      </c>
      <c r="L147" s="156"/>
      <c r="M147" s="160"/>
      <c r="N147" s="161"/>
      <c r="O147" s="161"/>
      <c r="P147" s="161"/>
      <c r="Q147" s="161"/>
      <c r="R147" s="161"/>
      <c r="S147" s="161"/>
      <c r="T147" s="162"/>
      <c r="AT147" s="157" t="s">
        <v>188</v>
      </c>
      <c r="AU147" s="157" t="s">
        <v>83</v>
      </c>
      <c r="AV147" s="13" t="s">
        <v>83</v>
      </c>
      <c r="AW147" s="13" t="s">
        <v>34</v>
      </c>
      <c r="AX147" s="13" t="s">
        <v>73</v>
      </c>
      <c r="AY147" s="157" t="s">
        <v>134</v>
      </c>
    </row>
    <row r="148" spans="2:51" s="14" customFormat="1" ht="12">
      <c r="B148" s="172"/>
      <c r="D148" s="148" t="s">
        <v>188</v>
      </c>
      <c r="E148" s="173" t="s">
        <v>3</v>
      </c>
      <c r="F148" s="174" t="s">
        <v>273</v>
      </c>
      <c r="H148" s="175">
        <v>110</v>
      </c>
      <c r="L148" s="172"/>
      <c r="M148" s="176"/>
      <c r="N148" s="177"/>
      <c r="O148" s="177"/>
      <c r="P148" s="177"/>
      <c r="Q148" s="177"/>
      <c r="R148" s="177"/>
      <c r="S148" s="177"/>
      <c r="T148" s="178"/>
      <c r="AT148" s="173" t="s">
        <v>188</v>
      </c>
      <c r="AU148" s="173" t="s">
        <v>83</v>
      </c>
      <c r="AV148" s="14" t="s">
        <v>159</v>
      </c>
      <c r="AW148" s="14" t="s">
        <v>34</v>
      </c>
      <c r="AX148" s="14" t="s">
        <v>81</v>
      </c>
      <c r="AY148" s="173" t="s">
        <v>134</v>
      </c>
    </row>
    <row r="149" spans="1:65" s="2" customFormat="1" ht="21.75" customHeight="1">
      <c r="A149" s="28"/>
      <c r="B149" s="135"/>
      <c r="C149" s="136" t="s">
        <v>294</v>
      </c>
      <c r="D149" s="136" t="s">
        <v>137</v>
      </c>
      <c r="E149" s="137" t="s">
        <v>306</v>
      </c>
      <c r="F149" s="138" t="s">
        <v>307</v>
      </c>
      <c r="G149" s="139" t="s">
        <v>246</v>
      </c>
      <c r="H149" s="140">
        <v>0.019</v>
      </c>
      <c r="I149" s="185">
        <v>0</v>
      </c>
      <c r="J149" s="141">
        <f>ROUND(I149*H149,2)</f>
        <v>0</v>
      </c>
      <c r="K149" s="138" t="s">
        <v>140</v>
      </c>
      <c r="L149" s="29"/>
      <c r="M149" s="142" t="s">
        <v>3</v>
      </c>
      <c r="N149" s="143" t="s">
        <v>44</v>
      </c>
      <c r="O149" s="144">
        <v>3.327</v>
      </c>
      <c r="P149" s="144">
        <f>O149*H149</f>
        <v>0.06321299999999999</v>
      </c>
      <c r="Q149" s="144">
        <v>0</v>
      </c>
      <c r="R149" s="144">
        <f>Q149*H149</f>
        <v>0</v>
      </c>
      <c r="S149" s="144">
        <v>0</v>
      </c>
      <c r="T149" s="145">
        <f>S149*H149</f>
        <v>0</v>
      </c>
      <c r="U149" s="28"/>
      <c r="V149" s="28"/>
      <c r="W149" s="28"/>
      <c r="X149" s="28"/>
      <c r="Y149" s="28"/>
      <c r="Z149" s="28"/>
      <c r="AA149" s="28"/>
      <c r="AB149" s="28"/>
      <c r="AC149" s="28"/>
      <c r="AD149" s="28"/>
      <c r="AE149" s="28"/>
      <c r="AR149" s="146" t="s">
        <v>256</v>
      </c>
      <c r="AT149" s="146" t="s">
        <v>137</v>
      </c>
      <c r="AU149" s="146" t="s">
        <v>83</v>
      </c>
      <c r="AY149" s="16" t="s">
        <v>134</v>
      </c>
      <c r="BE149" s="147">
        <f>IF(N149="základní",J149,0)</f>
        <v>0</v>
      </c>
      <c r="BF149" s="147">
        <f>IF(N149="snížená",J149,0)</f>
        <v>0</v>
      </c>
      <c r="BG149" s="147">
        <f>IF(N149="zákl. přenesená",J149,0)</f>
        <v>0</v>
      </c>
      <c r="BH149" s="147">
        <f>IF(N149="sníž. přenesená",J149,0)</f>
        <v>0</v>
      </c>
      <c r="BI149" s="147">
        <f>IF(N149="nulová",J149,0)</f>
        <v>0</v>
      </c>
      <c r="BJ149" s="16" t="s">
        <v>81</v>
      </c>
      <c r="BK149" s="147">
        <f>ROUND(I149*H149,2)</f>
        <v>0</v>
      </c>
      <c r="BL149" s="16" t="s">
        <v>256</v>
      </c>
      <c r="BM149" s="146" t="s">
        <v>308</v>
      </c>
    </row>
    <row r="150" spans="1:47" s="2" customFormat="1" ht="78">
      <c r="A150" s="28"/>
      <c r="B150" s="29"/>
      <c r="C150" s="28"/>
      <c r="D150" s="148" t="s">
        <v>186</v>
      </c>
      <c r="E150" s="28"/>
      <c r="F150" s="149" t="s">
        <v>309</v>
      </c>
      <c r="G150" s="28"/>
      <c r="H150" s="28"/>
      <c r="I150" s="28"/>
      <c r="J150" s="28"/>
      <c r="K150" s="28"/>
      <c r="L150" s="29"/>
      <c r="M150" s="150"/>
      <c r="N150" s="151"/>
      <c r="O150" s="49"/>
      <c r="P150" s="49"/>
      <c r="Q150" s="49"/>
      <c r="R150" s="49"/>
      <c r="S150" s="49"/>
      <c r="T150" s="50"/>
      <c r="U150" s="28"/>
      <c r="V150" s="28"/>
      <c r="W150" s="28"/>
      <c r="X150" s="28"/>
      <c r="Y150" s="28"/>
      <c r="Z150" s="28"/>
      <c r="AA150" s="28"/>
      <c r="AB150" s="28"/>
      <c r="AC150" s="28"/>
      <c r="AD150" s="28"/>
      <c r="AE150" s="28"/>
      <c r="AT150" s="16" t="s">
        <v>186</v>
      </c>
      <c r="AU150" s="16" t="s">
        <v>83</v>
      </c>
    </row>
    <row r="151" spans="2:63" s="12" customFormat="1" ht="22.9" customHeight="1">
      <c r="B151" s="123"/>
      <c r="D151" s="124" t="s">
        <v>72</v>
      </c>
      <c r="E151" s="133" t="s">
        <v>310</v>
      </c>
      <c r="F151" s="133" t="s">
        <v>311</v>
      </c>
      <c r="J151" s="134">
        <f>BK151</f>
        <v>0</v>
      </c>
      <c r="L151" s="123"/>
      <c r="M151" s="127"/>
      <c r="N151" s="128"/>
      <c r="O151" s="128"/>
      <c r="P151" s="129">
        <f>SUM(P152:P181)</f>
        <v>2.481</v>
      </c>
      <c r="Q151" s="128"/>
      <c r="R151" s="129">
        <f>SUM(R152:R181)</f>
        <v>0.00165</v>
      </c>
      <c r="S151" s="128"/>
      <c r="T151" s="130">
        <f>SUM(T152:T181)</f>
        <v>0</v>
      </c>
      <c r="AR151" s="124" t="s">
        <v>83</v>
      </c>
      <c r="AT151" s="131" t="s">
        <v>72</v>
      </c>
      <c r="AU151" s="131" t="s">
        <v>81</v>
      </c>
      <c r="AY151" s="124" t="s">
        <v>134</v>
      </c>
      <c r="BK151" s="132">
        <f>SUM(BK152:BK181)</f>
        <v>0</v>
      </c>
    </row>
    <row r="152" spans="1:65" s="2" customFormat="1" ht="16.5" customHeight="1">
      <c r="A152" s="28"/>
      <c r="B152" s="135"/>
      <c r="C152" s="136" t="s">
        <v>299</v>
      </c>
      <c r="D152" s="136" t="s">
        <v>137</v>
      </c>
      <c r="E152" s="137" t="s">
        <v>312</v>
      </c>
      <c r="F152" s="138" t="s">
        <v>313</v>
      </c>
      <c r="G152" s="139" t="s">
        <v>3</v>
      </c>
      <c r="H152" s="140">
        <v>268</v>
      </c>
      <c r="I152" s="185">
        <v>0</v>
      </c>
      <c r="J152" s="141">
        <f>ROUND(I152*H152,2)</f>
        <v>0</v>
      </c>
      <c r="K152" s="138" t="s">
        <v>3</v>
      </c>
      <c r="L152" s="29"/>
      <c r="M152" s="142" t="s">
        <v>3</v>
      </c>
      <c r="N152" s="143" t="s">
        <v>44</v>
      </c>
      <c r="O152" s="144">
        <v>0</v>
      </c>
      <c r="P152" s="144">
        <f>O152*H152</f>
        <v>0</v>
      </c>
      <c r="Q152" s="144">
        <v>0</v>
      </c>
      <c r="R152" s="144">
        <f>Q152*H152</f>
        <v>0</v>
      </c>
      <c r="S152" s="144">
        <v>0</v>
      </c>
      <c r="T152" s="145">
        <f>S152*H152</f>
        <v>0</v>
      </c>
      <c r="U152" s="28"/>
      <c r="V152" s="28"/>
      <c r="W152" s="28"/>
      <c r="X152" s="28"/>
      <c r="Y152" s="28"/>
      <c r="Z152" s="28"/>
      <c r="AA152" s="28"/>
      <c r="AB152" s="28"/>
      <c r="AC152" s="28"/>
      <c r="AD152" s="28"/>
      <c r="AE152" s="28"/>
      <c r="AR152" s="146" t="s">
        <v>256</v>
      </c>
      <c r="AT152" s="146" t="s">
        <v>137</v>
      </c>
      <c r="AU152" s="146" t="s">
        <v>83</v>
      </c>
      <c r="AY152" s="16" t="s">
        <v>134</v>
      </c>
      <c r="BE152" s="147">
        <f>IF(N152="základní",J152,0)</f>
        <v>0</v>
      </c>
      <c r="BF152" s="147">
        <f>IF(N152="snížená",J152,0)</f>
        <v>0</v>
      </c>
      <c r="BG152" s="147">
        <f>IF(N152="zákl. přenesená",J152,0)</f>
        <v>0</v>
      </c>
      <c r="BH152" s="147">
        <f>IF(N152="sníž. přenesená",J152,0)</f>
        <v>0</v>
      </c>
      <c r="BI152" s="147">
        <f>IF(N152="nulová",J152,0)</f>
        <v>0</v>
      </c>
      <c r="BJ152" s="16" t="s">
        <v>81</v>
      </c>
      <c r="BK152" s="147">
        <f>ROUND(I152*H152,2)</f>
        <v>0</v>
      </c>
      <c r="BL152" s="16" t="s">
        <v>256</v>
      </c>
      <c r="BM152" s="146" t="s">
        <v>314</v>
      </c>
    </row>
    <row r="153" spans="2:51" s="13" customFormat="1" ht="12">
      <c r="B153" s="156"/>
      <c r="D153" s="148" t="s">
        <v>188</v>
      </c>
      <c r="E153" s="157" t="s">
        <v>3</v>
      </c>
      <c r="F153" s="158" t="s">
        <v>315</v>
      </c>
      <c r="H153" s="159">
        <v>24</v>
      </c>
      <c r="L153" s="156"/>
      <c r="M153" s="160"/>
      <c r="N153" s="161"/>
      <c r="O153" s="161"/>
      <c r="P153" s="161"/>
      <c r="Q153" s="161"/>
      <c r="R153" s="161"/>
      <c r="S153" s="161"/>
      <c r="T153" s="162"/>
      <c r="AT153" s="157" t="s">
        <v>188</v>
      </c>
      <c r="AU153" s="157" t="s">
        <v>83</v>
      </c>
      <c r="AV153" s="13" t="s">
        <v>83</v>
      </c>
      <c r="AW153" s="13" t="s">
        <v>34</v>
      </c>
      <c r="AX153" s="13" t="s">
        <v>73</v>
      </c>
      <c r="AY153" s="157" t="s">
        <v>134</v>
      </c>
    </row>
    <row r="154" spans="2:51" s="13" customFormat="1" ht="12">
      <c r="B154" s="156"/>
      <c r="D154" s="148" t="s">
        <v>188</v>
      </c>
      <c r="E154" s="157" t="s">
        <v>3</v>
      </c>
      <c r="F154" s="158" t="s">
        <v>398</v>
      </c>
      <c r="H154" s="159">
        <v>30</v>
      </c>
      <c r="L154" s="156"/>
      <c r="M154" s="160"/>
      <c r="N154" s="161"/>
      <c r="O154" s="161"/>
      <c r="P154" s="161"/>
      <c r="Q154" s="161"/>
      <c r="R154" s="161"/>
      <c r="S154" s="161"/>
      <c r="T154" s="162"/>
      <c r="AT154" s="157" t="s">
        <v>188</v>
      </c>
      <c r="AU154" s="157" t="s">
        <v>83</v>
      </c>
      <c r="AV154" s="13" t="s">
        <v>83</v>
      </c>
      <c r="AW154" s="13" t="s">
        <v>34</v>
      </c>
      <c r="AX154" s="13" t="s">
        <v>73</v>
      </c>
      <c r="AY154" s="157" t="s">
        <v>134</v>
      </c>
    </row>
    <row r="155" spans="2:51" s="13" customFormat="1" ht="12">
      <c r="B155" s="156"/>
      <c r="D155" s="148" t="s">
        <v>188</v>
      </c>
      <c r="E155" s="157" t="s">
        <v>3</v>
      </c>
      <c r="F155" s="158" t="s">
        <v>317</v>
      </c>
      <c r="H155" s="159">
        <v>214</v>
      </c>
      <c r="L155" s="156"/>
      <c r="M155" s="160"/>
      <c r="N155" s="161"/>
      <c r="O155" s="161"/>
      <c r="P155" s="161"/>
      <c r="Q155" s="161"/>
      <c r="R155" s="161"/>
      <c r="S155" s="161"/>
      <c r="T155" s="162"/>
      <c r="AT155" s="157" t="s">
        <v>188</v>
      </c>
      <c r="AU155" s="157" t="s">
        <v>83</v>
      </c>
      <c r="AV155" s="13" t="s">
        <v>83</v>
      </c>
      <c r="AW155" s="13" t="s">
        <v>34</v>
      </c>
      <c r="AX155" s="13" t="s">
        <v>73</v>
      </c>
      <c r="AY155" s="157" t="s">
        <v>134</v>
      </c>
    </row>
    <row r="156" spans="2:51" s="14" customFormat="1" ht="12">
      <c r="B156" s="172"/>
      <c r="D156" s="148" t="s">
        <v>188</v>
      </c>
      <c r="E156" s="173" t="s">
        <v>3</v>
      </c>
      <c r="F156" s="174" t="s">
        <v>273</v>
      </c>
      <c r="H156" s="175">
        <v>268</v>
      </c>
      <c r="L156" s="172"/>
      <c r="M156" s="176"/>
      <c r="N156" s="177"/>
      <c r="O156" s="177"/>
      <c r="P156" s="177"/>
      <c r="Q156" s="177"/>
      <c r="R156" s="177"/>
      <c r="S156" s="177"/>
      <c r="T156" s="178"/>
      <c r="AT156" s="173" t="s">
        <v>188</v>
      </c>
      <c r="AU156" s="173" t="s">
        <v>83</v>
      </c>
      <c r="AV156" s="14" t="s">
        <v>159</v>
      </c>
      <c r="AW156" s="14" t="s">
        <v>34</v>
      </c>
      <c r="AX156" s="14" t="s">
        <v>81</v>
      </c>
      <c r="AY156" s="173" t="s">
        <v>134</v>
      </c>
    </row>
    <row r="157" spans="1:65" s="2" customFormat="1" ht="21.75" customHeight="1">
      <c r="A157" s="28"/>
      <c r="B157" s="135"/>
      <c r="C157" s="136" t="s">
        <v>305</v>
      </c>
      <c r="D157" s="136" t="s">
        <v>137</v>
      </c>
      <c r="E157" s="137" t="s">
        <v>399</v>
      </c>
      <c r="F157" s="138" t="s">
        <v>400</v>
      </c>
      <c r="G157" s="139" t="s">
        <v>202</v>
      </c>
      <c r="H157" s="140">
        <v>3</v>
      </c>
      <c r="I157" s="185">
        <v>0</v>
      </c>
      <c r="J157" s="141">
        <f>ROUND(I157*H157,2)</f>
        <v>0</v>
      </c>
      <c r="K157" s="138" t="s">
        <v>140</v>
      </c>
      <c r="L157" s="29"/>
      <c r="M157" s="142" t="s">
        <v>3</v>
      </c>
      <c r="N157" s="143" t="s">
        <v>44</v>
      </c>
      <c r="O157" s="144">
        <v>0.257</v>
      </c>
      <c r="P157" s="144">
        <f>O157*H157</f>
        <v>0.771</v>
      </c>
      <c r="Q157" s="144">
        <v>0</v>
      </c>
      <c r="R157" s="144">
        <f>Q157*H157</f>
        <v>0</v>
      </c>
      <c r="S157" s="144">
        <v>0</v>
      </c>
      <c r="T157" s="145">
        <f>S157*H157</f>
        <v>0</v>
      </c>
      <c r="U157" s="28"/>
      <c r="V157" s="28"/>
      <c r="W157" s="28"/>
      <c r="X157" s="28"/>
      <c r="Y157" s="28"/>
      <c r="Z157" s="28"/>
      <c r="AA157" s="28"/>
      <c r="AB157" s="28"/>
      <c r="AC157" s="28"/>
      <c r="AD157" s="28"/>
      <c r="AE157" s="28"/>
      <c r="AR157" s="146" t="s">
        <v>256</v>
      </c>
      <c r="AT157" s="146" t="s">
        <v>137</v>
      </c>
      <c r="AU157" s="146" t="s">
        <v>83</v>
      </c>
      <c r="AY157" s="16" t="s">
        <v>134</v>
      </c>
      <c r="BE157" s="147">
        <f>IF(N157="základní",J157,0)</f>
        <v>0</v>
      </c>
      <c r="BF157" s="147">
        <f>IF(N157="snížená",J157,0)</f>
        <v>0</v>
      </c>
      <c r="BG157" s="147">
        <f>IF(N157="zákl. přenesená",J157,0)</f>
        <v>0</v>
      </c>
      <c r="BH157" s="147">
        <f>IF(N157="sníž. přenesená",J157,0)</f>
        <v>0</v>
      </c>
      <c r="BI157" s="147">
        <f>IF(N157="nulová",J157,0)</f>
        <v>0</v>
      </c>
      <c r="BJ157" s="16" t="s">
        <v>81</v>
      </c>
      <c r="BK157" s="147">
        <f>ROUND(I157*H157,2)</f>
        <v>0</v>
      </c>
      <c r="BL157" s="16" t="s">
        <v>256</v>
      </c>
      <c r="BM157" s="146" t="s">
        <v>401</v>
      </c>
    </row>
    <row r="158" spans="1:47" s="2" customFormat="1" ht="19.5">
      <c r="A158" s="28"/>
      <c r="B158" s="29"/>
      <c r="C158" s="28"/>
      <c r="D158" s="148" t="s">
        <v>143</v>
      </c>
      <c r="E158" s="28"/>
      <c r="F158" s="149" t="s">
        <v>402</v>
      </c>
      <c r="G158" s="28"/>
      <c r="H158" s="28"/>
      <c r="I158" s="28"/>
      <c r="J158" s="28"/>
      <c r="K158" s="28"/>
      <c r="L158" s="29"/>
      <c r="M158" s="150"/>
      <c r="N158" s="151"/>
      <c r="O158" s="49"/>
      <c r="P158" s="49"/>
      <c r="Q158" s="49"/>
      <c r="R158" s="49"/>
      <c r="S158" s="49"/>
      <c r="T158" s="50"/>
      <c r="U158" s="28"/>
      <c r="V158" s="28"/>
      <c r="W158" s="28"/>
      <c r="X158" s="28"/>
      <c r="Y158" s="28"/>
      <c r="Z158" s="28"/>
      <c r="AA158" s="28"/>
      <c r="AB158" s="28"/>
      <c r="AC158" s="28"/>
      <c r="AD158" s="28"/>
      <c r="AE158" s="28"/>
      <c r="AT158" s="16" t="s">
        <v>143</v>
      </c>
      <c r="AU158" s="16" t="s">
        <v>83</v>
      </c>
    </row>
    <row r="159" spans="2:51" s="13" customFormat="1" ht="12">
      <c r="B159" s="156"/>
      <c r="D159" s="148" t="s">
        <v>188</v>
      </c>
      <c r="E159" s="157" t="s">
        <v>3</v>
      </c>
      <c r="F159" s="158" t="s">
        <v>152</v>
      </c>
      <c r="H159" s="159">
        <v>3</v>
      </c>
      <c r="L159" s="156"/>
      <c r="M159" s="160"/>
      <c r="N159" s="161"/>
      <c r="O159" s="161"/>
      <c r="P159" s="161"/>
      <c r="Q159" s="161"/>
      <c r="R159" s="161"/>
      <c r="S159" s="161"/>
      <c r="T159" s="162"/>
      <c r="AT159" s="157" t="s">
        <v>188</v>
      </c>
      <c r="AU159" s="157" t="s">
        <v>83</v>
      </c>
      <c r="AV159" s="13" t="s">
        <v>83</v>
      </c>
      <c r="AW159" s="13" t="s">
        <v>34</v>
      </c>
      <c r="AX159" s="13" t="s">
        <v>81</v>
      </c>
      <c r="AY159" s="157" t="s">
        <v>134</v>
      </c>
    </row>
    <row r="160" spans="1:65" s="2" customFormat="1" ht="16.5" customHeight="1">
      <c r="A160" s="28"/>
      <c r="B160" s="135"/>
      <c r="C160" s="136" t="s">
        <v>8</v>
      </c>
      <c r="D160" s="136" t="s">
        <v>137</v>
      </c>
      <c r="E160" s="137" t="s">
        <v>403</v>
      </c>
      <c r="F160" s="138" t="s">
        <v>404</v>
      </c>
      <c r="G160" s="139" t="s">
        <v>202</v>
      </c>
      <c r="H160" s="140">
        <v>3</v>
      </c>
      <c r="I160" s="185">
        <v>0</v>
      </c>
      <c r="J160" s="141">
        <f>ROUND(I160*H160,2)</f>
        <v>0</v>
      </c>
      <c r="K160" s="138" t="s">
        <v>140</v>
      </c>
      <c r="L160" s="29"/>
      <c r="M160" s="142" t="s">
        <v>3</v>
      </c>
      <c r="N160" s="143" t="s">
        <v>44</v>
      </c>
      <c r="O160" s="144">
        <v>0.192</v>
      </c>
      <c r="P160" s="144">
        <f>O160*H160</f>
        <v>0.5760000000000001</v>
      </c>
      <c r="Q160" s="144">
        <v>0</v>
      </c>
      <c r="R160" s="144">
        <f>Q160*H160</f>
        <v>0</v>
      </c>
      <c r="S160" s="144">
        <v>0</v>
      </c>
      <c r="T160" s="145">
        <f>S160*H160</f>
        <v>0</v>
      </c>
      <c r="U160" s="28"/>
      <c r="V160" s="28"/>
      <c r="W160" s="28"/>
      <c r="X160" s="28"/>
      <c r="Y160" s="28"/>
      <c r="Z160" s="28"/>
      <c r="AA160" s="28"/>
      <c r="AB160" s="28"/>
      <c r="AC160" s="28"/>
      <c r="AD160" s="28"/>
      <c r="AE160" s="28"/>
      <c r="AR160" s="146" t="s">
        <v>256</v>
      </c>
      <c r="AT160" s="146" t="s">
        <v>137</v>
      </c>
      <c r="AU160" s="146" t="s">
        <v>83</v>
      </c>
      <c r="AY160" s="16" t="s">
        <v>134</v>
      </c>
      <c r="BE160" s="147">
        <f>IF(N160="základní",J160,0)</f>
        <v>0</v>
      </c>
      <c r="BF160" s="147">
        <f>IF(N160="snížená",J160,0)</f>
        <v>0</v>
      </c>
      <c r="BG160" s="147">
        <f>IF(N160="zákl. přenesená",J160,0)</f>
        <v>0</v>
      </c>
      <c r="BH160" s="147">
        <f>IF(N160="sníž. přenesená",J160,0)</f>
        <v>0</v>
      </c>
      <c r="BI160" s="147">
        <f>IF(N160="nulová",J160,0)</f>
        <v>0</v>
      </c>
      <c r="BJ160" s="16" t="s">
        <v>81</v>
      </c>
      <c r="BK160" s="147">
        <f>ROUND(I160*H160,2)</f>
        <v>0</v>
      </c>
      <c r="BL160" s="16" t="s">
        <v>256</v>
      </c>
      <c r="BM160" s="146" t="s">
        <v>405</v>
      </c>
    </row>
    <row r="161" spans="2:51" s="13" customFormat="1" ht="12">
      <c r="B161" s="156"/>
      <c r="D161" s="148" t="s">
        <v>188</v>
      </c>
      <c r="E161" s="157" t="s">
        <v>3</v>
      </c>
      <c r="F161" s="158" t="s">
        <v>152</v>
      </c>
      <c r="H161" s="159">
        <v>3</v>
      </c>
      <c r="L161" s="156"/>
      <c r="M161" s="160"/>
      <c r="N161" s="161"/>
      <c r="O161" s="161"/>
      <c r="P161" s="161"/>
      <c r="Q161" s="161"/>
      <c r="R161" s="161"/>
      <c r="S161" s="161"/>
      <c r="T161" s="162"/>
      <c r="AT161" s="157" t="s">
        <v>188</v>
      </c>
      <c r="AU161" s="157" t="s">
        <v>83</v>
      </c>
      <c r="AV161" s="13" t="s">
        <v>83</v>
      </c>
      <c r="AW161" s="13" t="s">
        <v>34</v>
      </c>
      <c r="AX161" s="13" t="s">
        <v>81</v>
      </c>
      <c r="AY161" s="157" t="s">
        <v>134</v>
      </c>
    </row>
    <row r="162" spans="1:65" s="2" customFormat="1" ht="16.5" customHeight="1">
      <c r="A162" s="28"/>
      <c r="B162" s="135"/>
      <c r="C162" s="163" t="s">
        <v>320</v>
      </c>
      <c r="D162" s="163" t="s">
        <v>230</v>
      </c>
      <c r="E162" s="164" t="s">
        <v>406</v>
      </c>
      <c r="F162" s="165" t="s">
        <v>407</v>
      </c>
      <c r="G162" s="166" t="s">
        <v>226</v>
      </c>
      <c r="H162" s="167">
        <v>0.06</v>
      </c>
      <c r="I162" s="186">
        <v>0</v>
      </c>
      <c r="J162" s="168">
        <f>ROUND(I162*H162,2)</f>
        <v>0</v>
      </c>
      <c r="K162" s="165" t="s">
        <v>140</v>
      </c>
      <c r="L162" s="169"/>
      <c r="M162" s="170" t="s">
        <v>3</v>
      </c>
      <c r="N162" s="171" t="s">
        <v>44</v>
      </c>
      <c r="O162" s="144">
        <v>0</v>
      </c>
      <c r="P162" s="144">
        <f>O162*H162</f>
        <v>0</v>
      </c>
      <c r="Q162" s="144">
        <v>0.001</v>
      </c>
      <c r="R162" s="144">
        <f>Q162*H162</f>
        <v>6E-05</v>
      </c>
      <c r="S162" s="144">
        <v>0</v>
      </c>
      <c r="T162" s="145">
        <f>S162*H162</f>
        <v>0</v>
      </c>
      <c r="U162" s="28"/>
      <c r="V162" s="28"/>
      <c r="W162" s="28"/>
      <c r="X162" s="28"/>
      <c r="Y162" s="28"/>
      <c r="Z162" s="28"/>
      <c r="AA162" s="28"/>
      <c r="AB162" s="28"/>
      <c r="AC162" s="28"/>
      <c r="AD162" s="28"/>
      <c r="AE162" s="28"/>
      <c r="AR162" s="146" t="s">
        <v>262</v>
      </c>
      <c r="AT162" s="146" t="s">
        <v>230</v>
      </c>
      <c r="AU162" s="146" t="s">
        <v>83</v>
      </c>
      <c r="AY162" s="16" t="s">
        <v>134</v>
      </c>
      <c r="BE162" s="147">
        <f>IF(N162="základní",J162,0)</f>
        <v>0</v>
      </c>
      <c r="BF162" s="147">
        <f>IF(N162="snížená",J162,0)</f>
        <v>0</v>
      </c>
      <c r="BG162" s="147">
        <f>IF(N162="zákl. přenesená",J162,0)</f>
        <v>0</v>
      </c>
      <c r="BH162" s="147">
        <f>IF(N162="sníž. přenesená",J162,0)</f>
        <v>0</v>
      </c>
      <c r="BI162" s="147">
        <f>IF(N162="nulová",J162,0)</f>
        <v>0</v>
      </c>
      <c r="BJ162" s="16" t="s">
        <v>81</v>
      </c>
      <c r="BK162" s="147">
        <f>ROUND(I162*H162,2)</f>
        <v>0</v>
      </c>
      <c r="BL162" s="16" t="s">
        <v>256</v>
      </c>
      <c r="BM162" s="146" t="s">
        <v>408</v>
      </c>
    </row>
    <row r="163" spans="2:51" s="13" customFormat="1" ht="12">
      <c r="B163" s="156"/>
      <c r="D163" s="148" t="s">
        <v>188</v>
      </c>
      <c r="F163" s="158" t="s">
        <v>409</v>
      </c>
      <c r="H163" s="159">
        <v>0.06</v>
      </c>
      <c r="L163" s="156"/>
      <c r="M163" s="160"/>
      <c r="N163" s="161"/>
      <c r="O163" s="161"/>
      <c r="P163" s="161"/>
      <c r="Q163" s="161"/>
      <c r="R163" s="161"/>
      <c r="S163" s="161"/>
      <c r="T163" s="162"/>
      <c r="AT163" s="157" t="s">
        <v>188</v>
      </c>
      <c r="AU163" s="157" t="s">
        <v>83</v>
      </c>
      <c r="AV163" s="13" t="s">
        <v>83</v>
      </c>
      <c r="AW163" s="13" t="s">
        <v>4</v>
      </c>
      <c r="AX163" s="13" t="s">
        <v>81</v>
      </c>
      <c r="AY163" s="157" t="s">
        <v>134</v>
      </c>
    </row>
    <row r="164" spans="1:65" s="2" customFormat="1" ht="16.5" customHeight="1">
      <c r="A164" s="28"/>
      <c r="B164" s="135"/>
      <c r="C164" s="163" t="s">
        <v>327</v>
      </c>
      <c r="D164" s="163" t="s">
        <v>230</v>
      </c>
      <c r="E164" s="164" t="s">
        <v>410</v>
      </c>
      <c r="F164" s="165" t="s">
        <v>411</v>
      </c>
      <c r="G164" s="166" t="s">
        <v>226</v>
      </c>
      <c r="H164" s="167">
        <v>0.6</v>
      </c>
      <c r="I164" s="186">
        <v>0</v>
      </c>
      <c r="J164" s="168">
        <f>ROUND(I164*H164,2)</f>
        <v>0</v>
      </c>
      <c r="K164" s="165" t="s">
        <v>3</v>
      </c>
      <c r="L164" s="169"/>
      <c r="M164" s="170" t="s">
        <v>3</v>
      </c>
      <c r="N164" s="171" t="s">
        <v>44</v>
      </c>
      <c r="O164" s="144">
        <v>0</v>
      </c>
      <c r="P164" s="144">
        <f>O164*H164</f>
        <v>0</v>
      </c>
      <c r="Q164" s="144">
        <v>0.001</v>
      </c>
      <c r="R164" s="144">
        <f>Q164*H164</f>
        <v>0.0006</v>
      </c>
      <c r="S164" s="144">
        <v>0</v>
      </c>
      <c r="T164" s="145">
        <f>S164*H164</f>
        <v>0</v>
      </c>
      <c r="U164" s="28"/>
      <c r="V164" s="28"/>
      <c r="W164" s="28"/>
      <c r="X164" s="28"/>
      <c r="Y164" s="28"/>
      <c r="Z164" s="28"/>
      <c r="AA164" s="28"/>
      <c r="AB164" s="28"/>
      <c r="AC164" s="28"/>
      <c r="AD164" s="28"/>
      <c r="AE164" s="28"/>
      <c r="AR164" s="146" t="s">
        <v>262</v>
      </c>
      <c r="AT164" s="146" t="s">
        <v>230</v>
      </c>
      <c r="AU164" s="146" t="s">
        <v>83</v>
      </c>
      <c r="AY164" s="16" t="s">
        <v>134</v>
      </c>
      <c r="BE164" s="147">
        <f>IF(N164="základní",J164,0)</f>
        <v>0</v>
      </c>
      <c r="BF164" s="147">
        <f>IF(N164="snížená",J164,0)</f>
        <v>0</v>
      </c>
      <c r="BG164" s="147">
        <f>IF(N164="zákl. přenesená",J164,0)</f>
        <v>0</v>
      </c>
      <c r="BH164" s="147">
        <f>IF(N164="sníž. přenesená",J164,0)</f>
        <v>0</v>
      </c>
      <c r="BI164" s="147">
        <f>IF(N164="nulová",J164,0)</f>
        <v>0</v>
      </c>
      <c r="BJ164" s="16" t="s">
        <v>81</v>
      </c>
      <c r="BK164" s="147">
        <f>ROUND(I164*H164,2)</f>
        <v>0</v>
      </c>
      <c r="BL164" s="16" t="s">
        <v>256</v>
      </c>
      <c r="BM164" s="146" t="s">
        <v>412</v>
      </c>
    </row>
    <row r="165" spans="1:47" s="2" customFormat="1" ht="19.5">
      <c r="A165" s="28"/>
      <c r="B165" s="29"/>
      <c r="C165" s="28"/>
      <c r="D165" s="148" t="s">
        <v>143</v>
      </c>
      <c r="E165" s="28"/>
      <c r="F165" s="149" t="s">
        <v>413</v>
      </c>
      <c r="G165" s="28"/>
      <c r="H165" s="28"/>
      <c r="I165" s="28"/>
      <c r="J165" s="28"/>
      <c r="K165" s="28"/>
      <c r="L165" s="29"/>
      <c r="M165" s="150"/>
      <c r="N165" s="151"/>
      <c r="O165" s="49"/>
      <c r="P165" s="49"/>
      <c r="Q165" s="49"/>
      <c r="R165" s="49"/>
      <c r="S165" s="49"/>
      <c r="T165" s="50"/>
      <c r="U165" s="28"/>
      <c r="V165" s="28"/>
      <c r="W165" s="28"/>
      <c r="X165" s="28"/>
      <c r="Y165" s="28"/>
      <c r="Z165" s="28"/>
      <c r="AA165" s="28"/>
      <c r="AB165" s="28"/>
      <c r="AC165" s="28"/>
      <c r="AD165" s="28"/>
      <c r="AE165" s="28"/>
      <c r="AT165" s="16" t="s">
        <v>143</v>
      </c>
      <c r="AU165" s="16" t="s">
        <v>83</v>
      </c>
    </row>
    <row r="166" spans="2:51" s="13" customFormat="1" ht="12">
      <c r="B166" s="156"/>
      <c r="D166" s="148" t="s">
        <v>188</v>
      </c>
      <c r="F166" s="158" t="s">
        <v>414</v>
      </c>
      <c r="H166" s="159">
        <v>0.6</v>
      </c>
      <c r="L166" s="156"/>
      <c r="M166" s="160"/>
      <c r="N166" s="161"/>
      <c r="O166" s="161"/>
      <c r="P166" s="161"/>
      <c r="Q166" s="161"/>
      <c r="R166" s="161"/>
      <c r="S166" s="161"/>
      <c r="T166" s="162"/>
      <c r="AT166" s="157" t="s">
        <v>188</v>
      </c>
      <c r="AU166" s="157" t="s">
        <v>83</v>
      </c>
      <c r="AV166" s="13" t="s">
        <v>83</v>
      </c>
      <c r="AW166" s="13" t="s">
        <v>4</v>
      </c>
      <c r="AX166" s="13" t="s">
        <v>81</v>
      </c>
      <c r="AY166" s="157" t="s">
        <v>134</v>
      </c>
    </row>
    <row r="167" spans="1:65" s="2" customFormat="1" ht="16.5" customHeight="1">
      <c r="A167" s="28"/>
      <c r="B167" s="135"/>
      <c r="C167" s="136" t="s">
        <v>332</v>
      </c>
      <c r="D167" s="136" t="s">
        <v>137</v>
      </c>
      <c r="E167" s="137" t="s">
        <v>415</v>
      </c>
      <c r="F167" s="138" t="s">
        <v>416</v>
      </c>
      <c r="G167" s="139" t="s">
        <v>202</v>
      </c>
      <c r="H167" s="140">
        <v>3</v>
      </c>
      <c r="I167" s="185">
        <v>0</v>
      </c>
      <c r="J167" s="141">
        <f>ROUND(I167*H167,2)</f>
        <v>0</v>
      </c>
      <c r="K167" s="138" t="s">
        <v>140</v>
      </c>
      <c r="L167" s="29"/>
      <c r="M167" s="142" t="s">
        <v>3</v>
      </c>
      <c r="N167" s="143" t="s">
        <v>44</v>
      </c>
      <c r="O167" s="144">
        <v>0.181</v>
      </c>
      <c r="P167" s="144">
        <f>O167*H167</f>
        <v>0.5429999999999999</v>
      </c>
      <c r="Q167" s="144">
        <v>0</v>
      </c>
      <c r="R167" s="144">
        <f>Q167*H167</f>
        <v>0</v>
      </c>
      <c r="S167" s="144">
        <v>0</v>
      </c>
      <c r="T167" s="145">
        <f>S167*H167</f>
        <v>0</v>
      </c>
      <c r="U167" s="28"/>
      <c r="V167" s="28"/>
      <c r="W167" s="28"/>
      <c r="X167" s="28"/>
      <c r="Y167" s="28"/>
      <c r="Z167" s="28"/>
      <c r="AA167" s="28"/>
      <c r="AB167" s="28"/>
      <c r="AC167" s="28"/>
      <c r="AD167" s="28"/>
      <c r="AE167" s="28"/>
      <c r="AR167" s="146" t="s">
        <v>256</v>
      </c>
      <c r="AT167" s="146" t="s">
        <v>137</v>
      </c>
      <c r="AU167" s="146" t="s">
        <v>83</v>
      </c>
      <c r="AY167" s="16" t="s">
        <v>134</v>
      </c>
      <c r="BE167" s="147">
        <f>IF(N167="základní",J167,0)</f>
        <v>0</v>
      </c>
      <c r="BF167" s="147">
        <f>IF(N167="snížená",J167,0)</f>
        <v>0</v>
      </c>
      <c r="BG167" s="147">
        <f>IF(N167="zákl. přenesená",J167,0)</f>
        <v>0</v>
      </c>
      <c r="BH167" s="147">
        <f>IF(N167="sníž. přenesená",J167,0)</f>
        <v>0</v>
      </c>
      <c r="BI167" s="147">
        <f>IF(N167="nulová",J167,0)</f>
        <v>0</v>
      </c>
      <c r="BJ167" s="16" t="s">
        <v>81</v>
      </c>
      <c r="BK167" s="147">
        <f>ROUND(I167*H167,2)</f>
        <v>0</v>
      </c>
      <c r="BL167" s="16" t="s">
        <v>256</v>
      </c>
      <c r="BM167" s="146" t="s">
        <v>417</v>
      </c>
    </row>
    <row r="168" spans="2:51" s="13" customFormat="1" ht="12">
      <c r="B168" s="156"/>
      <c r="D168" s="148" t="s">
        <v>188</v>
      </c>
      <c r="E168" s="157" t="s">
        <v>3</v>
      </c>
      <c r="F168" s="158" t="s">
        <v>152</v>
      </c>
      <c r="H168" s="159">
        <v>3</v>
      </c>
      <c r="L168" s="156"/>
      <c r="M168" s="160"/>
      <c r="N168" s="161"/>
      <c r="O168" s="161"/>
      <c r="P168" s="161"/>
      <c r="Q168" s="161"/>
      <c r="R168" s="161"/>
      <c r="S168" s="161"/>
      <c r="T168" s="162"/>
      <c r="AT168" s="157" t="s">
        <v>188</v>
      </c>
      <c r="AU168" s="157" t="s">
        <v>83</v>
      </c>
      <c r="AV168" s="13" t="s">
        <v>83</v>
      </c>
      <c r="AW168" s="13" t="s">
        <v>34</v>
      </c>
      <c r="AX168" s="13" t="s">
        <v>81</v>
      </c>
      <c r="AY168" s="157" t="s">
        <v>134</v>
      </c>
    </row>
    <row r="169" spans="1:65" s="2" customFormat="1" ht="16.5" customHeight="1">
      <c r="A169" s="28"/>
      <c r="B169" s="135"/>
      <c r="C169" s="163" t="s">
        <v>336</v>
      </c>
      <c r="D169" s="163" t="s">
        <v>230</v>
      </c>
      <c r="E169" s="164" t="s">
        <v>418</v>
      </c>
      <c r="F169" s="165" t="s">
        <v>419</v>
      </c>
      <c r="G169" s="166" t="s">
        <v>226</v>
      </c>
      <c r="H169" s="167">
        <v>0.45</v>
      </c>
      <c r="I169" s="186">
        <v>0</v>
      </c>
      <c r="J169" s="168">
        <f>ROUND(I169*H169,2)</f>
        <v>0</v>
      </c>
      <c r="K169" s="165" t="s">
        <v>3</v>
      </c>
      <c r="L169" s="169"/>
      <c r="M169" s="170" t="s">
        <v>3</v>
      </c>
      <c r="N169" s="171" t="s">
        <v>44</v>
      </c>
      <c r="O169" s="144">
        <v>0</v>
      </c>
      <c r="P169" s="144">
        <f>O169*H169</f>
        <v>0</v>
      </c>
      <c r="Q169" s="144">
        <v>0.001</v>
      </c>
      <c r="R169" s="144">
        <f>Q169*H169</f>
        <v>0.00045000000000000004</v>
      </c>
      <c r="S169" s="144">
        <v>0</v>
      </c>
      <c r="T169" s="145">
        <f>S169*H169</f>
        <v>0</v>
      </c>
      <c r="U169" s="28"/>
      <c r="V169" s="28"/>
      <c r="W169" s="28"/>
      <c r="X169" s="28"/>
      <c r="Y169" s="28"/>
      <c r="Z169" s="28"/>
      <c r="AA169" s="28"/>
      <c r="AB169" s="28"/>
      <c r="AC169" s="28"/>
      <c r="AD169" s="28"/>
      <c r="AE169" s="28"/>
      <c r="AR169" s="146" t="s">
        <v>262</v>
      </c>
      <c r="AT169" s="146" t="s">
        <v>230</v>
      </c>
      <c r="AU169" s="146" t="s">
        <v>83</v>
      </c>
      <c r="AY169" s="16" t="s">
        <v>134</v>
      </c>
      <c r="BE169" s="147">
        <f>IF(N169="základní",J169,0)</f>
        <v>0</v>
      </c>
      <c r="BF169" s="147">
        <f>IF(N169="snížená",J169,0)</f>
        <v>0</v>
      </c>
      <c r="BG169" s="147">
        <f>IF(N169="zákl. přenesená",J169,0)</f>
        <v>0</v>
      </c>
      <c r="BH169" s="147">
        <f>IF(N169="sníž. přenesená",J169,0)</f>
        <v>0</v>
      </c>
      <c r="BI169" s="147">
        <f>IF(N169="nulová",J169,0)</f>
        <v>0</v>
      </c>
      <c r="BJ169" s="16" t="s">
        <v>81</v>
      </c>
      <c r="BK169" s="147">
        <f>ROUND(I169*H169,2)</f>
        <v>0</v>
      </c>
      <c r="BL169" s="16" t="s">
        <v>256</v>
      </c>
      <c r="BM169" s="146" t="s">
        <v>420</v>
      </c>
    </row>
    <row r="170" spans="1:47" s="2" customFormat="1" ht="29.25">
      <c r="A170" s="28"/>
      <c r="B170" s="29"/>
      <c r="C170" s="28"/>
      <c r="D170" s="148" t="s">
        <v>143</v>
      </c>
      <c r="E170" s="28"/>
      <c r="F170" s="149" t="s">
        <v>421</v>
      </c>
      <c r="G170" s="28"/>
      <c r="H170" s="28"/>
      <c r="I170" s="28"/>
      <c r="J170" s="28"/>
      <c r="K170" s="28"/>
      <c r="L170" s="29"/>
      <c r="M170" s="150"/>
      <c r="N170" s="151"/>
      <c r="O170" s="49"/>
      <c r="P170" s="49"/>
      <c r="Q170" s="49"/>
      <c r="R170" s="49"/>
      <c r="S170" s="49"/>
      <c r="T170" s="50"/>
      <c r="U170" s="28"/>
      <c r="V170" s="28"/>
      <c r="W170" s="28"/>
      <c r="X170" s="28"/>
      <c r="Y170" s="28"/>
      <c r="Z170" s="28"/>
      <c r="AA170" s="28"/>
      <c r="AB170" s="28"/>
      <c r="AC170" s="28"/>
      <c r="AD170" s="28"/>
      <c r="AE170" s="28"/>
      <c r="AT170" s="16" t="s">
        <v>143</v>
      </c>
      <c r="AU170" s="16" t="s">
        <v>83</v>
      </c>
    </row>
    <row r="171" spans="2:51" s="13" customFormat="1" ht="12">
      <c r="B171" s="156"/>
      <c r="D171" s="148" t="s">
        <v>188</v>
      </c>
      <c r="F171" s="158" t="s">
        <v>422</v>
      </c>
      <c r="H171" s="159">
        <v>0.45</v>
      </c>
      <c r="L171" s="156"/>
      <c r="M171" s="160"/>
      <c r="N171" s="161"/>
      <c r="O171" s="161"/>
      <c r="P171" s="161"/>
      <c r="Q171" s="161"/>
      <c r="R171" s="161"/>
      <c r="S171" s="161"/>
      <c r="T171" s="162"/>
      <c r="AT171" s="157" t="s">
        <v>188</v>
      </c>
      <c r="AU171" s="157" t="s">
        <v>83</v>
      </c>
      <c r="AV171" s="13" t="s">
        <v>83</v>
      </c>
      <c r="AW171" s="13" t="s">
        <v>4</v>
      </c>
      <c r="AX171" s="13" t="s">
        <v>81</v>
      </c>
      <c r="AY171" s="157" t="s">
        <v>134</v>
      </c>
    </row>
    <row r="172" spans="1:65" s="2" customFormat="1" ht="16.5" customHeight="1">
      <c r="A172" s="28"/>
      <c r="B172" s="135"/>
      <c r="C172" s="163" t="s">
        <v>341</v>
      </c>
      <c r="D172" s="163" t="s">
        <v>230</v>
      </c>
      <c r="E172" s="164" t="s">
        <v>406</v>
      </c>
      <c r="F172" s="165" t="s">
        <v>407</v>
      </c>
      <c r="G172" s="166" t="s">
        <v>226</v>
      </c>
      <c r="H172" s="167">
        <v>0.045</v>
      </c>
      <c r="I172" s="186">
        <v>0</v>
      </c>
      <c r="J172" s="168">
        <f>ROUND(I172*H172,2)</f>
        <v>0</v>
      </c>
      <c r="K172" s="165" t="s">
        <v>140</v>
      </c>
      <c r="L172" s="169"/>
      <c r="M172" s="170" t="s">
        <v>3</v>
      </c>
      <c r="N172" s="171" t="s">
        <v>44</v>
      </c>
      <c r="O172" s="144">
        <v>0</v>
      </c>
      <c r="P172" s="144">
        <f>O172*H172</f>
        <v>0</v>
      </c>
      <c r="Q172" s="144">
        <v>0.001</v>
      </c>
      <c r="R172" s="144">
        <f>Q172*H172</f>
        <v>4.4999999999999996E-05</v>
      </c>
      <c r="S172" s="144">
        <v>0</v>
      </c>
      <c r="T172" s="145">
        <f>S172*H172</f>
        <v>0</v>
      </c>
      <c r="U172" s="28"/>
      <c r="V172" s="28"/>
      <c r="W172" s="28"/>
      <c r="X172" s="28"/>
      <c r="Y172" s="28"/>
      <c r="Z172" s="28"/>
      <c r="AA172" s="28"/>
      <c r="AB172" s="28"/>
      <c r="AC172" s="28"/>
      <c r="AD172" s="28"/>
      <c r="AE172" s="28"/>
      <c r="AR172" s="146" t="s">
        <v>262</v>
      </c>
      <c r="AT172" s="146" t="s">
        <v>230</v>
      </c>
      <c r="AU172" s="146" t="s">
        <v>83</v>
      </c>
      <c r="AY172" s="16" t="s">
        <v>134</v>
      </c>
      <c r="BE172" s="147">
        <f>IF(N172="základní",J172,0)</f>
        <v>0</v>
      </c>
      <c r="BF172" s="147">
        <f>IF(N172="snížená",J172,0)</f>
        <v>0</v>
      </c>
      <c r="BG172" s="147">
        <f>IF(N172="zákl. přenesená",J172,0)</f>
        <v>0</v>
      </c>
      <c r="BH172" s="147">
        <f>IF(N172="sníž. přenesená",J172,0)</f>
        <v>0</v>
      </c>
      <c r="BI172" s="147">
        <f>IF(N172="nulová",J172,0)</f>
        <v>0</v>
      </c>
      <c r="BJ172" s="16" t="s">
        <v>81</v>
      </c>
      <c r="BK172" s="147">
        <f>ROUND(I172*H172,2)</f>
        <v>0</v>
      </c>
      <c r="BL172" s="16" t="s">
        <v>256</v>
      </c>
      <c r="BM172" s="146" t="s">
        <v>423</v>
      </c>
    </row>
    <row r="173" spans="2:51" s="13" customFormat="1" ht="12">
      <c r="B173" s="156"/>
      <c r="D173" s="148" t="s">
        <v>188</v>
      </c>
      <c r="F173" s="158" t="s">
        <v>424</v>
      </c>
      <c r="H173" s="159">
        <v>0.045</v>
      </c>
      <c r="L173" s="156"/>
      <c r="M173" s="160"/>
      <c r="N173" s="161"/>
      <c r="O173" s="161"/>
      <c r="P173" s="161"/>
      <c r="Q173" s="161"/>
      <c r="R173" s="161"/>
      <c r="S173" s="161"/>
      <c r="T173" s="162"/>
      <c r="AT173" s="157" t="s">
        <v>188</v>
      </c>
      <c r="AU173" s="157" t="s">
        <v>83</v>
      </c>
      <c r="AV173" s="13" t="s">
        <v>83</v>
      </c>
      <c r="AW173" s="13" t="s">
        <v>4</v>
      </c>
      <c r="AX173" s="13" t="s">
        <v>81</v>
      </c>
      <c r="AY173" s="157" t="s">
        <v>134</v>
      </c>
    </row>
    <row r="174" spans="1:65" s="2" customFormat="1" ht="16.5" customHeight="1">
      <c r="A174" s="28"/>
      <c r="B174" s="135"/>
      <c r="C174" s="136" t="s">
        <v>345</v>
      </c>
      <c r="D174" s="136" t="s">
        <v>137</v>
      </c>
      <c r="E174" s="137" t="s">
        <v>425</v>
      </c>
      <c r="F174" s="138" t="s">
        <v>426</v>
      </c>
      <c r="G174" s="139" t="s">
        <v>202</v>
      </c>
      <c r="H174" s="140">
        <v>3</v>
      </c>
      <c r="I174" s="185">
        <v>0</v>
      </c>
      <c r="J174" s="141">
        <f>ROUND(I174*H174,2)</f>
        <v>0</v>
      </c>
      <c r="K174" s="138" t="s">
        <v>140</v>
      </c>
      <c r="L174" s="29"/>
      <c r="M174" s="142" t="s">
        <v>3</v>
      </c>
      <c r="N174" s="143" t="s">
        <v>44</v>
      </c>
      <c r="O174" s="144">
        <v>0.197</v>
      </c>
      <c r="P174" s="144">
        <f>O174*H174</f>
        <v>0.591</v>
      </c>
      <c r="Q174" s="144">
        <v>0</v>
      </c>
      <c r="R174" s="144">
        <f>Q174*H174</f>
        <v>0</v>
      </c>
      <c r="S174" s="144">
        <v>0</v>
      </c>
      <c r="T174" s="145">
        <f>S174*H174</f>
        <v>0</v>
      </c>
      <c r="U174" s="28"/>
      <c r="V174" s="28"/>
      <c r="W174" s="28"/>
      <c r="X174" s="28"/>
      <c r="Y174" s="28"/>
      <c r="Z174" s="28"/>
      <c r="AA174" s="28"/>
      <c r="AB174" s="28"/>
      <c r="AC174" s="28"/>
      <c r="AD174" s="28"/>
      <c r="AE174" s="28"/>
      <c r="AR174" s="146" t="s">
        <v>256</v>
      </c>
      <c r="AT174" s="146" t="s">
        <v>137</v>
      </c>
      <c r="AU174" s="146" t="s">
        <v>83</v>
      </c>
      <c r="AY174" s="16" t="s">
        <v>134</v>
      </c>
      <c r="BE174" s="147">
        <f>IF(N174="základní",J174,0)</f>
        <v>0</v>
      </c>
      <c r="BF174" s="147">
        <f>IF(N174="snížená",J174,0)</f>
        <v>0</v>
      </c>
      <c r="BG174" s="147">
        <f>IF(N174="zákl. přenesená",J174,0)</f>
        <v>0</v>
      </c>
      <c r="BH174" s="147">
        <f>IF(N174="sníž. přenesená",J174,0)</f>
        <v>0</v>
      </c>
      <c r="BI174" s="147">
        <f>IF(N174="nulová",J174,0)</f>
        <v>0</v>
      </c>
      <c r="BJ174" s="16" t="s">
        <v>81</v>
      </c>
      <c r="BK174" s="147">
        <f>ROUND(I174*H174,2)</f>
        <v>0</v>
      </c>
      <c r="BL174" s="16" t="s">
        <v>256</v>
      </c>
      <c r="BM174" s="146" t="s">
        <v>427</v>
      </c>
    </row>
    <row r="175" spans="1:47" s="2" customFormat="1" ht="29.25">
      <c r="A175" s="28"/>
      <c r="B175" s="29"/>
      <c r="C175" s="28"/>
      <c r="D175" s="148" t="s">
        <v>143</v>
      </c>
      <c r="E175" s="28"/>
      <c r="F175" s="149" t="s">
        <v>428</v>
      </c>
      <c r="G175" s="28"/>
      <c r="H175" s="28"/>
      <c r="I175" s="28"/>
      <c r="J175" s="28"/>
      <c r="K175" s="28"/>
      <c r="L175" s="29"/>
      <c r="M175" s="150"/>
      <c r="N175" s="151"/>
      <c r="O175" s="49"/>
      <c r="P175" s="49"/>
      <c r="Q175" s="49"/>
      <c r="R175" s="49"/>
      <c r="S175" s="49"/>
      <c r="T175" s="50"/>
      <c r="U175" s="28"/>
      <c r="V175" s="28"/>
      <c r="W175" s="28"/>
      <c r="X175" s="28"/>
      <c r="Y175" s="28"/>
      <c r="Z175" s="28"/>
      <c r="AA175" s="28"/>
      <c r="AB175" s="28"/>
      <c r="AC175" s="28"/>
      <c r="AD175" s="28"/>
      <c r="AE175" s="28"/>
      <c r="AT175" s="16" t="s">
        <v>143</v>
      </c>
      <c r="AU175" s="16" t="s">
        <v>83</v>
      </c>
    </row>
    <row r="176" spans="2:51" s="13" customFormat="1" ht="12">
      <c r="B176" s="156"/>
      <c r="D176" s="148" t="s">
        <v>188</v>
      </c>
      <c r="E176" s="157" t="s">
        <v>3</v>
      </c>
      <c r="F176" s="158" t="s">
        <v>152</v>
      </c>
      <c r="H176" s="159">
        <v>3</v>
      </c>
      <c r="L176" s="156"/>
      <c r="M176" s="160"/>
      <c r="N176" s="161"/>
      <c r="O176" s="161"/>
      <c r="P176" s="161"/>
      <c r="Q176" s="161"/>
      <c r="R176" s="161"/>
      <c r="S176" s="161"/>
      <c r="T176" s="162"/>
      <c r="AT176" s="157" t="s">
        <v>188</v>
      </c>
      <c r="AU176" s="157" t="s">
        <v>83</v>
      </c>
      <c r="AV176" s="13" t="s">
        <v>83</v>
      </c>
      <c r="AW176" s="13" t="s">
        <v>34</v>
      </c>
      <c r="AX176" s="13" t="s">
        <v>81</v>
      </c>
      <c r="AY176" s="157" t="s">
        <v>134</v>
      </c>
    </row>
    <row r="177" spans="1:65" s="2" customFormat="1" ht="16.5" customHeight="1">
      <c r="A177" s="28"/>
      <c r="B177" s="135"/>
      <c r="C177" s="163" t="s">
        <v>349</v>
      </c>
      <c r="D177" s="163" t="s">
        <v>230</v>
      </c>
      <c r="E177" s="164" t="s">
        <v>429</v>
      </c>
      <c r="F177" s="165" t="s">
        <v>430</v>
      </c>
      <c r="G177" s="166" t="s">
        <v>226</v>
      </c>
      <c r="H177" s="167">
        <v>0.45</v>
      </c>
      <c r="I177" s="186">
        <v>0</v>
      </c>
      <c r="J177" s="168">
        <f>ROUND(I177*H177,2)</f>
        <v>0</v>
      </c>
      <c r="K177" s="165" t="s">
        <v>3</v>
      </c>
      <c r="L177" s="169"/>
      <c r="M177" s="170" t="s">
        <v>3</v>
      </c>
      <c r="N177" s="171" t="s">
        <v>44</v>
      </c>
      <c r="O177" s="144">
        <v>0</v>
      </c>
      <c r="P177" s="144">
        <f>O177*H177</f>
        <v>0</v>
      </c>
      <c r="Q177" s="144">
        <v>0.001</v>
      </c>
      <c r="R177" s="144">
        <f>Q177*H177</f>
        <v>0.00045000000000000004</v>
      </c>
      <c r="S177" s="144">
        <v>0</v>
      </c>
      <c r="T177" s="145">
        <f>S177*H177</f>
        <v>0</v>
      </c>
      <c r="U177" s="28"/>
      <c r="V177" s="28"/>
      <c r="W177" s="28"/>
      <c r="X177" s="28"/>
      <c r="Y177" s="28"/>
      <c r="Z177" s="28"/>
      <c r="AA177" s="28"/>
      <c r="AB177" s="28"/>
      <c r="AC177" s="28"/>
      <c r="AD177" s="28"/>
      <c r="AE177" s="28"/>
      <c r="AR177" s="146" t="s">
        <v>262</v>
      </c>
      <c r="AT177" s="146" t="s">
        <v>230</v>
      </c>
      <c r="AU177" s="146" t="s">
        <v>83</v>
      </c>
      <c r="AY177" s="16" t="s">
        <v>134</v>
      </c>
      <c r="BE177" s="147">
        <f>IF(N177="základní",J177,0)</f>
        <v>0</v>
      </c>
      <c r="BF177" s="147">
        <f>IF(N177="snížená",J177,0)</f>
        <v>0</v>
      </c>
      <c r="BG177" s="147">
        <f>IF(N177="zákl. přenesená",J177,0)</f>
        <v>0</v>
      </c>
      <c r="BH177" s="147">
        <f>IF(N177="sníž. přenesená",J177,0)</f>
        <v>0</v>
      </c>
      <c r="BI177" s="147">
        <f>IF(N177="nulová",J177,0)</f>
        <v>0</v>
      </c>
      <c r="BJ177" s="16" t="s">
        <v>81</v>
      </c>
      <c r="BK177" s="147">
        <f>ROUND(I177*H177,2)</f>
        <v>0</v>
      </c>
      <c r="BL177" s="16" t="s">
        <v>256</v>
      </c>
      <c r="BM177" s="146" t="s">
        <v>431</v>
      </c>
    </row>
    <row r="178" spans="1:47" s="2" customFormat="1" ht="29.25">
      <c r="A178" s="28"/>
      <c r="B178" s="29"/>
      <c r="C178" s="28"/>
      <c r="D178" s="148" t="s">
        <v>143</v>
      </c>
      <c r="E178" s="28"/>
      <c r="F178" s="149" t="s">
        <v>432</v>
      </c>
      <c r="G178" s="28"/>
      <c r="H178" s="28"/>
      <c r="I178" s="28"/>
      <c r="J178" s="28"/>
      <c r="K178" s="28"/>
      <c r="L178" s="29"/>
      <c r="M178" s="150"/>
      <c r="N178" s="151"/>
      <c r="O178" s="49"/>
      <c r="P178" s="49"/>
      <c r="Q178" s="49"/>
      <c r="R178" s="49"/>
      <c r="S178" s="49"/>
      <c r="T178" s="50"/>
      <c r="U178" s="28"/>
      <c r="V178" s="28"/>
      <c r="W178" s="28"/>
      <c r="X178" s="28"/>
      <c r="Y178" s="28"/>
      <c r="Z178" s="28"/>
      <c r="AA178" s="28"/>
      <c r="AB178" s="28"/>
      <c r="AC178" s="28"/>
      <c r="AD178" s="28"/>
      <c r="AE178" s="28"/>
      <c r="AT178" s="16" t="s">
        <v>143</v>
      </c>
      <c r="AU178" s="16" t="s">
        <v>83</v>
      </c>
    </row>
    <row r="179" spans="2:51" s="13" customFormat="1" ht="12">
      <c r="B179" s="156"/>
      <c r="D179" s="148" t="s">
        <v>188</v>
      </c>
      <c r="F179" s="158" t="s">
        <v>422</v>
      </c>
      <c r="H179" s="159">
        <v>0.45</v>
      </c>
      <c r="L179" s="156"/>
      <c r="M179" s="160"/>
      <c r="N179" s="161"/>
      <c r="O179" s="161"/>
      <c r="P179" s="161"/>
      <c r="Q179" s="161"/>
      <c r="R179" s="161"/>
      <c r="S179" s="161"/>
      <c r="T179" s="162"/>
      <c r="AT179" s="157" t="s">
        <v>188</v>
      </c>
      <c r="AU179" s="157" t="s">
        <v>83</v>
      </c>
      <c r="AV179" s="13" t="s">
        <v>83</v>
      </c>
      <c r="AW179" s="13" t="s">
        <v>4</v>
      </c>
      <c r="AX179" s="13" t="s">
        <v>81</v>
      </c>
      <c r="AY179" s="157" t="s">
        <v>134</v>
      </c>
    </row>
    <row r="180" spans="1:65" s="2" customFormat="1" ht="16.5" customHeight="1">
      <c r="A180" s="28"/>
      <c r="B180" s="135"/>
      <c r="C180" s="163" t="s">
        <v>353</v>
      </c>
      <c r="D180" s="163" t="s">
        <v>230</v>
      </c>
      <c r="E180" s="164" t="s">
        <v>406</v>
      </c>
      <c r="F180" s="165" t="s">
        <v>407</v>
      </c>
      <c r="G180" s="166" t="s">
        <v>226</v>
      </c>
      <c r="H180" s="167">
        <v>0.045</v>
      </c>
      <c r="I180" s="186">
        <v>0</v>
      </c>
      <c r="J180" s="168">
        <f>ROUND(I180*H180,2)</f>
        <v>0</v>
      </c>
      <c r="K180" s="165" t="s">
        <v>140</v>
      </c>
      <c r="L180" s="169"/>
      <c r="M180" s="170" t="s">
        <v>3</v>
      </c>
      <c r="N180" s="171" t="s">
        <v>44</v>
      </c>
      <c r="O180" s="144">
        <v>0</v>
      </c>
      <c r="P180" s="144">
        <f>O180*H180</f>
        <v>0</v>
      </c>
      <c r="Q180" s="144">
        <v>0.001</v>
      </c>
      <c r="R180" s="144">
        <f>Q180*H180</f>
        <v>4.4999999999999996E-05</v>
      </c>
      <c r="S180" s="144">
        <v>0</v>
      </c>
      <c r="T180" s="145">
        <f>S180*H180</f>
        <v>0</v>
      </c>
      <c r="U180" s="28"/>
      <c r="V180" s="28"/>
      <c r="W180" s="28"/>
      <c r="X180" s="28"/>
      <c r="Y180" s="28"/>
      <c r="Z180" s="28"/>
      <c r="AA180" s="28"/>
      <c r="AB180" s="28"/>
      <c r="AC180" s="28"/>
      <c r="AD180" s="28"/>
      <c r="AE180" s="28"/>
      <c r="AR180" s="146" t="s">
        <v>262</v>
      </c>
      <c r="AT180" s="146" t="s">
        <v>230</v>
      </c>
      <c r="AU180" s="146" t="s">
        <v>83</v>
      </c>
      <c r="AY180" s="16" t="s">
        <v>134</v>
      </c>
      <c r="BE180" s="147">
        <f>IF(N180="základní",J180,0)</f>
        <v>0</v>
      </c>
      <c r="BF180" s="147">
        <f>IF(N180="snížená",J180,0)</f>
        <v>0</v>
      </c>
      <c r="BG180" s="147">
        <f>IF(N180="zákl. přenesená",J180,0)</f>
        <v>0</v>
      </c>
      <c r="BH180" s="147">
        <f>IF(N180="sníž. přenesená",J180,0)</f>
        <v>0</v>
      </c>
      <c r="BI180" s="147">
        <f>IF(N180="nulová",J180,0)</f>
        <v>0</v>
      </c>
      <c r="BJ180" s="16" t="s">
        <v>81</v>
      </c>
      <c r="BK180" s="147">
        <f>ROUND(I180*H180,2)</f>
        <v>0</v>
      </c>
      <c r="BL180" s="16" t="s">
        <v>256</v>
      </c>
      <c r="BM180" s="146" t="s">
        <v>433</v>
      </c>
    </row>
    <row r="181" spans="2:51" s="13" customFormat="1" ht="12">
      <c r="B181" s="156"/>
      <c r="D181" s="148" t="s">
        <v>188</v>
      </c>
      <c r="F181" s="158" t="s">
        <v>424</v>
      </c>
      <c r="H181" s="159">
        <v>0.045</v>
      </c>
      <c r="L181" s="156"/>
      <c r="M181" s="160"/>
      <c r="N181" s="161"/>
      <c r="O181" s="161"/>
      <c r="P181" s="161"/>
      <c r="Q181" s="161"/>
      <c r="R181" s="161"/>
      <c r="S181" s="161"/>
      <c r="T181" s="162"/>
      <c r="AT181" s="157" t="s">
        <v>188</v>
      </c>
      <c r="AU181" s="157" t="s">
        <v>83</v>
      </c>
      <c r="AV181" s="13" t="s">
        <v>83</v>
      </c>
      <c r="AW181" s="13" t="s">
        <v>4</v>
      </c>
      <c r="AX181" s="13" t="s">
        <v>81</v>
      </c>
      <c r="AY181" s="157" t="s">
        <v>134</v>
      </c>
    </row>
    <row r="182" spans="2:63" s="12" customFormat="1" ht="25.9" customHeight="1">
      <c r="B182" s="123"/>
      <c r="D182" s="124" t="s">
        <v>72</v>
      </c>
      <c r="E182" s="125" t="s">
        <v>318</v>
      </c>
      <c r="F182" s="125" t="s">
        <v>319</v>
      </c>
      <c r="J182" s="126">
        <f>BK182</f>
        <v>0</v>
      </c>
      <c r="L182" s="123"/>
      <c r="M182" s="127"/>
      <c r="N182" s="128"/>
      <c r="O182" s="128"/>
      <c r="P182" s="129">
        <f>SUM(P183:P199)</f>
        <v>96</v>
      </c>
      <c r="Q182" s="128"/>
      <c r="R182" s="129">
        <f>SUM(R183:R199)</f>
        <v>0</v>
      </c>
      <c r="S182" s="128"/>
      <c r="T182" s="130">
        <f>SUM(T183:T199)</f>
        <v>0</v>
      </c>
      <c r="AR182" s="124" t="s">
        <v>159</v>
      </c>
      <c r="AT182" s="131" t="s">
        <v>72</v>
      </c>
      <c r="AU182" s="131" t="s">
        <v>73</v>
      </c>
      <c r="AY182" s="124" t="s">
        <v>134</v>
      </c>
      <c r="BK182" s="132">
        <f>SUM(BK183:BK199)</f>
        <v>0</v>
      </c>
    </row>
    <row r="183" spans="1:65" s="2" customFormat="1" ht="21.75" customHeight="1">
      <c r="A183" s="28"/>
      <c r="B183" s="135"/>
      <c r="C183" s="136" t="s">
        <v>357</v>
      </c>
      <c r="D183" s="136" t="s">
        <v>137</v>
      </c>
      <c r="E183" s="137" t="s">
        <v>321</v>
      </c>
      <c r="F183" s="138" t="s">
        <v>322</v>
      </c>
      <c r="G183" s="139" t="s">
        <v>323</v>
      </c>
      <c r="H183" s="140">
        <v>40</v>
      </c>
      <c r="I183" s="185">
        <v>0</v>
      </c>
      <c r="J183" s="141">
        <f>ROUND(I183*H183,2)</f>
        <v>0</v>
      </c>
      <c r="K183" s="138" t="s">
        <v>140</v>
      </c>
      <c r="L183" s="29"/>
      <c r="M183" s="142" t="s">
        <v>3</v>
      </c>
      <c r="N183" s="143" t="s">
        <v>44</v>
      </c>
      <c r="O183" s="144">
        <v>1</v>
      </c>
      <c r="P183" s="144">
        <f>O183*H183</f>
        <v>40</v>
      </c>
      <c r="Q183" s="144">
        <v>0</v>
      </c>
      <c r="R183" s="144">
        <f>Q183*H183</f>
        <v>0</v>
      </c>
      <c r="S183" s="144">
        <v>0</v>
      </c>
      <c r="T183" s="145">
        <f>S183*H183</f>
        <v>0</v>
      </c>
      <c r="U183" s="28"/>
      <c r="V183" s="28"/>
      <c r="W183" s="28"/>
      <c r="X183" s="28"/>
      <c r="Y183" s="28"/>
      <c r="Z183" s="28"/>
      <c r="AA183" s="28"/>
      <c r="AB183" s="28"/>
      <c r="AC183" s="28"/>
      <c r="AD183" s="28"/>
      <c r="AE183" s="28"/>
      <c r="AR183" s="146" t="s">
        <v>324</v>
      </c>
      <c r="AT183" s="146" t="s">
        <v>137</v>
      </c>
      <c r="AU183" s="146" t="s">
        <v>81</v>
      </c>
      <c r="AY183" s="16" t="s">
        <v>134</v>
      </c>
      <c r="BE183" s="147">
        <f>IF(N183="základní",J183,0)</f>
        <v>0</v>
      </c>
      <c r="BF183" s="147">
        <f>IF(N183="snížená",J183,0)</f>
        <v>0</v>
      </c>
      <c r="BG183" s="147">
        <f>IF(N183="zákl. přenesená",J183,0)</f>
        <v>0</v>
      </c>
      <c r="BH183" s="147">
        <f>IF(N183="sníž. přenesená",J183,0)</f>
        <v>0</v>
      </c>
      <c r="BI183" s="147">
        <f>IF(N183="nulová",J183,0)</f>
        <v>0</v>
      </c>
      <c r="BJ183" s="16" t="s">
        <v>81</v>
      </c>
      <c r="BK183" s="147">
        <f>ROUND(I183*H183,2)</f>
        <v>0</v>
      </c>
      <c r="BL183" s="16" t="s">
        <v>324</v>
      </c>
      <c r="BM183" s="146" t="s">
        <v>325</v>
      </c>
    </row>
    <row r="184" spans="1:47" s="2" customFormat="1" ht="29.25">
      <c r="A184" s="28"/>
      <c r="B184" s="29"/>
      <c r="C184" s="28"/>
      <c r="D184" s="148" t="s">
        <v>143</v>
      </c>
      <c r="E184" s="28"/>
      <c r="F184" s="149" t="s">
        <v>434</v>
      </c>
      <c r="G184" s="28"/>
      <c r="H184" s="28"/>
      <c r="I184" s="28"/>
      <c r="J184" s="28"/>
      <c r="K184" s="28"/>
      <c r="L184" s="29"/>
      <c r="M184" s="150"/>
      <c r="N184" s="151"/>
      <c r="O184" s="49"/>
      <c r="P184" s="49"/>
      <c r="Q184" s="49"/>
      <c r="R184" s="49"/>
      <c r="S184" s="49"/>
      <c r="T184" s="50"/>
      <c r="U184" s="28"/>
      <c r="V184" s="28"/>
      <c r="W184" s="28"/>
      <c r="X184" s="28"/>
      <c r="Y184" s="28"/>
      <c r="Z184" s="28"/>
      <c r="AA184" s="28"/>
      <c r="AB184" s="28"/>
      <c r="AC184" s="28"/>
      <c r="AD184" s="28"/>
      <c r="AE184" s="28"/>
      <c r="AT184" s="16" t="s">
        <v>143</v>
      </c>
      <c r="AU184" s="16" t="s">
        <v>81</v>
      </c>
    </row>
    <row r="185" spans="2:51" s="13" customFormat="1" ht="12">
      <c r="B185" s="156"/>
      <c r="D185" s="148" t="s">
        <v>188</v>
      </c>
      <c r="E185" s="157" t="s">
        <v>3</v>
      </c>
      <c r="F185" s="158" t="s">
        <v>435</v>
      </c>
      <c r="H185" s="159">
        <v>16</v>
      </c>
      <c r="L185" s="156"/>
      <c r="M185" s="160"/>
      <c r="N185" s="161"/>
      <c r="O185" s="161"/>
      <c r="P185" s="161"/>
      <c r="Q185" s="161"/>
      <c r="R185" s="161"/>
      <c r="S185" s="161"/>
      <c r="T185" s="162"/>
      <c r="AT185" s="157" t="s">
        <v>188</v>
      </c>
      <c r="AU185" s="157" t="s">
        <v>81</v>
      </c>
      <c r="AV185" s="13" t="s">
        <v>83</v>
      </c>
      <c r="AW185" s="13" t="s">
        <v>34</v>
      </c>
      <c r="AX185" s="13" t="s">
        <v>73</v>
      </c>
      <c r="AY185" s="157" t="s">
        <v>134</v>
      </c>
    </row>
    <row r="186" spans="2:51" s="13" customFormat="1" ht="12">
      <c r="B186" s="156"/>
      <c r="D186" s="148" t="s">
        <v>188</v>
      </c>
      <c r="E186" s="157" t="s">
        <v>3</v>
      </c>
      <c r="F186" s="158" t="s">
        <v>436</v>
      </c>
      <c r="H186" s="159">
        <v>24</v>
      </c>
      <c r="L186" s="156"/>
      <c r="M186" s="160"/>
      <c r="N186" s="161"/>
      <c r="O186" s="161"/>
      <c r="P186" s="161"/>
      <c r="Q186" s="161"/>
      <c r="R186" s="161"/>
      <c r="S186" s="161"/>
      <c r="T186" s="162"/>
      <c r="AT186" s="157" t="s">
        <v>188</v>
      </c>
      <c r="AU186" s="157" t="s">
        <v>81</v>
      </c>
      <c r="AV186" s="13" t="s">
        <v>83</v>
      </c>
      <c r="AW186" s="13" t="s">
        <v>34</v>
      </c>
      <c r="AX186" s="13" t="s">
        <v>73</v>
      </c>
      <c r="AY186" s="157" t="s">
        <v>134</v>
      </c>
    </row>
    <row r="187" spans="2:51" s="14" customFormat="1" ht="12">
      <c r="B187" s="172"/>
      <c r="D187" s="148" t="s">
        <v>188</v>
      </c>
      <c r="E187" s="173" t="s">
        <v>3</v>
      </c>
      <c r="F187" s="174" t="s">
        <v>273</v>
      </c>
      <c r="H187" s="175">
        <v>40</v>
      </c>
      <c r="L187" s="172"/>
      <c r="M187" s="176"/>
      <c r="N187" s="177"/>
      <c r="O187" s="177"/>
      <c r="P187" s="177"/>
      <c r="Q187" s="177"/>
      <c r="R187" s="177"/>
      <c r="S187" s="177"/>
      <c r="T187" s="178"/>
      <c r="AT187" s="173" t="s">
        <v>188</v>
      </c>
      <c r="AU187" s="173" t="s">
        <v>81</v>
      </c>
      <c r="AV187" s="14" t="s">
        <v>159</v>
      </c>
      <c r="AW187" s="14" t="s">
        <v>34</v>
      </c>
      <c r="AX187" s="14" t="s">
        <v>81</v>
      </c>
      <c r="AY187" s="173" t="s">
        <v>134</v>
      </c>
    </row>
    <row r="188" spans="1:65" s="2" customFormat="1" ht="21.75" customHeight="1">
      <c r="A188" s="28"/>
      <c r="B188" s="135"/>
      <c r="C188" s="136" t="s">
        <v>361</v>
      </c>
      <c r="D188" s="136" t="s">
        <v>137</v>
      </c>
      <c r="E188" s="137" t="s">
        <v>328</v>
      </c>
      <c r="F188" s="138" t="s">
        <v>329</v>
      </c>
      <c r="G188" s="139" t="s">
        <v>323</v>
      </c>
      <c r="H188" s="140">
        <v>56</v>
      </c>
      <c r="I188" s="185">
        <v>0</v>
      </c>
      <c r="J188" s="141">
        <f>ROUND(I188*H188,2)</f>
        <v>0</v>
      </c>
      <c r="K188" s="138" t="s">
        <v>140</v>
      </c>
      <c r="L188" s="29"/>
      <c r="M188" s="142" t="s">
        <v>3</v>
      </c>
      <c r="N188" s="143" t="s">
        <v>44</v>
      </c>
      <c r="O188" s="144">
        <v>1</v>
      </c>
      <c r="P188" s="144">
        <f>O188*H188</f>
        <v>56</v>
      </c>
      <c r="Q188" s="144">
        <v>0</v>
      </c>
      <c r="R188" s="144">
        <f>Q188*H188</f>
        <v>0</v>
      </c>
      <c r="S188" s="144">
        <v>0</v>
      </c>
      <c r="T188" s="145">
        <f>S188*H188</f>
        <v>0</v>
      </c>
      <c r="U188" s="28"/>
      <c r="V188" s="28"/>
      <c r="W188" s="28"/>
      <c r="X188" s="28"/>
      <c r="Y188" s="28"/>
      <c r="Z188" s="28"/>
      <c r="AA188" s="28"/>
      <c r="AB188" s="28"/>
      <c r="AC188" s="28"/>
      <c r="AD188" s="28"/>
      <c r="AE188" s="28"/>
      <c r="AR188" s="146" t="s">
        <v>324</v>
      </c>
      <c r="AT188" s="146" t="s">
        <v>137</v>
      </c>
      <c r="AU188" s="146" t="s">
        <v>81</v>
      </c>
      <c r="AY188" s="16" t="s">
        <v>134</v>
      </c>
      <c r="BE188" s="147">
        <f>IF(N188="základní",J188,0)</f>
        <v>0</v>
      </c>
      <c r="BF188" s="147">
        <f>IF(N188="snížená",J188,0)</f>
        <v>0</v>
      </c>
      <c r="BG188" s="147">
        <f>IF(N188="zákl. přenesená",J188,0)</f>
        <v>0</v>
      </c>
      <c r="BH188" s="147">
        <f>IF(N188="sníž. přenesená",J188,0)</f>
        <v>0</v>
      </c>
      <c r="BI188" s="147">
        <f>IF(N188="nulová",J188,0)</f>
        <v>0</v>
      </c>
      <c r="BJ188" s="16" t="s">
        <v>81</v>
      </c>
      <c r="BK188" s="147">
        <f>ROUND(I188*H188,2)</f>
        <v>0</v>
      </c>
      <c r="BL188" s="16" t="s">
        <v>324</v>
      </c>
      <c r="BM188" s="146" t="s">
        <v>330</v>
      </c>
    </row>
    <row r="189" spans="1:47" s="2" customFormat="1" ht="58.5">
      <c r="A189" s="28"/>
      <c r="B189" s="29"/>
      <c r="C189" s="28"/>
      <c r="D189" s="148" t="s">
        <v>143</v>
      </c>
      <c r="E189" s="28"/>
      <c r="F189" s="149" t="s">
        <v>331</v>
      </c>
      <c r="G189" s="28"/>
      <c r="H189" s="28"/>
      <c r="I189" s="28"/>
      <c r="J189" s="28"/>
      <c r="K189" s="28"/>
      <c r="L189" s="29"/>
      <c r="M189" s="150"/>
      <c r="N189" s="151"/>
      <c r="O189" s="49"/>
      <c r="P189" s="49"/>
      <c r="Q189" s="49"/>
      <c r="R189" s="49"/>
      <c r="S189" s="49"/>
      <c r="T189" s="50"/>
      <c r="U189" s="28"/>
      <c r="V189" s="28"/>
      <c r="W189" s="28"/>
      <c r="X189" s="28"/>
      <c r="Y189" s="28"/>
      <c r="Z189" s="28"/>
      <c r="AA189" s="28"/>
      <c r="AB189" s="28"/>
      <c r="AC189" s="28"/>
      <c r="AD189" s="28"/>
      <c r="AE189" s="28"/>
      <c r="AT189" s="16" t="s">
        <v>143</v>
      </c>
      <c r="AU189" s="16" t="s">
        <v>81</v>
      </c>
    </row>
    <row r="190" spans="1:65" s="2" customFormat="1" ht="16.5" customHeight="1">
      <c r="A190" s="28"/>
      <c r="B190" s="135"/>
      <c r="C190" s="163" t="s">
        <v>262</v>
      </c>
      <c r="D190" s="163" t="s">
        <v>230</v>
      </c>
      <c r="E190" s="164" t="s">
        <v>333</v>
      </c>
      <c r="F190" s="165" t="s">
        <v>334</v>
      </c>
      <c r="G190" s="166" t="s">
        <v>233</v>
      </c>
      <c r="H190" s="167">
        <v>2</v>
      </c>
      <c r="I190" s="186">
        <v>0</v>
      </c>
      <c r="J190" s="168">
        <f aca="true" t="shared" si="0" ref="J190:J199">ROUND(I190*H190,2)</f>
        <v>0</v>
      </c>
      <c r="K190" s="165" t="s">
        <v>3</v>
      </c>
      <c r="L190" s="169"/>
      <c r="M190" s="170" t="s">
        <v>3</v>
      </c>
      <c r="N190" s="171" t="s">
        <v>44</v>
      </c>
      <c r="O190" s="144">
        <v>0</v>
      </c>
      <c r="P190" s="144">
        <f aca="true" t="shared" si="1" ref="P190:P199">O190*H190</f>
        <v>0</v>
      </c>
      <c r="Q190" s="144">
        <v>0</v>
      </c>
      <c r="R190" s="144">
        <f aca="true" t="shared" si="2" ref="R190:R199">Q190*H190</f>
        <v>0</v>
      </c>
      <c r="S190" s="144">
        <v>0</v>
      </c>
      <c r="T190" s="145">
        <f aca="true" t="shared" si="3" ref="T190:T199">S190*H190</f>
        <v>0</v>
      </c>
      <c r="U190" s="28"/>
      <c r="V190" s="28"/>
      <c r="W190" s="28"/>
      <c r="X190" s="28"/>
      <c r="Y190" s="28"/>
      <c r="Z190" s="28"/>
      <c r="AA190" s="28"/>
      <c r="AB190" s="28"/>
      <c r="AC190" s="28"/>
      <c r="AD190" s="28"/>
      <c r="AE190" s="28"/>
      <c r="AR190" s="146" t="s">
        <v>324</v>
      </c>
      <c r="AT190" s="146" t="s">
        <v>230</v>
      </c>
      <c r="AU190" s="146" t="s">
        <v>81</v>
      </c>
      <c r="AY190" s="16" t="s">
        <v>134</v>
      </c>
      <c r="BE190" s="147">
        <f aca="true" t="shared" si="4" ref="BE190:BE199">IF(N190="základní",J190,0)</f>
        <v>0</v>
      </c>
      <c r="BF190" s="147">
        <f aca="true" t="shared" si="5" ref="BF190:BF199">IF(N190="snížená",J190,0)</f>
        <v>0</v>
      </c>
      <c r="BG190" s="147">
        <f aca="true" t="shared" si="6" ref="BG190:BG199">IF(N190="zákl. přenesená",J190,0)</f>
        <v>0</v>
      </c>
      <c r="BH190" s="147">
        <f aca="true" t="shared" si="7" ref="BH190:BH199">IF(N190="sníž. přenesená",J190,0)</f>
        <v>0</v>
      </c>
      <c r="BI190" s="147">
        <f aca="true" t="shared" si="8" ref="BI190:BI199">IF(N190="nulová",J190,0)</f>
        <v>0</v>
      </c>
      <c r="BJ190" s="16" t="s">
        <v>81</v>
      </c>
      <c r="BK190" s="147">
        <f aca="true" t="shared" si="9" ref="BK190:BK199">ROUND(I190*H190,2)</f>
        <v>0</v>
      </c>
      <c r="BL190" s="16" t="s">
        <v>324</v>
      </c>
      <c r="BM190" s="146" t="s">
        <v>335</v>
      </c>
    </row>
    <row r="191" spans="1:65" s="2" customFormat="1" ht="16.5" customHeight="1">
      <c r="A191" s="28"/>
      <c r="B191" s="135"/>
      <c r="C191" s="163" t="s">
        <v>368</v>
      </c>
      <c r="D191" s="163" t="s">
        <v>230</v>
      </c>
      <c r="E191" s="164" t="s">
        <v>337</v>
      </c>
      <c r="F191" s="165" t="s">
        <v>338</v>
      </c>
      <c r="G191" s="166" t="s">
        <v>339</v>
      </c>
      <c r="H191" s="167">
        <v>2</v>
      </c>
      <c r="I191" s="186">
        <v>0</v>
      </c>
      <c r="J191" s="168">
        <f t="shared" si="0"/>
        <v>0</v>
      </c>
      <c r="K191" s="165" t="s">
        <v>3</v>
      </c>
      <c r="L191" s="169"/>
      <c r="M191" s="170" t="s">
        <v>3</v>
      </c>
      <c r="N191" s="171" t="s">
        <v>44</v>
      </c>
      <c r="O191" s="144">
        <v>0</v>
      </c>
      <c r="P191" s="144">
        <f t="shared" si="1"/>
        <v>0</v>
      </c>
      <c r="Q191" s="144">
        <v>0</v>
      </c>
      <c r="R191" s="144">
        <f t="shared" si="2"/>
        <v>0</v>
      </c>
      <c r="S191" s="144">
        <v>0</v>
      </c>
      <c r="T191" s="145">
        <f t="shared" si="3"/>
        <v>0</v>
      </c>
      <c r="U191" s="28"/>
      <c r="V191" s="28"/>
      <c r="W191" s="28"/>
      <c r="X191" s="28"/>
      <c r="Y191" s="28"/>
      <c r="Z191" s="28"/>
      <c r="AA191" s="28"/>
      <c r="AB191" s="28"/>
      <c r="AC191" s="28"/>
      <c r="AD191" s="28"/>
      <c r="AE191" s="28"/>
      <c r="AR191" s="146" t="s">
        <v>324</v>
      </c>
      <c r="AT191" s="146" t="s">
        <v>230</v>
      </c>
      <c r="AU191" s="146" t="s">
        <v>81</v>
      </c>
      <c r="AY191" s="16" t="s">
        <v>134</v>
      </c>
      <c r="BE191" s="147">
        <f t="shared" si="4"/>
        <v>0</v>
      </c>
      <c r="BF191" s="147">
        <f t="shared" si="5"/>
        <v>0</v>
      </c>
      <c r="BG191" s="147">
        <f t="shared" si="6"/>
        <v>0</v>
      </c>
      <c r="BH191" s="147">
        <f t="shared" si="7"/>
        <v>0</v>
      </c>
      <c r="BI191" s="147">
        <f t="shared" si="8"/>
        <v>0</v>
      </c>
      <c r="BJ191" s="16" t="s">
        <v>81</v>
      </c>
      <c r="BK191" s="147">
        <f t="shared" si="9"/>
        <v>0</v>
      </c>
      <c r="BL191" s="16" t="s">
        <v>324</v>
      </c>
      <c r="BM191" s="146" t="s">
        <v>340</v>
      </c>
    </row>
    <row r="192" spans="1:65" s="2" customFormat="1" ht="16.5" customHeight="1">
      <c r="A192" s="28"/>
      <c r="B192" s="135"/>
      <c r="C192" s="163" t="s">
        <v>253</v>
      </c>
      <c r="D192" s="163" t="s">
        <v>230</v>
      </c>
      <c r="E192" s="164" t="s">
        <v>342</v>
      </c>
      <c r="F192" s="165" t="s">
        <v>343</v>
      </c>
      <c r="G192" s="166" t="s">
        <v>233</v>
      </c>
      <c r="H192" s="167">
        <v>2</v>
      </c>
      <c r="I192" s="186">
        <v>0</v>
      </c>
      <c r="J192" s="168">
        <f t="shared" si="0"/>
        <v>0</v>
      </c>
      <c r="K192" s="165" t="s">
        <v>3</v>
      </c>
      <c r="L192" s="169"/>
      <c r="M192" s="170" t="s">
        <v>3</v>
      </c>
      <c r="N192" s="171" t="s">
        <v>44</v>
      </c>
      <c r="O192" s="144">
        <v>0</v>
      </c>
      <c r="P192" s="144">
        <f t="shared" si="1"/>
        <v>0</v>
      </c>
      <c r="Q192" s="144">
        <v>0</v>
      </c>
      <c r="R192" s="144">
        <f t="shared" si="2"/>
        <v>0</v>
      </c>
      <c r="S192" s="144">
        <v>0</v>
      </c>
      <c r="T192" s="145">
        <f t="shared" si="3"/>
        <v>0</v>
      </c>
      <c r="U192" s="28"/>
      <c r="V192" s="28"/>
      <c r="W192" s="28"/>
      <c r="X192" s="28"/>
      <c r="Y192" s="28"/>
      <c r="Z192" s="28"/>
      <c r="AA192" s="28"/>
      <c r="AB192" s="28"/>
      <c r="AC192" s="28"/>
      <c r="AD192" s="28"/>
      <c r="AE192" s="28"/>
      <c r="AR192" s="146" t="s">
        <v>324</v>
      </c>
      <c r="AT192" s="146" t="s">
        <v>230</v>
      </c>
      <c r="AU192" s="146" t="s">
        <v>81</v>
      </c>
      <c r="AY192" s="16" t="s">
        <v>134</v>
      </c>
      <c r="BE192" s="147">
        <f t="shared" si="4"/>
        <v>0</v>
      </c>
      <c r="BF192" s="147">
        <f t="shared" si="5"/>
        <v>0</v>
      </c>
      <c r="BG192" s="147">
        <f t="shared" si="6"/>
        <v>0</v>
      </c>
      <c r="BH192" s="147">
        <f t="shared" si="7"/>
        <v>0</v>
      </c>
      <c r="BI192" s="147">
        <f t="shared" si="8"/>
        <v>0</v>
      </c>
      <c r="BJ192" s="16" t="s">
        <v>81</v>
      </c>
      <c r="BK192" s="147">
        <f t="shared" si="9"/>
        <v>0</v>
      </c>
      <c r="BL192" s="16" t="s">
        <v>324</v>
      </c>
      <c r="BM192" s="146" t="s">
        <v>344</v>
      </c>
    </row>
    <row r="193" spans="1:65" s="2" customFormat="1" ht="16.5" customHeight="1">
      <c r="A193" s="28"/>
      <c r="B193" s="135"/>
      <c r="C193" s="163" t="s">
        <v>259</v>
      </c>
      <c r="D193" s="163" t="s">
        <v>230</v>
      </c>
      <c r="E193" s="164" t="s">
        <v>346</v>
      </c>
      <c r="F193" s="165" t="s">
        <v>347</v>
      </c>
      <c r="G193" s="166" t="s">
        <v>233</v>
      </c>
      <c r="H193" s="167">
        <v>2</v>
      </c>
      <c r="I193" s="186">
        <v>0</v>
      </c>
      <c r="J193" s="168">
        <f t="shared" si="0"/>
        <v>0</v>
      </c>
      <c r="K193" s="165" t="s">
        <v>3</v>
      </c>
      <c r="L193" s="169"/>
      <c r="M193" s="170" t="s">
        <v>3</v>
      </c>
      <c r="N193" s="171" t="s">
        <v>44</v>
      </c>
      <c r="O193" s="144">
        <v>0</v>
      </c>
      <c r="P193" s="144">
        <f t="shared" si="1"/>
        <v>0</v>
      </c>
      <c r="Q193" s="144">
        <v>0</v>
      </c>
      <c r="R193" s="144">
        <f t="shared" si="2"/>
        <v>0</v>
      </c>
      <c r="S193" s="144">
        <v>0</v>
      </c>
      <c r="T193" s="145">
        <f t="shared" si="3"/>
        <v>0</v>
      </c>
      <c r="U193" s="28"/>
      <c r="V193" s="28"/>
      <c r="W193" s="28"/>
      <c r="X193" s="28"/>
      <c r="Y193" s="28"/>
      <c r="Z193" s="28"/>
      <c r="AA193" s="28"/>
      <c r="AB193" s="28"/>
      <c r="AC193" s="28"/>
      <c r="AD193" s="28"/>
      <c r="AE193" s="28"/>
      <c r="AR193" s="146" t="s">
        <v>324</v>
      </c>
      <c r="AT193" s="146" t="s">
        <v>230</v>
      </c>
      <c r="AU193" s="146" t="s">
        <v>81</v>
      </c>
      <c r="AY193" s="16" t="s">
        <v>134</v>
      </c>
      <c r="BE193" s="147">
        <f t="shared" si="4"/>
        <v>0</v>
      </c>
      <c r="BF193" s="147">
        <f t="shared" si="5"/>
        <v>0</v>
      </c>
      <c r="BG193" s="147">
        <f t="shared" si="6"/>
        <v>0</v>
      </c>
      <c r="BH193" s="147">
        <f t="shared" si="7"/>
        <v>0</v>
      </c>
      <c r="BI193" s="147">
        <f t="shared" si="8"/>
        <v>0</v>
      </c>
      <c r="BJ193" s="16" t="s">
        <v>81</v>
      </c>
      <c r="BK193" s="147">
        <f t="shared" si="9"/>
        <v>0</v>
      </c>
      <c r="BL193" s="16" t="s">
        <v>324</v>
      </c>
      <c r="BM193" s="146" t="s">
        <v>348</v>
      </c>
    </row>
    <row r="194" spans="1:65" s="2" customFormat="1" ht="16.5" customHeight="1">
      <c r="A194" s="28"/>
      <c r="B194" s="135"/>
      <c r="C194" s="163" t="s">
        <v>437</v>
      </c>
      <c r="D194" s="163" t="s">
        <v>230</v>
      </c>
      <c r="E194" s="164" t="s">
        <v>350</v>
      </c>
      <c r="F194" s="165" t="s">
        <v>351</v>
      </c>
      <c r="G194" s="166" t="s">
        <v>233</v>
      </c>
      <c r="H194" s="167">
        <v>2</v>
      </c>
      <c r="I194" s="186">
        <v>0</v>
      </c>
      <c r="J194" s="168">
        <f t="shared" si="0"/>
        <v>0</v>
      </c>
      <c r="K194" s="165" t="s">
        <v>3</v>
      </c>
      <c r="L194" s="169"/>
      <c r="M194" s="170" t="s">
        <v>3</v>
      </c>
      <c r="N194" s="171" t="s">
        <v>44</v>
      </c>
      <c r="O194" s="144">
        <v>0</v>
      </c>
      <c r="P194" s="144">
        <f t="shared" si="1"/>
        <v>0</v>
      </c>
      <c r="Q194" s="144">
        <v>0</v>
      </c>
      <c r="R194" s="144">
        <f t="shared" si="2"/>
        <v>0</v>
      </c>
      <c r="S194" s="144">
        <v>0</v>
      </c>
      <c r="T194" s="145">
        <f t="shared" si="3"/>
        <v>0</v>
      </c>
      <c r="U194" s="28"/>
      <c r="V194" s="28"/>
      <c r="W194" s="28"/>
      <c r="X194" s="28"/>
      <c r="Y194" s="28"/>
      <c r="Z194" s="28"/>
      <c r="AA194" s="28"/>
      <c r="AB194" s="28"/>
      <c r="AC194" s="28"/>
      <c r="AD194" s="28"/>
      <c r="AE194" s="28"/>
      <c r="AR194" s="146" t="s">
        <v>324</v>
      </c>
      <c r="AT194" s="146" t="s">
        <v>230</v>
      </c>
      <c r="AU194" s="146" t="s">
        <v>81</v>
      </c>
      <c r="AY194" s="16" t="s">
        <v>134</v>
      </c>
      <c r="BE194" s="147">
        <f t="shared" si="4"/>
        <v>0</v>
      </c>
      <c r="BF194" s="147">
        <f t="shared" si="5"/>
        <v>0</v>
      </c>
      <c r="BG194" s="147">
        <f t="shared" si="6"/>
        <v>0</v>
      </c>
      <c r="BH194" s="147">
        <f t="shared" si="7"/>
        <v>0</v>
      </c>
      <c r="BI194" s="147">
        <f t="shared" si="8"/>
        <v>0</v>
      </c>
      <c r="BJ194" s="16" t="s">
        <v>81</v>
      </c>
      <c r="BK194" s="147">
        <f t="shared" si="9"/>
        <v>0</v>
      </c>
      <c r="BL194" s="16" t="s">
        <v>324</v>
      </c>
      <c r="BM194" s="146" t="s">
        <v>352</v>
      </c>
    </row>
    <row r="195" spans="1:65" s="2" customFormat="1" ht="16.5" customHeight="1">
      <c r="A195" s="28"/>
      <c r="B195" s="135"/>
      <c r="C195" s="163" t="s">
        <v>438</v>
      </c>
      <c r="D195" s="163" t="s">
        <v>230</v>
      </c>
      <c r="E195" s="164" t="s">
        <v>354</v>
      </c>
      <c r="F195" s="165" t="s">
        <v>355</v>
      </c>
      <c r="G195" s="166" t="s">
        <v>233</v>
      </c>
      <c r="H195" s="167">
        <v>6</v>
      </c>
      <c r="I195" s="186">
        <v>0</v>
      </c>
      <c r="J195" s="168">
        <f t="shared" si="0"/>
        <v>0</v>
      </c>
      <c r="K195" s="165" t="s">
        <v>3</v>
      </c>
      <c r="L195" s="169"/>
      <c r="M195" s="170" t="s">
        <v>3</v>
      </c>
      <c r="N195" s="171" t="s">
        <v>44</v>
      </c>
      <c r="O195" s="144">
        <v>0</v>
      </c>
      <c r="P195" s="144">
        <f t="shared" si="1"/>
        <v>0</v>
      </c>
      <c r="Q195" s="144">
        <v>0</v>
      </c>
      <c r="R195" s="144">
        <f t="shared" si="2"/>
        <v>0</v>
      </c>
      <c r="S195" s="144">
        <v>0</v>
      </c>
      <c r="T195" s="145">
        <f t="shared" si="3"/>
        <v>0</v>
      </c>
      <c r="U195" s="28"/>
      <c r="V195" s="28"/>
      <c r="W195" s="28"/>
      <c r="X195" s="28"/>
      <c r="Y195" s="28"/>
      <c r="Z195" s="28"/>
      <c r="AA195" s="28"/>
      <c r="AB195" s="28"/>
      <c r="AC195" s="28"/>
      <c r="AD195" s="28"/>
      <c r="AE195" s="28"/>
      <c r="AR195" s="146" t="s">
        <v>324</v>
      </c>
      <c r="AT195" s="146" t="s">
        <v>230</v>
      </c>
      <c r="AU195" s="146" t="s">
        <v>81</v>
      </c>
      <c r="AY195" s="16" t="s">
        <v>134</v>
      </c>
      <c r="BE195" s="147">
        <f t="shared" si="4"/>
        <v>0</v>
      </c>
      <c r="BF195" s="147">
        <f t="shared" si="5"/>
        <v>0</v>
      </c>
      <c r="BG195" s="147">
        <f t="shared" si="6"/>
        <v>0</v>
      </c>
      <c r="BH195" s="147">
        <f t="shared" si="7"/>
        <v>0</v>
      </c>
      <c r="BI195" s="147">
        <f t="shared" si="8"/>
        <v>0</v>
      </c>
      <c r="BJ195" s="16" t="s">
        <v>81</v>
      </c>
      <c r="BK195" s="147">
        <f t="shared" si="9"/>
        <v>0</v>
      </c>
      <c r="BL195" s="16" t="s">
        <v>324</v>
      </c>
      <c r="BM195" s="146" t="s">
        <v>356</v>
      </c>
    </row>
    <row r="196" spans="1:65" s="2" customFormat="1" ht="16.5" customHeight="1">
      <c r="A196" s="28"/>
      <c r="B196" s="135"/>
      <c r="C196" s="163" t="s">
        <v>439</v>
      </c>
      <c r="D196" s="163" t="s">
        <v>230</v>
      </c>
      <c r="E196" s="164" t="s">
        <v>358</v>
      </c>
      <c r="F196" s="165" t="s">
        <v>359</v>
      </c>
      <c r="G196" s="166" t="s">
        <v>233</v>
      </c>
      <c r="H196" s="167">
        <v>2</v>
      </c>
      <c r="I196" s="186">
        <v>0</v>
      </c>
      <c r="J196" s="168">
        <f t="shared" si="0"/>
        <v>0</v>
      </c>
      <c r="K196" s="165" t="s">
        <v>3</v>
      </c>
      <c r="L196" s="169"/>
      <c r="M196" s="170" t="s">
        <v>3</v>
      </c>
      <c r="N196" s="171" t="s">
        <v>44</v>
      </c>
      <c r="O196" s="144">
        <v>0</v>
      </c>
      <c r="P196" s="144">
        <f t="shared" si="1"/>
        <v>0</v>
      </c>
      <c r="Q196" s="144">
        <v>0</v>
      </c>
      <c r="R196" s="144">
        <f t="shared" si="2"/>
        <v>0</v>
      </c>
      <c r="S196" s="144">
        <v>0</v>
      </c>
      <c r="T196" s="145">
        <f t="shared" si="3"/>
        <v>0</v>
      </c>
      <c r="U196" s="28"/>
      <c r="V196" s="28"/>
      <c r="W196" s="28"/>
      <c r="X196" s="28"/>
      <c r="Y196" s="28"/>
      <c r="Z196" s="28"/>
      <c r="AA196" s="28"/>
      <c r="AB196" s="28"/>
      <c r="AC196" s="28"/>
      <c r="AD196" s="28"/>
      <c r="AE196" s="28"/>
      <c r="AR196" s="146" t="s">
        <v>324</v>
      </c>
      <c r="AT196" s="146" t="s">
        <v>230</v>
      </c>
      <c r="AU196" s="146" t="s">
        <v>81</v>
      </c>
      <c r="AY196" s="16" t="s">
        <v>134</v>
      </c>
      <c r="BE196" s="147">
        <f t="shared" si="4"/>
        <v>0</v>
      </c>
      <c r="BF196" s="147">
        <f t="shared" si="5"/>
        <v>0</v>
      </c>
      <c r="BG196" s="147">
        <f t="shared" si="6"/>
        <v>0</v>
      </c>
      <c r="BH196" s="147">
        <f t="shared" si="7"/>
        <v>0</v>
      </c>
      <c r="BI196" s="147">
        <f t="shared" si="8"/>
        <v>0</v>
      </c>
      <c r="BJ196" s="16" t="s">
        <v>81</v>
      </c>
      <c r="BK196" s="147">
        <f t="shared" si="9"/>
        <v>0</v>
      </c>
      <c r="BL196" s="16" t="s">
        <v>324</v>
      </c>
      <c r="BM196" s="146" t="s">
        <v>360</v>
      </c>
    </row>
    <row r="197" spans="1:65" s="2" customFormat="1" ht="16.5" customHeight="1">
      <c r="A197" s="28"/>
      <c r="B197" s="135"/>
      <c r="C197" s="163" t="s">
        <v>440</v>
      </c>
      <c r="D197" s="163" t="s">
        <v>230</v>
      </c>
      <c r="E197" s="164" t="s">
        <v>362</v>
      </c>
      <c r="F197" s="165" t="s">
        <v>363</v>
      </c>
      <c r="G197" s="166" t="s">
        <v>233</v>
      </c>
      <c r="H197" s="167">
        <v>2</v>
      </c>
      <c r="I197" s="186">
        <v>0</v>
      </c>
      <c r="J197" s="168">
        <f t="shared" si="0"/>
        <v>0</v>
      </c>
      <c r="K197" s="165" t="s">
        <v>3</v>
      </c>
      <c r="L197" s="169"/>
      <c r="M197" s="170" t="s">
        <v>3</v>
      </c>
      <c r="N197" s="171" t="s">
        <v>44</v>
      </c>
      <c r="O197" s="144">
        <v>0</v>
      </c>
      <c r="P197" s="144">
        <f t="shared" si="1"/>
        <v>0</v>
      </c>
      <c r="Q197" s="144">
        <v>0</v>
      </c>
      <c r="R197" s="144">
        <f t="shared" si="2"/>
        <v>0</v>
      </c>
      <c r="S197" s="144">
        <v>0</v>
      </c>
      <c r="T197" s="145">
        <f t="shared" si="3"/>
        <v>0</v>
      </c>
      <c r="U197" s="28"/>
      <c r="V197" s="28"/>
      <c r="W197" s="28"/>
      <c r="X197" s="28"/>
      <c r="Y197" s="28"/>
      <c r="Z197" s="28"/>
      <c r="AA197" s="28"/>
      <c r="AB197" s="28"/>
      <c r="AC197" s="28"/>
      <c r="AD197" s="28"/>
      <c r="AE197" s="28"/>
      <c r="AR197" s="146" t="s">
        <v>324</v>
      </c>
      <c r="AT197" s="146" t="s">
        <v>230</v>
      </c>
      <c r="AU197" s="146" t="s">
        <v>81</v>
      </c>
      <c r="AY197" s="16" t="s">
        <v>134</v>
      </c>
      <c r="BE197" s="147">
        <f t="shared" si="4"/>
        <v>0</v>
      </c>
      <c r="BF197" s="147">
        <f t="shared" si="5"/>
        <v>0</v>
      </c>
      <c r="BG197" s="147">
        <f t="shared" si="6"/>
        <v>0</v>
      </c>
      <c r="BH197" s="147">
        <f t="shared" si="7"/>
        <v>0</v>
      </c>
      <c r="BI197" s="147">
        <f t="shared" si="8"/>
        <v>0</v>
      </c>
      <c r="BJ197" s="16" t="s">
        <v>81</v>
      </c>
      <c r="BK197" s="147">
        <f t="shared" si="9"/>
        <v>0</v>
      </c>
      <c r="BL197" s="16" t="s">
        <v>324</v>
      </c>
      <c r="BM197" s="146" t="s">
        <v>364</v>
      </c>
    </row>
    <row r="198" spans="1:65" s="2" customFormat="1" ht="16.5" customHeight="1">
      <c r="A198" s="28"/>
      <c r="B198" s="135"/>
      <c r="C198" s="163" t="s">
        <v>441</v>
      </c>
      <c r="D198" s="163" t="s">
        <v>230</v>
      </c>
      <c r="E198" s="164" t="s">
        <v>365</v>
      </c>
      <c r="F198" s="165" t="s">
        <v>366</v>
      </c>
      <c r="G198" s="166" t="s">
        <v>139</v>
      </c>
      <c r="H198" s="167">
        <v>1</v>
      </c>
      <c r="I198" s="186">
        <v>0</v>
      </c>
      <c r="J198" s="168">
        <f t="shared" si="0"/>
        <v>0</v>
      </c>
      <c r="K198" s="165" t="s">
        <v>3</v>
      </c>
      <c r="L198" s="169"/>
      <c r="M198" s="170" t="s">
        <v>3</v>
      </c>
      <c r="N198" s="171" t="s">
        <v>44</v>
      </c>
      <c r="O198" s="144">
        <v>0</v>
      </c>
      <c r="P198" s="144">
        <f t="shared" si="1"/>
        <v>0</v>
      </c>
      <c r="Q198" s="144">
        <v>0</v>
      </c>
      <c r="R198" s="144">
        <f t="shared" si="2"/>
        <v>0</v>
      </c>
      <c r="S198" s="144">
        <v>0</v>
      </c>
      <c r="T198" s="145">
        <f t="shared" si="3"/>
        <v>0</v>
      </c>
      <c r="U198" s="28"/>
      <c r="V198" s="28"/>
      <c r="W198" s="28"/>
      <c r="X198" s="28"/>
      <c r="Y198" s="28"/>
      <c r="Z198" s="28"/>
      <c r="AA198" s="28"/>
      <c r="AB198" s="28"/>
      <c r="AC198" s="28"/>
      <c r="AD198" s="28"/>
      <c r="AE198" s="28"/>
      <c r="AR198" s="146" t="s">
        <v>324</v>
      </c>
      <c r="AT198" s="146" t="s">
        <v>230</v>
      </c>
      <c r="AU198" s="146" t="s">
        <v>81</v>
      </c>
      <c r="AY198" s="16" t="s">
        <v>134</v>
      </c>
      <c r="BE198" s="147">
        <f t="shared" si="4"/>
        <v>0</v>
      </c>
      <c r="BF198" s="147">
        <f t="shared" si="5"/>
        <v>0</v>
      </c>
      <c r="BG198" s="147">
        <f t="shared" si="6"/>
        <v>0</v>
      </c>
      <c r="BH198" s="147">
        <f t="shared" si="7"/>
        <v>0</v>
      </c>
      <c r="BI198" s="147">
        <f t="shared" si="8"/>
        <v>0</v>
      </c>
      <c r="BJ198" s="16" t="s">
        <v>81</v>
      </c>
      <c r="BK198" s="147">
        <f t="shared" si="9"/>
        <v>0</v>
      </c>
      <c r="BL198" s="16" t="s">
        <v>324</v>
      </c>
      <c r="BM198" s="146" t="s">
        <v>367</v>
      </c>
    </row>
    <row r="199" spans="1:65" s="2" customFormat="1" ht="16.5" customHeight="1">
      <c r="A199" s="28"/>
      <c r="B199" s="135"/>
      <c r="C199" s="163" t="s">
        <v>442</v>
      </c>
      <c r="D199" s="163" t="s">
        <v>230</v>
      </c>
      <c r="E199" s="164" t="s">
        <v>369</v>
      </c>
      <c r="F199" s="165" t="s">
        <v>370</v>
      </c>
      <c r="G199" s="166" t="s">
        <v>139</v>
      </c>
      <c r="H199" s="167">
        <v>1</v>
      </c>
      <c r="I199" s="186">
        <v>0</v>
      </c>
      <c r="J199" s="168">
        <f t="shared" si="0"/>
        <v>0</v>
      </c>
      <c r="K199" s="165" t="s">
        <v>3</v>
      </c>
      <c r="L199" s="169"/>
      <c r="M199" s="179" t="s">
        <v>3</v>
      </c>
      <c r="N199" s="180" t="s">
        <v>44</v>
      </c>
      <c r="O199" s="181">
        <v>0</v>
      </c>
      <c r="P199" s="181">
        <f t="shared" si="1"/>
        <v>0</v>
      </c>
      <c r="Q199" s="181">
        <v>0</v>
      </c>
      <c r="R199" s="181">
        <f t="shared" si="2"/>
        <v>0</v>
      </c>
      <c r="S199" s="181">
        <v>0</v>
      </c>
      <c r="T199" s="182">
        <f t="shared" si="3"/>
        <v>0</v>
      </c>
      <c r="U199" s="28"/>
      <c r="V199" s="28"/>
      <c r="W199" s="28"/>
      <c r="X199" s="28"/>
      <c r="Y199" s="28"/>
      <c r="Z199" s="28"/>
      <c r="AA199" s="28"/>
      <c r="AB199" s="28"/>
      <c r="AC199" s="28"/>
      <c r="AD199" s="28"/>
      <c r="AE199" s="28"/>
      <c r="AR199" s="146" t="s">
        <v>324</v>
      </c>
      <c r="AT199" s="146" t="s">
        <v>230</v>
      </c>
      <c r="AU199" s="146" t="s">
        <v>81</v>
      </c>
      <c r="AY199" s="16" t="s">
        <v>134</v>
      </c>
      <c r="BE199" s="147">
        <f t="shared" si="4"/>
        <v>0</v>
      </c>
      <c r="BF199" s="147">
        <f t="shared" si="5"/>
        <v>0</v>
      </c>
      <c r="BG199" s="147">
        <f t="shared" si="6"/>
        <v>0</v>
      </c>
      <c r="BH199" s="147">
        <f t="shared" si="7"/>
        <v>0</v>
      </c>
      <c r="BI199" s="147">
        <f t="shared" si="8"/>
        <v>0</v>
      </c>
      <c r="BJ199" s="16" t="s">
        <v>81</v>
      </c>
      <c r="BK199" s="147">
        <f t="shared" si="9"/>
        <v>0</v>
      </c>
      <c r="BL199" s="16" t="s">
        <v>324</v>
      </c>
      <c r="BM199" s="146" t="s">
        <v>371</v>
      </c>
    </row>
    <row r="200" spans="1:31" s="2" customFormat="1" ht="6.95" customHeight="1">
      <c r="A200" s="28"/>
      <c r="B200" s="38"/>
      <c r="C200" s="39"/>
      <c r="D200" s="39"/>
      <c r="E200" s="39"/>
      <c r="F200" s="39"/>
      <c r="G200" s="39"/>
      <c r="H200" s="39"/>
      <c r="I200" s="39"/>
      <c r="J200" s="39"/>
      <c r="K200" s="39"/>
      <c r="L200" s="29"/>
      <c r="M200" s="28"/>
      <c r="O200" s="28"/>
      <c r="P200" s="28"/>
      <c r="Q200" s="28"/>
      <c r="R200" s="28"/>
      <c r="S200" s="28"/>
      <c r="T200" s="28"/>
      <c r="U200" s="28"/>
      <c r="V200" s="28"/>
      <c r="W200" s="28"/>
      <c r="X200" s="28"/>
      <c r="Y200" s="28"/>
      <c r="Z200" s="28"/>
      <c r="AA200" s="28"/>
      <c r="AB200" s="28"/>
      <c r="AC200" s="28"/>
      <c r="AD200" s="28"/>
      <c r="AE200" s="28"/>
    </row>
  </sheetData>
  <autoFilter ref="C88:K199"/>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0"/>
  <sheetViews>
    <sheetView showGridLines="0" workbookViewId="0" topLeftCell="A88">
      <selection activeCell="I96" sqref="I9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96</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443</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ROUND(J90,2)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ROUND((SUM(BE90:BE179)),2)</f>
        <v>0</v>
      </c>
      <c r="G33" s="28"/>
      <c r="H33" s="28"/>
      <c r="I33" s="95">
        <v>0.21</v>
      </c>
      <c r="J33" s="94">
        <f>ROUND(((SUM(BE90:BE179))*I33),2)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ROUND((SUM(BF90:BF179)),2)</f>
        <v>0</v>
      </c>
      <c r="G34" s="28"/>
      <c r="H34" s="28"/>
      <c r="I34" s="95">
        <v>0.15</v>
      </c>
      <c r="J34" s="94">
        <f>ROUND(((SUM(BF90:BF179))*I34),2)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ROUND((SUM(BG90:BG179)),2)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ROUND((SUM(BH90:BH179)),2)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ROUND((SUM(BI90:BI179)),2)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PS1.4._VDRce - VD Roudnice nad Labem (ř.km 808,72)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J90</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J91</f>
        <v>0</v>
      </c>
      <c r="L60" s="105"/>
    </row>
    <row r="61" spans="2:12" s="10" customFormat="1" ht="19.9" customHeight="1" hidden="1">
      <c r="B61" s="109"/>
      <c r="D61" s="110" t="s">
        <v>170</v>
      </c>
      <c r="E61" s="111"/>
      <c r="F61" s="111"/>
      <c r="G61" s="111"/>
      <c r="H61" s="111"/>
      <c r="I61" s="111"/>
      <c r="J61" s="112">
        <f>J92</f>
        <v>0</v>
      </c>
      <c r="L61" s="109"/>
    </row>
    <row r="62" spans="2:12" s="10" customFormat="1" ht="19.9" customHeight="1" hidden="1">
      <c r="B62" s="109"/>
      <c r="D62" s="110" t="s">
        <v>171</v>
      </c>
      <c r="E62" s="111"/>
      <c r="F62" s="111"/>
      <c r="G62" s="111"/>
      <c r="H62" s="111"/>
      <c r="I62" s="111"/>
      <c r="J62" s="112">
        <f>J99</f>
        <v>0</v>
      </c>
      <c r="L62" s="109"/>
    </row>
    <row r="63" spans="2:12" s="10" customFormat="1" ht="19.9" customHeight="1" hidden="1">
      <c r="B63" s="109"/>
      <c r="D63" s="110" t="s">
        <v>172</v>
      </c>
      <c r="E63" s="111"/>
      <c r="F63" s="111"/>
      <c r="G63" s="111"/>
      <c r="H63" s="111"/>
      <c r="I63" s="111"/>
      <c r="J63" s="112">
        <f>J109</f>
        <v>0</v>
      </c>
      <c r="L63" s="109"/>
    </row>
    <row r="64" spans="2:12" s="10" customFormat="1" ht="19.9" customHeight="1" hidden="1">
      <c r="B64" s="109"/>
      <c r="D64" s="110" t="s">
        <v>173</v>
      </c>
      <c r="E64" s="111"/>
      <c r="F64" s="111"/>
      <c r="G64" s="111"/>
      <c r="H64" s="111"/>
      <c r="I64" s="111"/>
      <c r="J64" s="112">
        <f>J114</f>
        <v>0</v>
      </c>
      <c r="L64" s="109"/>
    </row>
    <row r="65" spans="2:12" s="10" customFormat="1" ht="19.9" customHeight="1" hidden="1">
      <c r="B65" s="109"/>
      <c r="D65" s="110" t="s">
        <v>444</v>
      </c>
      <c r="E65" s="111"/>
      <c r="F65" s="111"/>
      <c r="G65" s="111"/>
      <c r="H65" s="111"/>
      <c r="I65" s="111"/>
      <c r="J65" s="112">
        <f>J125</f>
        <v>0</v>
      </c>
      <c r="L65" s="109"/>
    </row>
    <row r="66" spans="2:12" s="10" customFormat="1" ht="19.9" customHeight="1" hidden="1">
      <c r="B66" s="109"/>
      <c r="D66" s="110" t="s">
        <v>174</v>
      </c>
      <c r="E66" s="111"/>
      <c r="F66" s="111"/>
      <c r="G66" s="111"/>
      <c r="H66" s="111"/>
      <c r="I66" s="111"/>
      <c r="J66" s="112">
        <f>J128</f>
        <v>0</v>
      </c>
      <c r="L66" s="109"/>
    </row>
    <row r="67" spans="2:12" s="9" customFormat="1" ht="24.95" customHeight="1" hidden="1">
      <c r="B67" s="105"/>
      <c r="D67" s="106" t="s">
        <v>175</v>
      </c>
      <c r="E67" s="107"/>
      <c r="F67" s="107"/>
      <c r="G67" s="107"/>
      <c r="H67" s="107"/>
      <c r="I67" s="107"/>
      <c r="J67" s="108">
        <f>J131</f>
        <v>0</v>
      </c>
      <c r="L67" s="105"/>
    </row>
    <row r="68" spans="2:12" s="10" customFormat="1" ht="19.9" customHeight="1" hidden="1">
      <c r="B68" s="109"/>
      <c r="D68" s="110" t="s">
        <v>176</v>
      </c>
      <c r="E68" s="111"/>
      <c r="F68" s="111"/>
      <c r="G68" s="111"/>
      <c r="H68" s="111"/>
      <c r="I68" s="111"/>
      <c r="J68" s="112">
        <f>J132</f>
        <v>0</v>
      </c>
      <c r="L68" s="109"/>
    </row>
    <row r="69" spans="2:12" s="10" customFormat="1" ht="19.9" customHeight="1" hidden="1">
      <c r="B69" s="109"/>
      <c r="D69" s="110" t="s">
        <v>177</v>
      </c>
      <c r="E69" s="111"/>
      <c r="F69" s="111"/>
      <c r="G69" s="111"/>
      <c r="H69" s="111"/>
      <c r="I69" s="111"/>
      <c r="J69" s="112">
        <f>J157</f>
        <v>0</v>
      </c>
      <c r="L69" s="109"/>
    </row>
    <row r="70" spans="2:12" s="9" customFormat="1" ht="24.95" customHeight="1" hidden="1">
      <c r="B70" s="105"/>
      <c r="D70" s="106" t="s">
        <v>178</v>
      </c>
      <c r="E70" s="107"/>
      <c r="F70" s="107"/>
      <c r="G70" s="107"/>
      <c r="H70" s="107"/>
      <c r="I70" s="107"/>
      <c r="J70" s="108">
        <f>J163</f>
        <v>0</v>
      </c>
      <c r="L70" s="105"/>
    </row>
    <row r="71" spans="1:31" s="2" customFormat="1" ht="21.75" customHeight="1" hidden="1">
      <c r="A71" s="28"/>
      <c r="B71" s="29"/>
      <c r="C71" s="28"/>
      <c r="D71" s="28"/>
      <c r="E71" s="28"/>
      <c r="F71" s="28"/>
      <c r="G71" s="28"/>
      <c r="H71" s="28"/>
      <c r="I71" s="28"/>
      <c r="J71" s="28"/>
      <c r="K71" s="28"/>
      <c r="L71" s="88"/>
      <c r="S71" s="28"/>
      <c r="T71" s="28"/>
      <c r="U71" s="28"/>
      <c r="V71" s="28"/>
      <c r="W71" s="28"/>
      <c r="X71" s="28"/>
      <c r="Y71" s="28"/>
      <c r="Z71" s="28"/>
      <c r="AA71" s="28"/>
      <c r="AB71" s="28"/>
      <c r="AC71" s="28"/>
      <c r="AD71" s="28"/>
      <c r="AE71" s="28"/>
    </row>
    <row r="72" spans="1:31" s="2" customFormat="1" ht="6.95" customHeight="1" hidden="1">
      <c r="A72" s="28"/>
      <c r="B72" s="38"/>
      <c r="C72" s="39"/>
      <c r="D72" s="39"/>
      <c r="E72" s="39"/>
      <c r="F72" s="39"/>
      <c r="G72" s="39"/>
      <c r="H72" s="39"/>
      <c r="I72" s="39"/>
      <c r="J72" s="39"/>
      <c r="K72" s="39"/>
      <c r="L72" s="88"/>
      <c r="S72" s="28"/>
      <c r="T72" s="28"/>
      <c r="U72" s="28"/>
      <c r="V72" s="28"/>
      <c r="W72" s="28"/>
      <c r="X72" s="28"/>
      <c r="Y72" s="28"/>
      <c r="Z72" s="28"/>
      <c r="AA72" s="28"/>
      <c r="AB72" s="28"/>
      <c r="AC72" s="28"/>
      <c r="AD72" s="28"/>
      <c r="AE72" s="28"/>
    </row>
    <row r="73" ht="12" hidden="1"/>
    <row r="74" ht="12" hidden="1"/>
    <row r="75" ht="12" hidden="1"/>
    <row r="76" spans="1:31" s="2" customFormat="1" ht="6.95" customHeight="1">
      <c r="A76" s="28"/>
      <c r="B76" s="40"/>
      <c r="C76" s="41"/>
      <c r="D76" s="41"/>
      <c r="E76" s="41"/>
      <c r="F76" s="41"/>
      <c r="G76" s="41"/>
      <c r="H76" s="41"/>
      <c r="I76" s="41"/>
      <c r="J76" s="41"/>
      <c r="K76" s="41"/>
      <c r="L76" s="88"/>
      <c r="S76" s="28"/>
      <c r="T76" s="28"/>
      <c r="U76" s="28"/>
      <c r="V76" s="28"/>
      <c r="W76" s="28"/>
      <c r="X76" s="28"/>
      <c r="Y76" s="28"/>
      <c r="Z76" s="28"/>
      <c r="AA76" s="28"/>
      <c r="AB76" s="28"/>
      <c r="AC76" s="28"/>
      <c r="AD76" s="28"/>
      <c r="AE76" s="28"/>
    </row>
    <row r="77" spans="1:31" s="2" customFormat="1" ht="24.95" customHeight="1">
      <c r="A77" s="28"/>
      <c r="B77" s="29"/>
      <c r="C77" s="20" t="s">
        <v>118</v>
      </c>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6.95" customHeight="1">
      <c r="A78" s="28"/>
      <c r="B78" s="29"/>
      <c r="C78" s="28"/>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2" customHeight="1">
      <c r="A79" s="28"/>
      <c r="B79" s="29"/>
      <c r="C79" s="25" t="s">
        <v>15</v>
      </c>
      <c r="D79" s="28"/>
      <c r="E79" s="28"/>
      <c r="F79" s="28"/>
      <c r="G79" s="28"/>
      <c r="H79" s="28"/>
      <c r="I79" s="28"/>
      <c r="J79" s="28"/>
      <c r="K79" s="28"/>
      <c r="L79" s="88"/>
      <c r="S79" s="28"/>
      <c r="T79" s="28"/>
      <c r="U79" s="28"/>
      <c r="V79" s="28"/>
      <c r="W79" s="28"/>
      <c r="X79" s="28"/>
      <c r="Y79" s="28"/>
      <c r="Z79" s="28"/>
      <c r="AA79" s="28"/>
      <c r="AB79" s="28"/>
      <c r="AC79" s="28"/>
      <c r="AD79" s="28"/>
      <c r="AE79" s="28"/>
    </row>
    <row r="80" spans="1:31" s="2" customFormat="1" ht="16.5" customHeight="1">
      <c r="A80" s="28"/>
      <c r="B80" s="29"/>
      <c r="C80" s="28"/>
      <c r="D80" s="28"/>
      <c r="E80" s="225" t="str">
        <f>E7</f>
        <v>Osazení plavebních znaků</v>
      </c>
      <c r="F80" s="226"/>
      <c r="G80" s="226"/>
      <c r="H80" s="226"/>
      <c r="I80" s="28"/>
      <c r="J80" s="28"/>
      <c r="K80" s="28"/>
      <c r="L80" s="88"/>
      <c r="S80" s="28"/>
      <c r="T80" s="28"/>
      <c r="U80" s="28"/>
      <c r="V80" s="28"/>
      <c r="W80" s="28"/>
      <c r="X80" s="28"/>
      <c r="Y80" s="28"/>
      <c r="Z80" s="28"/>
      <c r="AA80" s="28"/>
      <c r="AB80" s="28"/>
      <c r="AC80" s="28"/>
      <c r="AD80" s="28"/>
      <c r="AE80" s="28"/>
    </row>
    <row r="81" spans="1:31" s="2" customFormat="1" ht="12" customHeight="1">
      <c r="A81" s="28"/>
      <c r="B81" s="29"/>
      <c r="C81" s="25" t="s">
        <v>107</v>
      </c>
      <c r="D81" s="28"/>
      <c r="E81" s="28"/>
      <c r="F81" s="28"/>
      <c r="G81" s="28"/>
      <c r="H81" s="28"/>
      <c r="I81" s="28"/>
      <c r="J81" s="28"/>
      <c r="K81" s="28"/>
      <c r="L81" s="88"/>
      <c r="S81" s="28"/>
      <c r="T81" s="28"/>
      <c r="U81" s="28"/>
      <c r="V81" s="28"/>
      <c r="W81" s="28"/>
      <c r="X81" s="28"/>
      <c r="Y81" s="28"/>
      <c r="Z81" s="28"/>
      <c r="AA81" s="28"/>
      <c r="AB81" s="28"/>
      <c r="AC81" s="28"/>
      <c r="AD81" s="28"/>
      <c r="AE81" s="28"/>
    </row>
    <row r="82" spans="1:31" s="2" customFormat="1" ht="16.5" customHeight="1">
      <c r="A82" s="28"/>
      <c r="B82" s="29"/>
      <c r="C82" s="28"/>
      <c r="D82" s="28"/>
      <c r="E82" s="187" t="str">
        <f>E9</f>
        <v>PS1.4._VDRce - VD Roudnice nad Labem (ř.km 808,72) - osazení světelných znaků</v>
      </c>
      <c r="F82" s="224"/>
      <c r="G82" s="224"/>
      <c r="H82" s="224"/>
      <c r="I82" s="28"/>
      <c r="J82" s="28"/>
      <c r="K82" s="28"/>
      <c r="L82" s="88"/>
      <c r="S82" s="28"/>
      <c r="T82" s="28"/>
      <c r="U82" s="28"/>
      <c r="V82" s="28"/>
      <c r="W82" s="28"/>
      <c r="X82" s="28"/>
      <c r="Y82" s="28"/>
      <c r="Z82" s="28"/>
      <c r="AA82" s="28"/>
      <c r="AB82" s="28"/>
      <c r="AC82" s="28"/>
      <c r="AD82" s="28"/>
      <c r="AE82" s="28"/>
    </row>
    <row r="83" spans="1:31" s="2" customFormat="1" ht="6.95" customHeight="1">
      <c r="A83" s="28"/>
      <c r="B83" s="29"/>
      <c r="C83" s="28"/>
      <c r="D83" s="28"/>
      <c r="E83" s="28"/>
      <c r="F83" s="28"/>
      <c r="G83" s="28"/>
      <c r="H83" s="28"/>
      <c r="I83" s="28"/>
      <c r="J83" s="28"/>
      <c r="K83" s="28"/>
      <c r="L83" s="88"/>
      <c r="S83" s="28"/>
      <c r="T83" s="28"/>
      <c r="U83" s="28"/>
      <c r="V83" s="28"/>
      <c r="W83" s="28"/>
      <c r="X83" s="28"/>
      <c r="Y83" s="28"/>
      <c r="Z83" s="28"/>
      <c r="AA83" s="28"/>
      <c r="AB83" s="28"/>
      <c r="AC83" s="28"/>
      <c r="AD83" s="28"/>
      <c r="AE83" s="28"/>
    </row>
    <row r="84" spans="1:31" s="2" customFormat="1" ht="12" customHeight="1">
      <c r="A84" s="28"/>
      <c r="B84" s="29"/>
      <c r="C84" s="25" t="s">
        <v>20</v>
      </c>
      <c r="D84" s="28"/>
      <c r="E84" s="28"/>
      <c r="F84" s="23" t="str">
        <f>F12</f>
        <v>Labe</v>
      </c>
      <c r="G84" s="28"/>
      <c r="H84" s="28"/>
      <c r="I84" s="25" t="s">
        <v>22</v>
      </c>
      <c r="J84" s="46" t="str">
        <f>IF(J12="","",J12)</f>
        <v>27. 12. 2019</v>
      </c>
      <c r="K84" s="28"/>
      <c r="L84" s="88"/>
      <c r="S84" s="28"/>
      <c r="T84" s="28"/>
      <c r="U84" s="28"/>
      <c r="V84" s="28"/>
      <c r="W84" s="28"/>
      <c r="X84" s="28"/>
      <c r="Y84" s="28"/>
      <c r="Z84" s="28"/>
      <c r="AA84" s="28"/>
      <c r="AB84" s="28"/>
      <c r="AC84" s="28"/>
      <c r="AD84" s="28"/>
      <c r="AE84" s="28"/>
    </row>
    <row r="85" spans="1:31" s="2" customFormat="1" ht="6.95" customHeight="1">
      <c r="A85" s="28"/>
      <c r="B85" s="29"/>
      <c r="C85" s="28"/>
      <c r="D85" s="28"/>
      <c r="E85" s="28"/>
      <c r="F85" s="28"/>
      <c r="G85" s="28"/>
      <c r="H85" s="28"/>
      <c r="I85" s="28"/>
      <c r="J85" s="28"/>
      <c r="K85" s="28"/>
      <c r="L85" s="88"/>
      <c r="S85" s="28"/>
      <c r="T85" s="28"/>
      <c r="U85" s="28"/>
      <c r="V85" s="28"/>
      <c r="W85" s="28"/>
      <c r="X85" s="28"/>
      <c r="Y85" s="28"/>
      <c r="Z85" s="28"/>
      <c r="AA85" s="28"/>
      <c r="AB85" s="28"/>
      <c r="AC85" s="28"/>
      <c r="AD85" s="28"/>
      <c r="AE85" s="28"/>
    </row>
    <row r="86" spans="1:31" s="2" customFormat="1" ht="25.7" customHeight="1">
      <c r="A86" s="28"/>
      <c r="B86" s="29"/>
      <c r="C86" s="25" t="s">
        <v>24</v>
      </c>
      <c r="D86" s="28"/>
      <c r="E86" s="28"/>
      <c r="F86" s="23" t="str">
        <f>E15</f>
        <v>Povodí Labe, s.p.</v>
      </c>
      <c r="G86" s="28"/>
      <c r="H86" s="28"/>
      <c r="I86" s="25" t="s">
        <v>31</v>
      </c>
      <c r="J86" s="26" t="str">
        <f>E21</f>
        <v>Building &amp; Law, spol. s r.o.</v>
      </c>
      <c r="K86" s="28"/>
      <c r="L86" s="88"/>
      <c r="S86" s="28"/>
      <c r="T86" s="28"/>
      <c r="U86" s="28"/>
      <c r="V86" s="28"/>
      <c r="W86" s="28"/>
      <c r="X86" s="28"/>
      <c r="Y86" s="28"/>
      <c r="Z86" s="28"/>
      <c r="AA86" s="28"/>
      <c r="AB86" s="28"/>
      <c r="AC86" s="28"/>
      <c r="AD86" s="28"/>
      <c r="AE86" s="28"/>
    </row>
    <row r="87" spans="1:31" s="2" customFormat="1" ht="15.2" customHeight="1">
      <c r="A87" s="28"/>
      <c r="B87" s="29"/>
      <c r="C87" s="25" t="s">
        <v>29</v>
      </c>
      <c r="D87" s="28"/>
      <c r="E87" s="28"/>
      <c r="F87" s="23" t="str">
        <f>IF(E18="","",E18)</f>
        <v xml:space="preserve"> </v>
      </c>
      <c r="G87" s="28"/>
      <c r="H87" s="28"/>
      <c r="I87" s="25" t="s">
        <v>35</v>
      </c>
      <c r="J87" s="26" t="str">
        <f>E24</f>
        <v>MD</v>
      </c>
      <c r="K87" s="28"/>
      <c r="L87" s="88"/>
      <c r="S87" s="28"/>
      <c r="T87" s="28"/>
      <c r="U87" s="28"/>
      <c r="V87" s="28"/>
      <c r="W87" s="28"/>
      <c r="X87" s="28"/>
      <c r="Y87" s="28"/>
      <c r="Z87" s="28"/>
      <c r="AA87" s="28"/>
      <c r="AB87" s="28"/>
      <c r="AC87" s="28"/>
      <c r="AD87" s="28"/>
      <c r="AE87" s="28"/>
    </row>
    <row r="88" spans="1:31" s="2" customFormat="1" ht="10.35" customHeight="1">
      <c r="A88" s="28"/>
      <c r="B88" s="29"/>
      <c r="C88" s="28"/>
      <c r="D88" s="28"/>
      <c r="E88" s="28"/>
      <c r="F88" s="28"/>
      <c r="G88" s="28"/>
      <c r="H88" s="28"/>
      <c r="I88" s="28"/>
      <c r="J88" s="28"/>
      <c r="K88" s="28"/>
      <c r="L88" s="88"/>
      <c r="S88" s="28"/>
      <c r="T88" s="28"/>
      <c r="U88" s="28"/>
      <c r="V88" s="28"/>
      <c r="W88" s="28"/>
      <c r="X88" s="28"/>
      <c r="Y88" s="28"/>
      <c r="Z88" s="28"/>
      <c r="AA88" s="28"/>
      <c r="AB88" s="28"/>
      <c r="AC88" s="28"/>
      <c r="AD88" s="28"/>
      <c r="AE88" s="28"/>
    </row>
    <row r="89" spans="1:31" s="11" customFormat="1" ht="29.25" customHeight="1">
      <c r="A89" s="113"/>
      <c r="B89" s="114"/>
      <c r="C89" s="115" t="s">
        <v>119</v>
      </c>
      <c r="D89" s="116" t="s">
        <v>58</v>
      </c>
      <c r="E89" s="116" t="s">
        <v>54</v>
      </c>
      <c r="F89" s="116" t="s">
        <v>55</v>
      </c>
      <c r="G89" s="116" t="s">
        <v>120</v>
      </c>
      <c r="H89" s="116" t="s">
        <v>121</v>
      </c>
      <c r="I89" s="116" t="s">
        <v>122</v>
      </c>
      <c r="J89" s="116" t="s">
        <v>111</v>
      </c>
      <c r="K89" s="117" t="s">
        <v>123</v>
      </c>
      <c r="L89" s="118"/>
      <c r="M89" s="53" t="s">
        <v>3</v>
      </c>
      <c r="N89" s="54" t="s">
        <v>43</v>
      </c>
      <c r="O89" s="54" t="s">
        <v>124</v>
      </c>
      <c r="P89" s="54" t="s">
        <v>125</v>
      </c>
      <c r="Q89" s="54" t="s">
        <v>126</v>
      </c>
      <c r="R89" s="54" t="s">
        <v>127</v>
      </c>
      <c r="S89" s="54" t="s">
        <v>128</v>
      </c>
      <c r="T89" s="55" t="s">
        <v>129</v>
      </c>
      <c r="U89" s="113"/>
      <c r="V89" s="113"/>
      <c r="W89" s="113"/>
      <c r="X89" s="113"/>
      <c r="Y89" s="113"/>
      <c r="Z89" s="113"/>
      <c r="AA89" s="113"/>
      <c r="AB89" s="113"/>
      <c r="AC89" s="113"/>
      <c r="AD89" s="113"/>
      <c r="AE89" s="113"/>
    </row>
    <row r="90" spans="1:63" s="2" customFormat="1" ht="22.9" customHeight="1">
      <c r="A90" s="28"/>
      <c r="B90" s="29"/>
      <c r="C90" s="60" t="s">
        <v>130</v>
      </c>
      <c r="D90" s="28"/>
      <c r="E90" s="28"/>
      <c r="F90" s="28"/>
      <c r="G90" s="28"/>
      <c r="H90" s="28"/>
      <c r="I90" s="28"/>
      <c r="J90" s="119">
        <f>BK90</f>
        <v>0</v>
      </c>
      <c r="K90" s="28"/>
      <c r="L90" s="29"/>
      <c r="M90" s="56"/>
      <c r="N90" s="47"/>
      <c r="O90" s="57"/>
      <c r="P90" s="120">
        <f>P91+P131+P163</f>
        <v>131.445915</v>
      </c>
      <c r="Q90" s="57"/>
      <c r="R90" s="120">
        <f>R91+R131+R163</f>
        <v>5.709488</v>
      </c>
      <c r="S90" s="57"/>
      <c r="T90" s="121">
        <f>T91+T131+T163</f>
        <v>2.487</v>
      </c>
      <c r="U90" s="28"/>
      <c r="V90" s="28"/>
      <c r="W90" s="28"/>
      <c r="X90" s="28"/>
      <c r="Y90" s="28"/>
      <c r="Z90" s="28"/>
      <c r="AA90" s="28"/>
      <c r="AB90" s="28"/>
      <c r="AC90" s="28"/>
      <c r="AD90" s="28"/>
      <c r="AE90" s="28"/>
      <c r="AT90" s="16" t="s">
        <v>72</v>
      </c>
      <c r="AU90" s="16" t="s">
        <v>112</v>
      </c>
      <c r="BK90" s="122">
        <f>BK91+BK131+BK163</f>
        <v>0</v>
      </c>
    </row>
    <row r="91" spans="2:63" s="12" customFormat="1" ht="25.9" customHeight="1">
      <c r="B91" s="123"/>
      <c r="D91" s="124" t="s">
        <v>72</v>
      </c>
      <c r="E91" s="125" t="s">
        <v>179</v>
      </c>
      <c r="F91" s="125" t="s">
        <v>180</v>
      </c>
      <c r="J91" s="126">
        <f>BK91</f>
        <v>0</v>
      </c>
      <c r="L91" s="123"/>
      <c r="M91" s="127"/>
      <c r="N91" s="128"/>
      <c r="O91" s="128"/>
      <c r="P91" s="129">
        <f>P92+P99+P109+P114+P125+P128</f>
        <v>28.342010000000002</v>
      </c>
      <c r="Q91" s="128"/>
      <c r="R91" s="129">
        <f>R92+R99+R109+R114+R125+R128</f>
        <v>5.694308</v>
      </c>
      <c r="S91" s="128"/>
      <c r="T91" s="130">
        <f>T92+T99+T109+T114+T125+T128</f>
        <v>2.447</v>
      </c>
      <c r="AR91" s="124" t="s">
        <v>81</v>
      </c>
      <c r="AT91" s="131" t="s">
        <v>72</v>
      </c>
      <c r="AU91" s="131" t="s">
        <v>73</v>
      </c>
      <c r="AY91" s="124" t="s">
        <v>134</v>
      </c>
      <c r="BK91" s="132">
        <f>BK92+BK99+BK109+BK114+BK125+BK128</f>
        <v>0</v>
      </c>
    </row>
    <row r="92" spans="2:63" s="12" customFormat="1" ht="22.9" customHeight="1">
      <c r="B92" s="123"/>
      <c r="D92" s="124" t="s">
        <v>72</v>
      </c>
      <c r="E92" s="133" t="s">
        <v>81</v>
      </c>
      <c r="F92" s="133" t="s">
        <v>181</v>
      </c>
      <c r="J92" s="134">
        <f>BK92</f>
        <v>0</v>
      </c>
      <c r="L92" s="123"/>
      <c r="M92" s="127"/>
      <c r="N92" s="128"/>
      <c r="O92" s="128"/>
      <c r="P92" s="129">
        <f>SUM(P93:P98)</f>
        <v>3.0534</v>
      </c>
      <c r="Q92" s="128"/>
      <c r="R92" s="129">
        <f>SUM(R93:R98)</f>
        <v>0</v>
      </c>
      <c r="S92" s="128"/>
      <c r="T92" s="130">
        <f>SUM(T93:T98)</f>
        <v>0</v>
      </c>
      <c r="AR92" s="124" t="s">
        <v>81</v>
      </c>
      <c r="AT92" s="131" t="s">
        <v>72</v>
      </c>
      <c r="AU92" s="131" t="s">
        <v>81</v>
      </c>
      <c r="AY92" s="124" t="s">
        <v>134</v>
      </c>
      <c r="BK92" s="132">
        <f>SUM(BK93:BK98)</f>
        <v>0</v>
      </c>
    </row>
    <row r="93" spans="1:65" s="2" customFormat="1" ht="21.75" customHeight="1">
      <c r="A93" s="28"/>
      <c r="B93" s="135"/>
      <c r="C93" s="136" t="s">
        <v>81</v>
      </c>
      <c r="D93" s="136" t="s">
        <v>137</v>
      </c>
      <c r="E93" s="137" t="s">
        <v>182</v>
      </c>
      <c r="F93" s="138" t="s">
        <v>183</v>
      </c>
      <c r="G93" s="139" t="s">
        <v>184</v>
      </c>
      <c r="H93" s="140">
        <v>1</v>
      </c>
      <c r="I93" s="185">
        <v>0</v>
      </c>
      <c r="J93" s="141">
        <f>ROUND(I93*H93,2)</f>
        <v>0</v>
      </c>
      <c r="K93" s="138" t="s">
        <v>140</v>
      </c>
      <c r="L93" s="29"/>
      <c r="M93" s="142" t="s">
        <v>3</v>
      </c>
      <c r="N93" s="143" t="s">
        <v>44</v>
      </c>
      <c r="O93" s="144">
        <v>2.948</v>
      </c>
      <c r="P93" s="144">
        <f>O93*H93</f>
        <v>2.948</v>
      </c>
      <c r="Q93" s="144">
        <v>0</v>
      </c>
      <c r="R93" s="144">
        <f>Q93*H93</f>
        <v>0</v>
      </c>
      <c r="S93" s="144">
        <v>0</v>
      </c>
      <c r="T93" s="145">
        <f>S93*H93</f>
        <v>0</v>
      </c>
      <c r="U93" s="28"/>
      <c r="V93" s="28"/>
      <c r="W93" s="28"/>
      <c r="X93" s="28"/>
      <c r="Y93" s="28"/>
      <c r="Z93" s="28"/>
      <c r="AA93" s="28"/>
      <c r="AB93" s="28"/>
      <c r="AC93" s="28"/>
      <c r="AD93" s="28"/>
      <c r="AE93" s="28"/>
      <c r="AR93" s="146" t="s">
        <v>159</v>
      </c>
      <c r="AT93" s="146" t="s">
        <v>137</v>
      </c>
      <c r="AU93" s="146" t="s">
        <v>83</v>
      </c>
      <c r="AY93" s="16" t="s">
        <v>134</v>
      </c>
      <c r="BE93" s="147">
        <f>IF(N93="základní",J93,0)</f>
        <v>0</v>
      </c>
      <c r="BF93" s="147">
        <f>IF(N93="snížená",J93,0)</f>
        <v>0</v>
      </c>
      <c r="BG93" s="147">
        <f>IF(N93="zákl. přenesená",J93,0)</f>
        <v>0</v>
      </c>
      <c r="BH93" s="147">
        <f>IF(N93="sníž. přenesená",J93,0)</f>
        <v>0</v>
      </c>
      <c r="BI93" s="147">
        <f>IF(N93="nulová",J93,0)</f>
        <v>0</v>
      </c>
      <c r="BJ93" s="16" t="s">
        <v>81</v>
      </c>
      <c r="BK93" s="147">
        <f>ROUND(I93*H93,2)</f>
        <v>0</v>
      </c>
      <c r="BL93" s="16" t="s">
        <v>159</v>
      </c>
      <c r="BM93" s="146" t="s">
        <v>185</v>
      </c>
    </row>
    <row r="94" spans="1:47" s="2" customFormat="1" ht="48.75">
      <c r="A94" s="28"/>
      <c r="B94" s="29"/>
      <c r="C94" s="28"/>
      <c r="D94" s="148" t="s">
        <v>186</v>
      </c>
      <c r="E94" s="28"/>
      <c r="F94" s="149" t="s">
        <v>187</v>
      </c>
      <c r="G94" s="28"/>
      <c r="H94" s="28"/>
      <c r="I94" s="28"/>
      <c r="J94" s="28"/>
      <c r="K94" s="28"/>
      <c r="L94" s="29"/>
      <c r="M94" s="150"/>
      <c r="N94" s="151"/>
      <c r="O94" s="49"/>
      <c r="P94" s="49"/>
      <c r="Q94" s="49"/>
      <c r="R94" s="49"/>
      <c r="S94" s="49"/>
      <c r="T94" s="50"/>
      <c r="U94" s="28"/>
      <c r="V94" s="28"/>
      <c r="W94" s="28"/>
      <c r="X94" s="28"/>
      <c r="Y94" s="28"/>
      <c r="Z94" s="28"/>
      <c r="AA94" s="28"/>
      <c r="AB94" s="28"/>
      <c r="AC94" s="28"/>
      <c r="AD94" s="28"/>
      <c r="AE94" s="28"/>
      <c r="AT94" s="16" t="s">
        <v>186</v>
      </c>
      <c r="AU94" s="16" t="s">
        <v>83</v>
      </c>
    </row>
    <row r="95" spans="2:51" s="13" customFormat="1" ht="12">
      <c r="B95" s="156"/>
      <c r="D95" s="148" t="s">
        <v>188</v>
      </c>
      <c r="E95" s="157" t="s">
        <v>3</v>
      </c>
      <c r="F95" s="158" t="s">
        <v>81</v>
      </c>
      <c r="H95" s="159">
        <v>1</v>
      </c>
      <c r="L95" s="156"/>
      <c r="M95" s="160"/>
      <c r="N95" s="161"/>
      <c r="O95" s="161"/>
      <c r="P95" s="161"/>
      <c r="Q95" s="161"/>
      <c r="R95" s="161"/>
      <c r="S95" s="161"/>
      <c r="T95" s="162"/>
      <c r="AT95" s="157" t="s">
        <v>188</v>
      </c>
      <c r="AU95" s="157" t="s">
        <v>83</v>
      </c>
      <c r="AV95" s="13" t="s">
        <v>83</v>
      </c>
      <c r="AW95" s="13" t="s">
        <v>34</v>
      </c>
      <c r="AX95" s="13" t="s">
        <v>81</v>
      </c>
      <c r="AY95" s="157" t="s">
        <v>134</v>
      </c>
    </row>
    <row r="96" spans="1:65" s="2" customFormat="1" ht="21.75" customHeight="1">
      <c r="A96" s="28"/>
      <c r="B96" s="135"/>
      <c r="C96" s="136" t="s">
        <v>83</v>
      </c>
      <c r="D96" s="136" t="s">
        <v>137</v>
      </c>
      <c r="E96" s="137" t="s">
        <v>190</v>
      </c>
      <c r="F96" s="138" t="s">
        <v>191</v>
      </c>
      <c r="G96" s="139" t="s">
        <v>184</v>
      </c>
      <c r="H96" s="140">
        <v>1.7</v>
      </c>
      <c r="I96" s="185">
        <v>0</v>
      </c>
      <c r="J96" s="141">
        <f>ROUND(I96*H96,2)</f>
        <v>0</v>
      </c>
      <c r="K96" s="138" t="s">
        <v>140</v>
      </c>
      <c r="L96" s="29"/>
      <c r="M96" s="142" t="s">
        <v>3</v>
      </c>
      <c r="N96" s="143" t="s">
        <v>44</v>
      </c>
      <c r="O96" s="144">
        <v>0.062</v>
      </c>
      <c r="P96" s="144">
        <f>O96*H96</f>
        <v>0.1054</v>
      </c>
      <c r="Q96" s="144">
        <v>0</v>
      </c>
      <c r="R96" s="144">
        <f>Q96*H96</f>
        <v>0</v>
      </c>
      <c r="S96" s="144">
        <v>0</v>
      </c>
      <c r="T96" s="145">
        <f>S96*H96</f>
        <v>0</v>
      </c>
      <c r="U96" s="28"/>
      <c r="V96" s="28"/>
      <c r="W96" s="28"/>
      <c r="X96" s="28"/>
      <c r="Y96" s="28"/>
      <c r="Z96" s="28"/>
      <c r="AA96" s="28"/>
      <c r="AB96" s="28"/>
      <c r="AC96" s="28"/>
      <c r="AD96" s="28"/>
      <c r="AE96" s="28"/>
      <c r="AR96" s="146" t="s">
        <v>159</v>
      </c>
      <c r="AT96" s="146" t="s">
        <v>137</v>
      </c>
      <c r="AU96" s="146" t="s">
        <v>83</v>
      </c>
      <c r="AY96" s="16" t="s">
        <v>134</v>
      </c>
      <c r="BE96" s="147">
        <f>IF(N96="základní",J96,0)</f>
        <v>0</v>
      </c>
      <c r="BF96" s="147">
        <f>IF(N96="snížená",J96,0)</f>
        <v>0</v>
      </c>
      <c r="BG96" s="147">
        <f>IF(N96="zákl. přenesená",J96,0)</f>
        <v>0</v>
      </c>
      <c r="BH96" s="147">
        <f>IF(N96="sníž. přenesená",J96,0)</f>
        <v>0</v>
      </c>
      <c r="BI96" s="147">
        <f>IF(N96="nulová",J96,0)</f>
        <v>0</v>
      </c>
      <c r="BJ96" s="16" t="s">
        <v>81</v>
      </c>
      <c r="BK96" s="147">
        <f>ROUND(I96*H96,2)</f>
        <v>0</v>
      </c>
      <c r="BL96" s="16" t="s">
        <v>159</v>
      </c>
      <c r="BM96" s="146" t="s">
        <v>192</v>
      </c>
    </row>
    <row r="97" spans="1:47" s="2" customFormat="1" ht="351">
      <c r="A97" s="28"/>
      <c r="B97" s="29"/>
      <c r="C97" s="28"/>
      <c r="D97" s="148" t="s">
        <v>186</v>
      </c>
      <c r="E97" s="28"/>
      <c r="F97" s="149" t="s">
        <v>193</v>
      </c>
      <c r="G97" s="28"/>
      <c r="H97" s="28"/>
      <c r="I97" s="28"/>
      <c r="J97" s="28"/>
      <c r="K97" s="28"/>
      <c r="L97" s="29"/>
      <c r="M97" s="150"/>
      <c r="N97" s="151"/>
      <c r="O97" s="49"/>
      <c r="P97" s="49"/>
      <c r="Q97" s="49"/>
      <c r="R97" s="49"/>
      <c r="S97" s="49"/>
      <c r="T97" s="50"/>
      <c r="U97" s="28"/>
      <c r="V97" s="28"/>
      <c r="W97" s="28"/>
      <c r="X97" s="28"/>
      <c r="Y97" s="28"/>
      <c r="Z97" s="28"/>
      <c r="AA97" s="28"/>
      <c r="AB97" s="28"/>
      <c r="AC97" s="28"/>
      <c r="AD97" s="28"/>
      <c r="AE97" s="28"/>
      <c r="AT97" s="16" t="s">
        <v>186</v>
      </c>
      <c r="AU97" s="16" t="s">
        <v>83</v>
      </c>
    </row>
    <row r="98" spans="2:51" s="13" customFormat="1" ht="12">
      <c r="B98" s="156"/>
      <c r="D98" s="148" t="s">
        <v>188</v>
      </c>
      <c r="E98" s="157" t="s">
        <v>3</v>
      </c>
      <c r="F98" s="158" t="s">
        <v>445</v>
      </c>
      <c r="H98" s="159">
        <v>1.7</v>
      </c>
      <c r="L98" s="156"/>
      <c r="M98" s="160"/>
      <c r="N98" s="161"/>
      <c r="O98" s="161"/>
      <c r="P98" s="161"/>
      <c r="Q98" s="161"/>
      <c r="R98" s="161"/>
      <c r="S98" s="161"/>
      <c r="T98" s="162"/>
      <c r="AT98" s="157" t="s">
        <v>188</v>
      </c>
      <c r="AU98" s="157" t="s">
        <v>83</v>
      </c>
      <c r="AV98" s="13" t="s">
        <v>83</v>
      </c>
      <c r="AW98" s="13" t="s">
        <v>34</v>
      </c>
      <c r="AX98" s="13" t="s">
        <v>81</v>
      </c>
      <c r="AY98" s="157" t="s">
        <v>134</v>
      </c>
    </row>
    <row r="99" spans="2:63" s="12" customFormat="1" ht="22.9" customHeight="1">
      <c r="B99" s="123"/>
      <c r="D99" s="124" t="s">
        <v>72</v>
      </c>
      <c r="E99" s="133" t="s">
        <v>152</v>
      </c>
      <c r="F99" s="133" t="s">
        <v>195</v>
      </c>
      <c r="J99" s="134">
        <f>BK99</f>
        <v>0</v>
      </c>
      <c r="L99" s="123"/>
      <c r="M99" s="127"/>
      <c r="N99" s="128"/>
      <c r="O99" s="128"/>
      <c r="P99" s="129">
        <f>SUM(P100:P108)</f>
        <v>8.646700000000001</v>
      </c>
      <c r="Q99" s="128"/>
      <c r="R99" s="129">
        <f>SUM(R100:R108)</f>
        <v>4.711518</v>
      </c>
      <c r="S99" s="128"/>
      <c r="T99" s="130">
        <f>SUM(T100:T108)</f>
        <v>0</v>
      </c>
      <c r="AR99" s="124" t="s">
        <v>81</v>
      </c>
      <c r="AT99" s="131" t="s">
        <v>72</v>
      </c>
      <c r="AU99" s="131" t="s">
        <v>81</v>
      </c>
      <c r="AY99" s="124" t="s">
        <v>134</v>
      </c>
      <c r="BK99" s="132">
        <f>SUM(BK100:BK108)</f>
        <v>0</v>
      </c>
    </row>
    <row r="100" spans="1:65" s="2" customFormat="1" ht="33" customHeight="1">
      <c r="A100" s="28"/>
      <c r="B100" s="135"/>
      <c r="C100" s="136" t="s">
        <v>152</v>
      </c>
      <c r="D100" s="136" t="s">
        <v>137</v>
      </c>
      <c r="E100" s="137" t="s">
        <v>196</v>
      </c>
      <c r="F100" s="138" t="s">
        <v>197</v>
      </c>
      <c r="G100" s="139" t="s">
        <v>184</v>
      </c>
      <c r="H100" s="140">
        <v>1.7</v>
      </c>
      <c r="I100" s="185">
        <v>0</v>
      </c>
      <c r="J100" s="141">
        <f>ROUND(I100*H100,2)</f>
        <v>0</v>
      </c>
      <c r="K100" s="138" t="s">
        <v>140</v>
      </c>
      <c r="L100" s="29"/>
      <c r="M100" s="142" t="s">
        <v>3</v>
      </c>
      <c r="N100" s="143" t="s">
        <v>44</v>
      </c>
      <c r="O100" s="144">
        <v>3.899</v>
      </c>
      <c r="P100" s="144">
        <f>O100*H100</f>
        <v>6.6283</v>
      </c>
      <c r="Q100" s="144">
        <v>2.76766</v>
      </c>
      <c r="R100" s="144">
        <f>Q100*H100</f>
        <v>4.705022</v>
      </c>
      <c r="S100" s="144">
        <v>0</v>
      </c>
      <c r="T100" s="145">
        <f>S100*H100</f>
        <v>0</v>
      </c>
      <c r="U100" s="28"/>
      <c r="V100" s="28"/>
      <c r="W100" s="28"/>
      <c r="X100" s="28"/>
      <c r="Y100" s="28"/>
      <c r="Z100" s="28"/>
      <c r="AA100" s="28"/>
      <c r="AB100" s="28"/>
      <c r="AC100" s="28"/>
      <c r="AD100" s="28"/>
      <c r="AE100" s="28"/>
      <c r="AR100" s="146" t="s">
        <v>159</v>
      </c>
      <c r="AT100" s="146" t="s">
        <v>137</v>
      </c>
      <c r="AU100" s="146" t="s">
        <v>83</v>
      </c>
      <c r="AY100" s="16" t="s">
        <v>134</v>
      </c>
      <c r="BE100" s="147">
        <f>IF(N100="základní",J100,0)</f>
        <v>0</v>
      </c>
      <c r="BF100" s="147">
        <f>IF(N100="snížená",J100,0)</f>
        <v>0</v>
      </c>
      <c r="BG100" s="147">
        <f>IF(N100="zákl. přenesená",J100,0)</f>
        <v>0</v>
      </c>
      <c r="BH100" s="147">
        <f>IF(N100="sníž. přenesená",J100,0)</f>
        <v>0</v>
      </c>
      <c r="BI100" s="147">
        <f>IF(N100="nulová",J100,0)</f>
        <v>0</v>
      </c>
      <c r="BJ100" s="16" t="s">
        <v>81</v>
      </c>
      <c r="BK100" s="147">
        <f>ROUND(I100*H100,2)</f>
        <v>0</v>
      </c>
      <c r="BL100" s="16" t="s">
        <v>159</v>
      </c>
      <c r="BM100" s="146" t="s">
        <v>198</v>
      </c>
    </row>
    <row r="101" spans="1:47" s="2" customFormat="1" ht="234">
      <c r="A101" s="28"/>
      <c r="B101" s="29"/>
      <c r="C101" s="28"/>
      <c r="D101" s="148" t="s">
        <v>186</v>
      </c>
      <c r="E101" s="28"/>
      <c r="F101" s="149" t="s">
        <v>199</v>
      </c>
      <c r="G101" s="28"/>
      <c r="H101" s="28"/>
      <c r="I101" s="28"/>
      <c r="J101" s="28"/>
      <c r="K101" s="28"/>
      <c r="L101" s="29"/>
      <c r="M101" s="150"/>
      <c r="N101" s="151"/>
      <c r="O101" s="49"/>
      <c r="P101" s="49"/>
      <c r="Q101" s="49"/>
      <c r="R101" s="49"/>
      <c r="S101" s="49"/>
      <c r="T101" s="50"/>
      <c r="U101" s="28"/>
      <c r="V101" s="28"/>
      <c r="W101" s="28"/>
      <c r="X101" s="28"/>
      <c r="Y101" s="28"/>
      <c r="Z101" s="28"/>
      <c r="AA101" s="28"/>
      <c r="AB101" s="28"/>
      <c r="AC101" s="28"/>
      <c r="AD101" s="28"/>
      <c r="AE101" s="28"/>
      <c r="AT101" s="16" t="s">
        <v>186</v>
      </c>
      <c r="AU101" s="16" t="s">
        <v>83</v>
      </c>
    </row>
    <row r="102" spans="2:51" s="13" customFormat="1" ht="12">
      <c r="B102" s="156"/>
      <c r="D102" s="148" t="s">
        <v>188</v>
      </c>
      <c r="E102" s="157" t="s">
        <v>3</v>
      </c>
      <c r="F102" s="158" t="s">
        <v>445</v>
      </c>
      <c r="H102" s="159">
        <v>1.7</v>
      </c>
      <c r="L102" s="156"/>
      <c r="M102" s="160"/>
      <c r="N102" s="161"/>
      <c r="O102" s="161"/>
      <c r="P102" s="161"/>
      <c r="Q102" s="161"/>
      <c r="R102" s="161"/>
      <c r="S102" s="161"/>
      <c r="T102" s="162"/>
      <c r="AT102" s="157" t="s">
        <v>188</v>
      </c>
      <c r="AU102" s="157" t="s">
        <v>83</v>
      </c>
      <c r="AV102" s="13" t="s">
        <v>83</v>
      </c>
      <c r="AW102" s="13" t="s">
        <v>34</v>
      </c>
      <c r="AX102" s="13" t="s">
        <v>81</v>
      </c>
      <c r="AY102" s="157" t="s">
        <v>134</v>
      </c>
    </row>
    <row r="103" spans="1:65" s="2" customFormat="1" ht="33" customHeight="1">
      <c r="A103" s="28"/>
      <c r="B103" s="135"/>
      <c r="C103" s="136" t="s">
        <v>159</v>
      </c>
      <c r="D103" s="136" t="s">
        <v>137</v>
      </c>
      <c r="E103" s="137" t="s">
        <v>200</v>
      </c>
      <c r="F103" s="138" t="s">
        <v>201</v>
      </c>
      <c r="G103" s="139" t="s">
        <v>202</v>
      </c>
      <c r="H103" s="140">
        <v>0.8</v>
      </c>
      <c r="I103" s="185">
        <v>0</v>
      </c>
      <c r="J103" s="141">
        <f>ROUND(I103*H103,2)</f>
        <v>0</v>
      </c>
      <c r="K103" s="138" t="s">
        <v>140</v>
      </c>
      <c r="L103" s="29"/>
      <c r="M103" s="142" t="s">
        <v>3</v>
      </c>
      <c r="N103" s="143" t="s">
        <v>44</v>
      </c>
      <c r="O103" s="144">
        <v>1.895</v>
      </c>
      <c r="P103" s="144">
        <f>O103*H103</f>
        <v>1.516</v>
      </c>
      <c r="Q103" s="144">
        <v>0.00726</v>
      </c>
      <c r="R103" s="144">
        <f>Q103*H103</f>
        <v>0.005808000000000001</v>
      </c>
      <c r="S103" s="144">
        <v>0</v>
      </c>
      <c r="T103" s="145">
        <f>S103*H103</f>
        <v>0</v>
      </c>
      <c r="U103" s="28"/>
      <c r="V103" s="28"/>
      <c r="W103" s="28"/>
      <c r="X103" s="28"/>
      <c r="Y103" s="28"/>
      <c r="Z103" s="28"/>
      <c r="AA103" s="28"/>
      <c r="AB103" s="28"/>
      <c r="AC103" s="28"/>
      <c r="AD103" s="28"/>
      <c r="AE103" s="28"/>
      <c r="AR103" s="146" t="s">
        <v>159</v>
      </c>
      <c r="AT103" s="146" t="s">
        <v>137</v>
      </c>
      <c r="AU103" s="146" t="s">
        <v>83</v>
      </c>
      <c r="AY103" s="16" t="s">
        <v>134</v>
      </c>
      <c r="BE103" s="147">
        <f>IF(N103="základní",J103,0)</f>
        <v>0</v>
      </c>
      <c r="BF103" s="147">
        <f>IF(N103="snížená",J103,0)</f>
        <v>0</v>
      </c>
      <c r="BG103" s="147">
        <f>IF(N103="zákl. přenesená",J103,0)</f>
        <v>0</v>
      </c>
      <c r="BH103" s="147">
        <f>IF(N103="sníž. přenesená",J103,0)</f>
        <v>0</v>
      </c>
      <c r="BI103" s="147">
        <f>IF(N103="nulová",J103,0)</f>
        <v>0</v>
      </c>
      <c r="BJ103" s="16" t="s">
        <v>81</v>
      </c>
      <c r="BK103" s="147">
        <f>ROUND(I103*H103,2)</f>
        <v>0</v>
      </c>
      <c r="BL103" s="16" t="s">
        <v>159</v>
      </c>
      <c r="BM103" s="146" t="s">
        <v>203</v>
      </c>
    </row>
    <row r="104" spans="1:47" s="2" customFormat="1" ht="185.25">
      <c r="A104" s="28"/>
      <c r="B104" s="29"/>
      <c r="C104" s="28"/>
      <c r="D104" s="148" t="s">
        <v>186</v>
      </c>
      <c r="E104" s="28"/>
      <c r="F104" s="149" t="s">
        <v>204</v>
      </c>
      <c r="G104" s="28"/>
      <c r="H104" s="28"/>
      <c r="I104" s="28"/>
      <c r="J104" s="28"/>
      <c r="K104" s="28"/>
      <c r="L104" s="29"/>
      <c r="M104" s="150"/>
      <c r="N104" s="151"/>
      <c r="O104" s="49"/>
      <c r="P104" s="49"/>
      <c r="Q104" s="49"/>
      <c r="R104" s="49"/>
      <c r="S104" s="49"/>
      <c r="T104" s="50"/>
      <c r="U104" s="28"/>
      <c r="V104" s="28"/>
      <c r="W104" s="28"/>
      <c r="X104" s="28"/>
      <c r="Y104" s="28"/>
      <c r="Z104" s="28"/>
      <c r="AA104" s="28"/>
      <c r="AB104" s="28"/>
      <c r="AC104" s="28"/>
      <c r="AD104" s="28"/>
      <c r="AE104" s="28"/>
      <c r="AT104" s="16" t="s">
        <v>186</v>
      </c>
      <c r="AU104" s="16" t="s">
        <v>83</v>
      </c>
    </row>
    <row r="105" spans="2:51" s="13" customFormat="1" ht="12">
      <c r="B105" s="156"/>
      <c r="D105" s="148" t="s">
        <v>188</v>
      </c>
      <c r="E105" s="157" t="s">
        <v>3</v>
      </c>
      <c r="F105" s="158" t="s">
        <v>205</v>
      </c>
      <c r="H105" s="159">
        <v>0.8</v>
      </c>
      <c r="L105" s="156"/>
      <c r="M105" s="160"/>
      <c r="N105" s="161"/>
      <c r="O105" s="161"/>
      <c r="P105" s="161"/>
      <c r="Q105" s="161"/>
      <c r="R105" s="161"/>
      <c r="S105" s="161"/>
      <c r="T105" s="162"/>
      <c r="AT105" s="157" t="s">
        <v>188</v>
      </c>
      <c r="AU105" s="157" t="s">
        <v>83</v>
      </c>
      <c r="AV105" s="13" t="s">
        <v>83</v>
      </c>
      <c r="AW105" s="13" t="s">
        <v>34</v>
      </c>
      <c r="AX105" s="13" t="s">
        <v>81</v>
      </c>
      <c r="AY105" s="157" t="s">
        <v>134</v>
      </c>
    </row>
    <row r="106" spans="1:65" s="2" customFormat="1" ht="33" customHeight="1">
      <c r="A106" s="28"/>
      <c r="B106" s="135"/>
      <c r="C106" s="136" t="s">
        <v>133</v>
      </c>
      <c r="D106" s="136" t="s">
        <v>137</v>
      </c>
      <c r="E106" s="137" t="s">
        <v>206</v>
      </c>
      <c r="F106" s="138" t="s">
        <v>207</v>
      </c>
      <c r="G106" s="139" t="s">
        <v>202</v>
      </c>
      <c r="H106" s="140">
        <v>0.8</v>
      </c>
      <c r="I106" s="185">
        <v>0</v>
      </c>
      <c r="J106" s="141">
        <f>ROUND(I106*H106,2)</f>
        <v>0</v>
      </c>
      <c r="K106" s="138" t="s">
        <v>140</v>
      </c>
      <c r="L106" s="29"/>
      <c r="M106" s="142" t="s">
        <v>3</v>
      </c>
      <c r="N106" s="143" t="s">
        <v>44</v>
      </c>
      <c r="O106" s="144">
        <v>0.628</v>
      </c>
      <c r="P106" s="144">
        <f>O106*H106</f>
        <v>0.5024000000000001</v>
      </c>
      <c r="Q106" s="144">
        <v>0.00086</v>
      </c>
      <c r="R106" s="144">
        <f>Q106*H106</f>
        <v>0.000688</v>
      </c>
      <c r="S106" s="144">
        <v>0</v>
      </c>
      <c r="T106" s="145">
        <f>S106*H106</f>
        <v>0</v>
      </c>
      <c r="U106" s="28"/>
      <c r="V106" s="28"/>
      <c r="W106" s="28"/>
      <c r="X106" s="28"/>
      <c r="Y106" s="28"/>
      <c r="Z106" s="28"/>
      <c r="AA106" s="28"/>
      <c r="AB106" s="28"/>
      <c r="AC106" s="28"/>
      <c r="AD106" s="28"/>
      <c r="AE106" s="28"/>
      <c r="AR106" s="146" t="s">
        <v>159</v>
      </c>
      <c r="AT106" s="146" t="s">
        <v>137</v>
      </c>
      <c r="AU106" s="146" t="s">
        <v>83</v>
      </c>
      <c r="AY106" s="16" t="s">
        <v>134</v>
      </c>
      <c r="BE106" s="147">
        <f>IF(N106="základní",J106,0)</f>
        <v>0</v>
      </c>
      <c r="BF106" s="147">
        <f>IF(N106="snížená",J106,0)</f>
        <v>0</v>
      </c>
      <c r="BG106" s="147">
        <f>IF(N106="zákl. přenesená",J106,0)</f>
        <v>0</v>
      </c>
      <c r="BH106" s="147">
        <f>IF(N106="sníž. přenesená",J106,0)</f>
        <v>0</v>
      </c>
      <c r="BI106" s="147">
        <f>IF(N106="nulová",J106,0)</f>
        <v>0</v>
      </c>
      <c r="BJ106" s="16" t="s">
        <v>81</v>
      </c>
      <c r="BK106" s="147">
        <f>ROUND(I106*H106,2)</f>
        <v>0</v>
      </c>
      <c r="BL106" s="16" t="s">
        <v>159</v>
      </c>
      <c r="BM106" s="146" t="s">
        <v>208</v>
      </c>
    </row>
    <row r="107" spans="1:47" s="2" customFormat="1" ht="185.25">
      <c r="A107" s="28"/>
      <c r="B107" s="29"/>
      <c r="C107" s="28"/>
      <c r="D107" s="148" t="s">
        <v>186</v>
      </c>
      <c r="E107" s="28"/>
      <c r="F107" s="149" t="s">
        <v>204</v>
      </c>
      <c r="G107" s="28"/>
      <c r="H107" s="28"/>
      <c r="I107" s="28"/>
      <c r="J107" s="28"/>
      <c r="K107" s="28"/>
      <c r="L107" s="29"/>
      <c r="M107" s="150"/>
      <c r="N107" s="151"/>
      <c r="O107" s="49"/>
      <c r="P107" s="49"/>
      <c r="Q107" s="49"/>
      <c r="R107" s="49"/>
      <c r="S107" s="49"/>
      <c r="T107" s="50"/>
      <c r="U107" s="28"/>
      <c r="V107" s="28"/>
      <c r="W107" s="28"/>
      <c r="X107" s="28"/>
      <c r="Y107" s="28"/>
      <c r="Z107" s="28"/>
      <c r="AA107" s="28"/>
      <c r="AB107" s="28"/>
      <c r="AC107" s="28"/>
      <c r="AD107" s="28"/>
      <c r="AE107" s="28"/>
      <c r="AT107" s="16" t="s">
        <v>186</v>
      </c>
      <c r="AU107" s="16" t="s">
        <v>83</v>
      </c>
    </row>
    <row r="108" spans="2:51" s="13" customFormat="1" ht="12">
      <c r="B108" s="156"/>
      <c r="D108" s="148" t="s">
        <v>188</v>
      </c>
      <c r="E108" s="157" t="s">
        <v>3</v>
      </c>
      <c r="F108" s="158" t="s">
        <v>205</v>
      </c>
      <c r="H108" s="159">
        <v>0.8</v>
      </c>
      <c r="L108" s="156"/>
      <c r="M108" s="160"/>
      <c r="N108" s="161"/>
      <c r="O108" s="161"/>
      <c r="P108" s="161"/>
      <c r="Q108" s="161"/>
      <c r="R108" s="161"/>
      <c r="S108" s="161"/>
      <c r="T108" s="162"/>
      <c r="AT108" s="157" t="s">
        <v>188</v>
      </c>
      <c r="AU108" s="157" t="s">
        <v>83</v>
      </c>
      <c r="AV108" s="13" t="s">
        <v>83</v>
      </c>
      <c r="AW108" s="13" t="s">
        <v>34</v>
      </c>
      <c r="AX108" s="13" t="s">
        <v>81</v>
      </c>
      <c r="AY108" s="157" t="s">
        <v>134</v>
      </c>
    </row>
    <row r="109" spans="2:63" s="12" customFormat="1" ht="22.9" customHeight="1">
      <c r="B109" s="123"/>
      <c r="D109" s="124" t="s">
        <v>72</v>
      </c>
      <c r="E109" s="133" t="s">
        <v>159</v>
      </c>
      <c r="F109" s="133" t="s">
        <v>209</v>
      </c>
      <c r="J109" s="134">
        <f>BK109</f>
        <v>0</v>
      </c>
      <c r="L109" s="123"/>
      <c r="M109" s="127"/>
      <c r="N109" s="128"/>
      <c r="O109" s="128"/>
      <c r="P109" s="129">
        <f>SUM(P110:P113)</f>
        <v>1.774</v>
      </c>
      <c r="Q109" s="128"/>
      <c r="R109" s="129">
        <f>SUM(R110:R113)</f>
        <v>0.98132</v>
      </c>
      <c r="S109" s="128"/>
      <c r="T109" s="130">
        <f>SUM(T110:T113)</f>
        <v>0</v>
      </c>
      <c r="AR109" s="124" t="s">
        <v>81</v>
      </c>
      <c r="AT109" s="131" t="s">
        <v>72</v>
      </c>
      <c r="AU109" s="131" t="s">
        <v>81</v>
      </c>
      <c r="AY109" s="124" t="s">
        <v>134</v>
      </c>
      <c r="BK109" s="132">
        <f>SUM(BK110:BK113)</f>
        <v>0</v>
      </c>
    </row>
    <row r="110" spans="1:65" s="2" customFormat="1" ht="16.5" customHeight="1">
      <c r="A110" s="28"/>
      <c r="B110" s="135"/>
      <c r="C110" s="136" t="s">
        <v>210</v>
      </c>
      <c r="D110" s="136" t="s">
        <v>137</v>
      </c>
      <c r="E110" s="137" t="s">
        <v>211</v>
      </c>
      <c r="F110" s="138" t="s">
        <v>212</v>
      </c>
      <c r="G110" s="139" t="s">
        <v>202</v>
      </c>
      <c r="H110" s="140">
        <v>2</v>
      </c>
      <c r="I110" s="185">
        <v>0</v>
      </c>
      <c r="J110" s="141">
        <f>ROUND(I110*H110,2)</f>
        <v>0</v>
      </c>
      <c r="K110" s="138" t="s">
        <v>140</v>
      </c>
      <c r="L110" s="29"/>
      <c r="M110" s="142" t="s">
        <v>3</v>
      </c>
      <c r="N110" s="143" t="s">
        <v>44</v>
      </c>
      <c r="O110" s="144">
        <v>0.037</v>
      </c>
      <c r="P110" s="144">
        <f>O110*H110</f>
        <v>0.074</v>
      </c>
      <c r="Q110" s="144">
        <v>0.20266</v>
      </c>
      <c r="R110" s="144">
        <f>Q110*H110</f>
        <v>0.40532</v>
      </c>
      <c r="S110" s="144">
        <v>0</v>
      </c>
      <c r="T110" s="145">
        <f>S110*H110</f>
        <v>0</v>
      </c>
      <c r="U110" s="28"/>
      <c r="V110" s="28"/>
      <c r="W110" s="28"/>
      <c r="X110" s="28"/>
      <c r="Y110" s="28"/>
      <c r="Z110" s="28"/>
      <c r="AA110" s="28"/>
      <c r="AB110" s="28"/>
      <c r="AC110" s="28"/>
      <c r="AD110" s="28"/>
      <c r="AE110" s="28"/>
      <c r="AR110" s="146" t="s">
        <v>159</v>
      </c>
      <c r="AT110" s="146" t="s">
        <v>137</v>
      </c>
      <c r="AU110" s="146" t="s">
        <v>83</v>
      </c>
      <c r="AY110" s="16" t="s">
        <v>134</v>
      </c>
      <c r="BE110" s="147">
        <f>IF(N110="základní",J110,0)</f>
        <v>0</v>
      </c>
      <c r="BF110" s="147">
        <f>IF(N110="snížená",J110,0)</f>
        <v>0</v>
      </c>
      <c r="BG110" s="147">
        <f>IF(N110="zákl. přenesená",J110,0)</f>
        <v>0</v>
      </c>
      <c r="BH110" s="147">
        <f>IF(N110="sníž. přenesená",J110,0)</f>
        <v>0</v>
      </c>
      <c r="BI110" s="147">
        <f>IF(N110="nulová",J110,0)</f>
        <v>0</v>
      </c>
      <c r="BJ110" s="16" t="s">
        <v>81</v>
      </c>
      <c r="BK110" s="147">
        <f>ROUND(I110*H110,2)</f>
        <v>0</v>
      </c>
      <c r="BL110" s="16" t="s">
        <v>159</v>
      </c>
      <c r="BM110" s="146" t="s">
        <v>213</v>
      </c>
    </row>
    <row r="111" spans="1:47" s="2" customFormat="1" ht="48.75">
      <c r="A111" s="28"/>
      <c r="B111" s="29"/>
      <c r="C111" s="28"/>
      <c r="D111" s="148" t="s">
        <v>186</v>
      </c>
      <c r="E111" s="28"/>
      <c r="F111" s="149" t="s">
        <v>214</v>
      </c>
      <c r="G111" s="28"/>
      <c r="H111" s="28"/>
      <c r="I111" s="28"/>
      <c r="J111" s="28"/>
      <c r="K111" s="28"/>
      <c r="L111" s="29"/>
      <c r="M111" s="150"/>
      <c r="N111" s="151"/>
      <c r="O111" s="49"/>
      <c r="P111" s="49"/>
      <c r="Q111" s="49"/>
      <c r="R111" s="49"/>
      <c r="S111" s="49"/>
      <c r="T111" s="50"/>
      <c r="U111" s="28"/>
      <c r="V111" s="28"/>
      <c r="W111" s="28"/>
      <c r="X111" s="28"/>
      <c r="Y111" s="28"/>
      <c r="Z111" s="28"/>
      <c r="AA111" s="28"/>
      <c r="AB111" s="28"/>
      <c r="AC111" s="28"/>
      <c r="AD111" s="28"/>
      <c r="AE111" s="28"/>
      <c r="AT111" s="16" t="s">
        <v>186</v>
      </c>
      <c r="AU111" s="16" t="s">
        <v>83</v>
      </c>
    </row>
    <row r="112" spans="2:51" s="13" customFormat="1" ht="12">
      <c r="B112" s="156"/>
      <c r="D112" s="148" t="s">
        <v>188</v>
      </c>
      <c r="E112" s="157" t="s">
        <v>3</v>
      </c>
      <c r="F112" s="158" t="s">
        <v>446</v>
      </c>
      <c r="H112" s="159">
        <v>2</v>
      </c>
      <c r="L112" s="156"/>
      <c r="M112" s="160"/>
      <c r="N112" s="161"/>
      <c r="O112" s="161"/>
      <c r="P112" s="161"/>
      <c r="Q112" s="161"/>
      <c r="R112" s="161"/>
      <c r="S112" s="161"/>
      <c r="T112" s="162"/>
      <c r="AT112" s="157" t="s">
        <v>188</v>
      </c>
      <c r="AU112" s="157" t="s">
        <v>83</v>
      </c>
      <c r="AV112" s="13" t="s">
        <v>83</v>
      </c>
      <c r="AW112" s="13" t="s">
        <v>34</v>
      </c>
      <c r="AX112" s="13" t="s">
        <v>81</v>
      </c>
      <c r="AY112" s="157" t="s">
        <v>134</v>
      </c>
    </row>
    <row r="113" spans="1:65" s="2" customFormat="1" ht="21.75" customHeight="1">
      <c r="A113" s="28"/>
      <c r="B113" s="135"/>
      <c r="C113" s="136" t="s">
        <v>217</v>
      </c>
      <c r="D113" s="136" t="s">
        <v>137</v>
      </c>
      <c r="E113" s="137" t="s">
        <v>447</v>
      </c>
      <c r="F113" s="138" t="s">
        <v>448</v>
      </c>
      <c r="G113" s="139" t="s">
        <v>202</v>
      </c>
      <c r="H113" s="140">
        <v>1</v>
      </c>
      <c r="I113" s="185">
        <v>0</v>
      </c>
      <c r="J113" s="141">
        <f>ROUND(I113*H113,2)</f>
        <v>0</v>
      </c>
      <c r="K113" s="138" t="s">
        <v>140</v>
      </c>
      <c r="L113" s="29"/>
      <c r="M113" s="142" t="s">
        <v>3</v>
      </c>
      <c r="N113" s="143" t="s">
        <v>44</v>
      </c>
      <c r="O113" s="144">
        <v>1.7</v>
      </c>
      <c r="P113" s="144">
        <f>O113*H113</f>
        <v>1.7</v>
      </c>
      <c r="Q113" s="144">
        <v>0.576</v>
      </c>
      <c r="R113" s="144">
        <f>Q113*H113</f>
        <v>0.576</v>
      </c>
      <c r="S113" s="144">
        <v>0</v>
      </c>
      <c r="T113" s="145">
        <f>S113*H113</f>
        <v>0</v>
      </c>
      <c r="U113" s="28"/>
      <c r="V113" s="28"/>
      <c r="W113" s="28"/>
      <c r="X113" s="28"/>
      <c r="Y113" s="28"/>
      <c r="Z113" s="28"/>
      <c r="AA113" s="28"/>
      <c r="AB113" s="28"/>
      <c r="AC113" s="28"/>
      <c r="AD113" s="28"/>
      <c r="AE113" s="28"/>
      <c r="AR113" s="146" t="s">
        <v>159</v>
      </c>
      <c r="AT113" s="146" t="s">
        <v>137</v>
      </c>
      <c r="AU113" s="146" t="s">
        <v>83</v>
      </c>
      <c r="AY113" s="16" t="s">
        <v>134</v>
      </c>
      <c r="BE113" s="147">
        <f>IF(N113="základní",J113,0)</f>
        <v>0</v>
      </c>
      <c r="BF113" s="147">
        <f>IF(N113="snížená",J113,0)</f>
        <v>0</v>
      </c>
      <c r="BG113" s="147">
        <f>IF(N113="zákl. přenesená",J113,0)</f>
        <v>0</v>
      </c>
      <c r="BH113" s="147">
        <f>IF(N113="sníž. přenesená",J113,0)</f>
        <v>0</v>
      </c>
      <c r="BI113" s="147">
        <f>IF(N113="nulová",J113,0)</f>
        <v>0</v>
      </c>
      <c r="BJ113" s="16" t="s">
        <v>81</v>
      </c>
      <c r="BK113" s="147">
        <f>ROUND(I113*H113,2)</f>
        <v>0</v>
      </c>
      <c r="BL113" s="16" t="s">
        <v>159</v>
      </c>
      <c r="BM113" s="146" t="s">
        <v>449</v>
      </c>
    </row>
    <row r="114" spans="2:63" s="12" customFormat="1" ht="22.9" customHeight="1">
      <c r="B114" s="123"/>
      <c r="D114" s="124" t="s">
        <v>72</v>
      </c>
      <c r="E114" s="133" t="s">
        <v>215</v>
      </c>
      <c r="F114" s="133" t="s">
        <v>216</v>
      </c>
      <c r="J114" s="134">
        <f>BK114</f>
        <v>0</v>
      </c>
      <c r="L114" s="123"/>
      <c r="M114" s="127"/>
      <c r="N114" s="128"/>
      <c r="O114" s="128"/>
      <c r="P114" s="129">
        <f>SUM(P115:P124)</f>
        <v>11.655</v>
      </c>
      <c r="Q114" s="128"/>
      <c r="R114" s="129">
        <f>SUM(R115:R124)</f>
        <v>0.00147</v>
      </c>
      <c r="S114" s="128"/>
      <c r="T114" s="130">
        <f>SUM(T115:T124)</f>
        <v>2.447</v>
      </c>
      <c r="AR114" s="124" t="s">
        <v>81</v>
      </c>
      <c r="AT114" s="131" t="s">
        <v>72</v>
      </c>
      <c r="AU114" s="131" t="s">
        <v>81</v>
      </c>
      <c r="AY114" s="124" t="s">
        <v>134</v>
      </c>
      <c r="BK114" s="132">
        <f>SUM(BK115:BK124)</f>
        <v>0</v>
      </c>
    </row>
    <row r="115" spans="1:65" s="2" customFormat="1" ht="16.5" customHeight="1">
      <c r="A115" s="28"/>
      <c r="B115" s="135"/>
      <c r="C115" s="136" t="s">
        <v>223</v>
      </c>
      <c r="D115" s="136" t="s">
        <v>137</v>
      </c>
      <c r="E115" s="137" t="s">
        <v>224</v>
      </c>
      <c r="F115" s="138" t="s">
        <v>225</v>
      </c>
      <c r="G115" s="139" t="s">
        <v>226</v>
      </c>
      <c r="H115" s="140">
        <v>60</v>
      </c>
      <c r="I115" s="185">
        <v>0</v>
      </c>
      <c r="J115" s="141">
        <f>ROUND(I115*H115,2)</f>
        <v>0</v>
      </c>
      <c r="K115" s="138" t="s">
        <v>140</v>
      </c>
      <c r="L115" s="29"/>
      <c r="M115" s="142" t="s">
        <v>3</v>
      </c>
      <c r="N115" s="143" t="s">
        <v>44</v>
      </c>
      <c r="O115" s="144">
        <v>0.062</v>
      </c>
      <c r="P115" s="144">
        <f>O115*H115</f>
        <v>3.7199999999999998</v>
      </c>
      <c r="Q115" s="144">
        <v>0</v>
      </c>
      <c r="R115" s="144">
        <f>Q115*H115</f>
        <v>0</v>
      </c>
      <c r="S115" s="144">
        <v>0</v>
      </c>
      <c r="T115" s="145">
        <f>S115*H115</f>
        <v>0</v>
      </c>
      <c r="U115" s="28"/>
      <c r="V115" s="28"/>
      <c r="W115" s="28"/>
      <c r="X115" s="28"/>
      <c r="Y115" s="28"/>
      <c r="Z115" s="28"/>
      <c r="AA115" s="28"/>
      <c r="AB115" s="28"/>
      <c r="AC115" s="28"/>
      <c r="AD115" s="28"/>
      <c r="AE115" s="28"/>
      <c r="AR115" s="146" t="s">
        <v>159</v>
      </c>
      <c r="AT115" s="146" t="s">
        <v>137</v>
      </c>
      <c r="AU115" s="146" t="s">
        <v>83</v>
      </c>
      <c r="AY115" s="16" t="s">
        <v>134</v>
      </c>
      <c r="BE115" s="147">
        <f>IF(N115="základní",J115,0)</f>
        <v>0</v>
      </c>
      <c r="BF115" s="147">
        <f>IF(N115="snížená",J115,0)</f>
        <v>0</v>
      </c>
      <c r="BG115" s="147">
        <f>IF(N115="zákl. přenesená",J115,0)</f>
        <v>0</v>
      </c>
      <c r="BH115" s="147">
        <f>IF(N115="sníž. přenesená",J115,0)</f>
        <v>0</v>
      </c>
      <c r="BI115" s="147">
        <f>IF(N115="nulová",J115,0)</f>
        <v>0</v>
      </c>
      <c r="BJ115" s="16" t="s">
        <v>81</v>
      </c>
      <c r="BK115" s="147">
        <f>ROUND(I115*H115,2)</f>
        <v>0</v>
      </c>
      <c r="BL115" s="16" t="s">
        <v>159</v>
      </c>
      <c r="BM115" s="146" t="s">
        <v>227</v>
      </c>
    </row>
    <row r="116" spans="1:47" s="2" customFormat="1" ht="29.25">
      <c r="A116" s="28"/>
      <c r="B116" s="29"/>
      <c r="C116" s="28"/>
      <c r="D116" s="148" t="s">
        <v>186</v>
      </c>
      <c r="E116" s="28"/>
      <c r="F116" s="149" t="s">
        <v>228</v>
      </c>
      <c r="G116" s="28"/>
      <c r="H116" s="28"/>
      <c r="I116" s="28"/>
      <c r="J116" s="28"/>
      <c r="K116" s="28"/>
      <c r="L116" s="29"/>
      <c r="M116" s="150"/>
      <c r="N116" s="151"/>
      <c r="O116" s="49"/>
      <c r="P116" s="49"/>
      <c r="Q116" s="49"/>
      <c r="R116" s="49"/>
      <c r="S116" s="49"/>
      <c r="T116" s="50"/>
      <c r="U116" s="28"/>
      <c r="V116" s="28"/>
      <c r="W116" s="28"/>
      <c r="X116" s="28"/>
      <c r="Y116" s="28"/>
      <c r="Z116" s="28"/>
      <c r="AA116" s="28"/>
      <c r="AB116" s="28"/>
      <c r="AC116" s="28"/>
      <c r="AD116" s="28"/>
      <c r="AE116" s="28"/>
      <c r="AT116" s="16" t="s">
        <v>186</v>
      </c>
      <c r="AU116" s="16" t="s">
        <v>83</v>
      </c>
    </row>
    <row r="117" spans="2:51" s="13" customFormat="1" ht="12">
      <c r="B117" s="156"/>
      <c r="D117" s="148" t="s">
        <v>188</v>
      </c>
      <c r="E117" s="157" t="s">
        <v>3</v>
      </c>
      <c r="F117" s="158" t="s">
        <v>229</v>
      </c>
      <c r="H117" s="159">
        <v>60</v>
      </c>
      <c r="L117" s="156"/>
      <c r="M117" s="160"/>
      <c r="N117" s="161"/>
      <c r="O117" s="161"/>
      <c r="P117" s="161"/>
      <c r="Q117" s="161"/>
      <c r="R117" s="161"/>
      <c r="S117" s="161"/>
      <c r="T117" s="162"/>
      <c r="AT117" s="157" t="s">
        <v>188</v>
      </c>
      <c r="AU117" s="157" t="s">
        <v>83</v>
      </c>
      <c r="AV117" s="13" t="s">
        <v>83</v>
      </c>
      <c r="AW117" s="13" t="s">
        <v>34</v>
      </c>
      <c r="AX117" s="13" t="s">
        <v>81</v>
      </c>
      <c r="AY117" s="157" t="s">
        <v>134</v>
      </c>
    </row>
    <row r="118" spans="1:65" s="2" customFormat="1" ht="16.5" customHeight="1">
      <c r="A118" s="28"/>
      <c r="B118" s="135"/>
      <c r="C118" s="163" t="s">
        <v>215</v>
      </c>
      <c r="D118" s="163" t="s">
        <v>230</v>
      </c>
      <c r="E118" s="164" t="s">
        <v>231</v>
      </c>
      <c r="F118" s="165" t="s">
        <v>232</v>
      </c>
      <c r="G118" s="166" t="s">
        <v>233</v>
      </c>
      <c r="H118" s="167">
        <v>4</v>
      </c>
      <c r="I118" s="186">
        <v>0</v>
      </c>
      <c r="J118" s="168">
        <f>ROUND(I118*H118,2)</f>
        <v>0</v>
      </c>
      <c r="K118" s="165" t="s">
        <v>3</v>
      </c>
      <c r="L118" s="169"/>
      <c r="M118" s="170" t="s">
        <v>3</v>
      </c>
      <c r="N118" s="171" t="s">
        <v>44</v>
      </c>
      <c r="O118" s="144">
        <v>0</v>
      </c>
      <c r="P118" s="144">
        <f>O118*H118</f>
        <v>0</v>
      </c>
      <c r="Q118" s="144">
        <v>0</v>
      </c>
      <c r="R118" s="144">
        <f>Q118*H118</f>
        <v>0</v>
      </c>
      <c r="S118" s="144">
        <v>0</v>
      </c>
      <c r="T118" s="145">
        <f>S118*H118</f>
        <v>0</v>
      </c>
      <c r="U118" s="28"/>
      <c r="V118" s="28"/>
      <c r="W118" s="28"/>
      <c r="X118" s="28"/>
      <c r="Y118" s="28"/>
      <c r="Z118" s="28"/>
      <c r="AA118" s="28"/>
      <c r="AB118" s="28"/>
      <c r="AC118" s="28"/>
      <c r="AD118" s="28"/>
      <c r="AE118" s="28"/>
      <c r="AR118" s="146" t="s">
        <v>223</v>
      </c>
      <c r="AT118" s="146" t="s">
        <v>230</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159</v>
      </c>
      <c r="BM118" s="146" t="s">
        <v>234</v>
      </c>
    </row>
    <row r="119" spans="1:65" s="2" customFormat="1" ht="16.5" customHeight="1">
      <c r="A119" s="28"/>
      <c r="B119" s="135"/>
      <c r="C119" s="136" t="s">
        <v>235</v>
      </c>
      <c r="D119" s="136" t="s">
        <v>137</v>
      </c>
      <c r="E119" s="137" t="s">
        <v>450</v>
      </c>
      <c r="F119" s="138" t="s">
        <v>451</v>
      </c>
      <c r="G119" s="139" t="s">
        <v>246</v>
      </c>
      <c r="H119" s="140">
        <v>2.487</v>
      </c>
      <c r="I119" s="185">
        <v>0</v>
      </c>
      <c r="J119" s="141">
        <f>ROUND(I119*H119,2)</f>
        <v>0</v>
      </c>
      <c r="K119" s="138" t="s">
        <v>3</v>
      </c>
      <c r="L119" s="29"/>
      <c r="M119" s="142" t="s">
        <v>3</v>
      </c>
      <c r="N119" s="143" t="s">
        <v>44</v>
      </c>
      <c r="O119" s="144">
        <v>0</v>
      </c>
      <c r="P119" s="144">
        <f>O119*H119</f>
        <v>0</v>
      </c>
      <c r="Q119" s="144">
        <v>0</v>
      </c>
      <c r="R119" s="144">
        <f>Q119*H119</f>
        <v>0</v>
      </c>
      <c r="S119" s="144">
        <v>0</v>
      </c>
      <c r="T119" s="145">
        <f>S119*H119</f>
        <v>0</v>
      </c>
      <c r="U119" s="28"/>
      <c r="V119" s="28"/>
      <c r="W119" s="28"/>
      <c r="X119" s="28"/>
      <c r="Y119" s="28"/>
      <c r="Z119" s="28"/>
      <c r="AA119" s="28"/>
      <c r="AB119" s="28"/>
      <c r="AC119" s="28"/>
      <c r="AD119" s="28"/>
      <c r="AE119" s="28"/>
      <c r="AR119" s="146" t="s">
        <v>159</v>
      </c>
      <c r="AT119" s="146" t="s">
        <v>137</v>
      </c>
      <c r="AU119" s="146" t="s">
        <v>83</v>
      </c>
      <c r="AY119" s="16" t="s">
        <v>134</v>
      </c>
      <c r="BE119" s="147">
        <f>IF(N119="základní",J119,0)</f>
        <v>0</v>
      </c>
      <c r="BF119" s="147">
        <f>IF(N119="snížená",J119,0)</f>
        <v>0</v>
      </c>
      <c r="BG119" s="147">
        <f>IF(N119="zákl. přenesená",J119,0)</f>
        <v>0</v>
      </c>
      <c r="BH119" s="147">
        <f>IF(N119="sníž. přenesená",J119,0)</f>
        <v>0</v>
      </c>
      <c r="BI119" s="147">
        <f>IF(N119="nulová",J119,0)</f>
        <v>0</v>
      </c>
      <c r="BJ119" s="16" t="s">
        <v>81</v>
      </c>
      <c r="BK119" s="147">
        <f>ROUND(I119*H119,2)</f>
        <v>0</v>
      </c>
      <c r="BL119" s="16" t="s">
        <v>159</v>
      </c>
      <c r="BM119" s="146" t="s">
        <v>452</v>
      </c>
    </row>
    <row r="120" spans="1:65" s="2" customFormat="1" ht="21.75" customHeight="1">
      <c r="A120" s="28"/>
      <c r="B120" s="135"/>
      <c r="C120" s="136" t="s">
        <v>243</v>
      </c>
      <c r="D120" s="136" t="s">
        <v>137</v>
      </c>
      <c r="E120" s="137" t="s">
        <v>236</v>
      </c>
      <c r="F120" s="138" t="s">
        <v>237</v>
      </c>
      <c r="G120" s="139" t="s">
        <v>184</v>
      </c>
      <c r="H120" s="140">
        <v>1</v>
      </c>
      <c r="I120" s="185">
        <v>0</v>
      </c>
      <c r="J120" s="141">
        <f>ROUND(I120*H120,2)</f>
        <v>0</v>
      </c>
      <c r="K120" s="138" t="s">
        <v>140</v>
      </c>
      <c r="L120" s="29"/>
      <c r="M120" s="142" t="s">
        <v>3</v>
      </c>
      <c r="N120" s="143" t="s">
        <v>44</v>
      </c>
      <c r="O120" s="144">
        <v>7.935</v>
      </c>
      <c r="P120" s="144">
        <f>O120*H120</f>
        <v>7.935</v>
      </c>
      <c r="Q120" s="144">
        <v>0.00147</v>
      </c>
      <c r="R120" s="144">
        <f>Q120*H120</f>
        <v>0.00147</v>
      </c>
      <c r="S120" s="144">
        <v>2.447</v>
      </c>
      <c r="T120" s="145">
        <f>S120*H120</f>
        <v>2.447</v>
      </c>
      <c r="U120" s="28"/>
      <c r="V120" s="28"/>
      <c r="W120" s="28"/>
      <c r="X120" s="28"/>
      <c r="Y120" s="28"/>
      <c r="Z120" s="28"/>
      <c r="AA120" s="28"/>
      <c r="AB120" s="28"/>
      <c r="AC120" s="28"/>
      <c r="AD120" s="28"/>
      <c r="AE120" s="28"/>
      <c r="AR120" s="146" t="s">
        <v>159</v>
      </c>
      <c r="AT120" s="146" t="s">
        <v>137</v>
      </c>
      <c r="AU120" s="146" t="s">
        <v>83</v>
      </c>
      <c r="AY120" s="16" t="s">
        <v>134</v>
      </c>
      <c r="BE120" s="147">
        <f>IF(N120="základní",J120,0)</f>
        <v>0</v>
      </c>
      <c r="BF120" s="147">
        <f>IF(N120="snížená",J120,0)</f>
        <v>0</v>
      </c>
      <c r="BG120" s="147">
        <f>IF(N120="zákl. přenesená",J120,0)</f>
        <v>0</v>
      </c>
      <c r="BH120" s="147">
        <f>IF(N120="sníž. přenesená",J120,0)</f>
        <v>0</v>
      </c>
      <c r="BI120" s="147">
        <f>IF(N120="nulová",J120,0)</f>
        <v>0</v>
      </c>
      <c r="BJ120" s="16" t="s">
        <v>81</v>
      </c>
      <c r="BK120" s="147">
        <f>ROUND(I120*H120,2)</f>
        <v>0</v>
      </c>
      <c r="BL120" s="16" t="s">
        <v>159</v>
      </c>
      <c r="BM120" s="146" t="s">
        <v>453</v>
      </c>
    </row>
    <row r="121" spans="1:47" s="2" customFormat="1" ht="409.5">
      <c r="A121" s="28"/>
      <c r="B121" s="29"/>
      <c r="C121" s="28"/>
      <c r="D121" s="148" t="s">
        <v>186</v>
      </c>
      <c r="E121" s="28"/>
      <c r="F121" s="149" t="s">
        <v>239</v>
      </c>
      <c r="G121" s="28"/>
      <c r="H121" s="28"/>
      <c r="I121" s="28"/>
      <c r="J121" s="28"/>
      <c r="K121" s="28"/>
      <c r="L121" s="29"/>
      <c r="M121" s="150"/>
      <c r="N121" s="151"/>
      <c r="O121" s="49"/>
      <c r="P121" s="49"/>
      <c r="Q121" s="49"/>
      <c r="R121" s="49"/>
      <c r="S121" s="49"/>
      <c r="T121" s="50"/>
      <c r="U121" s="28"/>
      <c r="V121" s="28"/>
      <c r="W121" s="28"/>
      <c r="X121" s="28"/>
      <c r="Y121" s="28"/>
      <c r="Z121" s="28"/>
      <c r="AA121" s="28"/>
      <c r="AB121" s="28"/>
      <c r="AC121" s="28"/>
      <c r="AD121" s="28"/>
      <c r="AE121" s="28"/>
      <c r="AT121" s="16" t="s">
        <v>186</v>
      </c>
      <c r="AU121" s="16" t="s">
        <v>83</v>
      </c>
    </row>
    <row r="122" spans="2:51" s="13" customFormat="1" ht="12">
      <c r="B122" s="156"/>
      <c r="D122" s="148" t="s">
        <v>188</v>
      </c>
      <c r="E122" s="157" t="s">
        <v>3</v>
      </c>
      <c r="F122" s="158" t="s">
        <v>454</v>
      </c>
      <c r="H122" s="159">
        <v>0.7</v>
      </c>
      <c r="L122" s="156"/>
      <c r="M122" s="160"/>
      <c r="N122" s="161"/>
      <c r="O122" s="161"/>
      <c r="P122" s="161"/>
      <c r="Q122" s="161"/>
      <c r="R122" s="161"/>
      <c r="S122" s="161"/>
      <c r="T122" s="162"/>
      <c r="AT122" s="157" t="s">
        <v>188</v>
      </c>
      <c r="AU122" s="157" t="s">
        <v>83</v>
      </c>
      <c r="AV122" s="13" t="s">
        <v>83</v>
      </c>
      <c r="AW122" s="13" t="s">
        <v>34</v>
      </c>
      <c r="AX122" s="13" t="s">
        <v>73</v>
      </c>
      <c r="AY122" s="157" t="s">
        <v>134</v>
      </c>
    </row>
    <row r="123" spans="2:51" s="13" customFormat="1" ht="12">
      <c r="B123" s="156"/>
      <c r="D123" s="148" t="s">
        <v>188</v>
      </c>
      <c r="E123" s="157" t="s">
        <v>3</v>
      </c>
      <c r="F123" s="158" t="s">
        <v>455</v>
      </c>
      <c r="H123" s="159">
        <v>0.3</v>
      </c>
      <c r="L123" s="156"/>
      <c r="M123" s="160"/>
      <c r="N123" s="161"/>
      <c r="O123" s="161"/>
      <c r="P123" s="161"/>
      <c r="Q123" s="161"/>
      <c r="R123" s="161"/>
      <c r="S123" s="161"/>
      <c r="T123" s="162"/>
      <c r="AT123" s="157" t="s">
        <v>188</v>
      </c>
      <c r="AU123" s="157" t="s">
        <v>83</v>
      </c>
      <c r="AV123" s="13" t="s">
        <v>83</v>
      </c>
      <c r="AW123" s="13" t="s">
        <v>34</v>
      </c>
      <c r="AX123" s="13" t="s">
        <v>73</v>
      </c>
      <c r="AY123" s="157" t="s">
        <v>134</v>
      </c>
    </row>
    <row r="124" spans="2:51" s="14" customFormat="1" ht="12">
      <c r="B124" s="172"/>
      <c r="D124" s="148" t="s">
        <v>188</v>
      </c>
      <c r="E124" s="173" t="s">
        <v>3</v>
      </c>
      <c r="F124" s="174" t="s">
        <v>273</v>
      </c>
      <c r="H124" s="175">
        <v>1</v>
      </c>
      <c r="L124" s="172"/>
      <c r="M124" s="176"/>
      <c r="N124" s="177"/>
      <c r="O124" s="177"/>
      <c r="P124" s="177"/>
      <c r="Q124" s="177"/>
      <c r="R124" s="177"/>
      <c r="S124" s="177"/>
      <c r="T124" s="178"/>
      <c r="AT124" s="173" t="s">
        <v>188</v>
      </c>
      <c r="AU124" s="173" t="s">
        <v>83</v>
      </c>
      <c r="AV124" s="14" t="s">
        <v>159</v>
      </c>
      <c r="AW124" s="14" t="s">
        <v>34</v>
      </c>
      <c r="AX124" s="14" t="s">
        <v>81</v>
      </c>
      <c r="AY124" s="173" t="s">
        <v>134</v>
      </c>
    </row>
    <row r="125" spans="2:63" s="12" customFormat="1" ht="22.9" customHeight="1">
      <c r="B125" s="123"/>
      <c r="D125" s="124" t="s">
        <v>72</v>
      </c>
      <c r="E125" s="133" t="s">
        <v>456</v>
      </c>
      <c r="F125" s="133" t="s">
        <v>457</v>
      </c>
      <c r="J125" s="134">
        <f>BK125</f>
        <v>0</v>
      </c>
      <c r="L125" s="123"/>
      <c r="M125" s="127"/>
      <c r="N125" s="128"/>
      <c r="O125" s="128"/>
      <c r="P125" s="129">
        <f>SUM(P126:P127)</f>
        <v>0.815736</v>
      </c>
      <c r="Q125" s="128"/>
      <c r="R125" s="129">
        <f>SUM(R126:R127)</f>
        <v>0</v>
      </c>
      <c r="S125" s="128"/>
      <c r="T125" s="130">
        <f>SUM(T126:T127)</f>
        <v>0</v>
      </c>
      <c r="AR125" s="124" t="s">
        <v>81</v>
      </c>
      <c r="AT125" s="131" t="s">
        <v>72</v>
      </c>
      <c r="AU125" s="131" t="s">
        <v>81</v>
      </c>
      <c r="AY125" s="124" t="s">
        <v>134</v>
      </c>
      <c r="BK125" s="132">
        <f>SUM(BK126:BK127)</f>
        <v>0</v>
      </c>
    </row>
    <row r="126" spans="1:65" s="2" customFormat="1" ht="21.75" customHeight="1">
      <c r="A126" s="28"/>
      <c r="B126" s="135"/>
      <c r="C126" s="136" t="s">
        <v>265</v>
      </c>
      <c r="D126" s="136" t="s">
        <v>137</v>
      </c>
      <c r="E126" s="137" t="s">
        <v>458</v>
      </c>
      <c r="F126" s="138" t="s">
        <v>459</v>
      </c>
      <c r="G126" s="139" t="s">
        <v>246</v>
      </c>
      <c r="H126" s="140">
        <v>2.487</v>
      </c>
      <c r="I126" s="185">
        <v>0</v>
      </c>
      <c r="J126" s="141">
        <f>ROUND(I126*H126,2)</f>
        <v>0</v>
      </c>
      <c r="K126" s="138" t="s">
        <v>140</v>
      </c>
      <c r="L126" s="29"/>
      <c r="M126" s="142" t="s">
        <v>3</v>
      </c>
      <c r="N126" s="143" t="s">
        <v>44</v>
      </c>
      <c r="O126" s="144">
        <v>0.328</v>
      </c>
      <c r="P126" s="144">
        <f>O126*H126</f>
        <v>0.815736</v>
      </c>
      <c r="Q126" s="144">
        <v>0</v>
      </c>
      <c r="R126" s="144">
        <f>Q126*H126</f>
        <v>0</v>
      </c>
      <c r="S126" s="144">
        <v>0</v>
      </c>
      <c r="T126" s="145">
        <f>S126*H126</f>
        <v>0</v>
      </c>
      <c r="U126" s="28"/>
      <c r="V126" s="28"/>
      <c r="W126" s="28"/>
      <c r="X126" s="28"/>
      <c r="Y126" s="28"/>
      <c r="Z126" s="28"/>
      <c r="AA126" s="28"/>
      <c r="AB126" s="28"/>
      <c r="AC126" s="28"/>
      <c r="AD126" s="28"/>
      <c r="AE126" s="28"/>
      <c r="AR126" s="146" t="s">
        <v>159</v>
      </c>
      <c r="AT126" s="146" t="s">
        <v>137</v>
      </c>
      <c r="AU126" s="146" t="s">
        <v>83</v>
      </c>
      <c r="AY126" s="16" t="s">
        <v>134</v>
      </c>
      <c r="BE126" s="147">
        <f>IF(N126="základní",J126,0)</f>
        <v>0</v>
      </c>
      <c r="BF126" s="147">
        <f>IF(N126="snížená",J126,0)</f>
        <v>0</v>
      </c>
      <c r="BG126" s="147">
        <f>IF(N126="zákl. přenesená",J126,0)</f>
        <v>0</v>
      </c>
      <c r="BH126" s="147">
        <f>IF(N126="sníž. přenesená",J126,0)</f>
        <v>0</v>
      </c>
      <c r="BI126" s="147">
        <f>IF(N126="nulová",J126,0)</f>
        <v>0</v>
      </c>
      <c r="BJ126" s="16" t="s">
        <v>81</v>
      </c>
      <c r="BK126" s="147">
        <f>ROUND(I126*H126,2)</f>
        <v>0</v>
      </c>
      <c r="BL126" s="16" t="s">
        <v>159</v>
      </c>
      <c r="BM126" s="146" t="s">
        <v>460</v>
      </c>
    </row>
    <row r="127" spans="1:47" s="2" customFormat="1" ht="175.5">
      <c r="A127" s="28"/>
      <c r="B127" s="29"/>
      <c r="C127" s="28"/>
      <c r="D127" s="148" t="s">
        <v>186</v>
      </c>
      <c r="E127" s="28"/>
      <c r="F127" s="149" t="s">
        <v>461</v>
      </c>
      <c r="G127" s="28"/>
      <c r="H127" s="28"/>
      <c r="I127" s="28"/>
      <c r="J127" s="28"/>
      <c r="K127" s="28"/>
      <c r="L127" s="29"/>
      <c r="M127" s="150"/>
      <c r="N127" s="151"/>
      <c r="O127" s="49"/>
      <c r="P127" s="49"/>
      <c r="Q127" s="49"/>
      <c r="R127" s="49"/>
      <c r="S127" s="49"/>
      <c r="T127" s="50"/>
      <c r="U127" s="28"/>
      <c r="V127" s="28"/>
      <c r="W127" s="28"/>
      <c r="X127" s="28"/>
      <c r="Y127" s="28"/>
      <c r="Z127" s="28"/>
      <c r="AA127" s="28"/>
      <c r="AB127" s="28"/>
      <c r="AC127" s="28"/>
      <c r="AD127" s="28"/>
      <c r="AE127" s="28"/>
      <c r="AT127" s="16" t="s">
        <v>186</v>
      </c>
      <c r="AU127" s="16" t="s">
        <v>83</v>
      </c>
    </row>
    <row r="128" spans="2:63" s="12" customFormat="1" ht="22.9" customHeight="1">
      <c r="B128" s="123"/>
      <c r="D128" s="124" t="s">
        <v>72</v>
      </c>
      <c r="E128" s="133" t="s">
        <v>241</v>
      </c>
      <c r="F128" s="133" t="s">
        <v>242</v>
      </c>
      <c r="J128" s="134">
        <f>BK128</f>
        <v>0</v>
      </c>
      <c r="L128" s="123"/>
      <c r="M128" s="127"/>
      <c r="N128" s="128"/>
      <c r="O128" s="128"/>
      <c r="P128" s="129">
        <f>SUM(P129:P130)</f>
        <v>2.3971739999999997</v>
      </c>
      <c r="Q128" s="128"/>
      <c r="R128" s="129">
        <f>SUM(R129:R130)</f>
        <v>0</v>
      </c>
      <c r="S128" s="128"/>
      <c r="T128" s="130">
        <f>SUM(T129:T130)</f>
        <v>0</v>
      </c>
      <c r="AR128" s="124" t="s">
        <v>81</v>
      </c>
      <c r="AT128" s="131" t="s">
        <v>72</v>
      </c>
      <c r="AU128" s="131" t="s">
        <v>81</v>
      </c>
      <c r="AY128" s="124" t="s">
        <v>134</v>
      </c>
      <c r="BK128" s="132">
        <f>SUM(BK129:BK130)</f>
        <v>0</v>
      </c>
    </row>
    <row r="129" spans="1:65" s="2" customFormat="1" ht="16.5" customHeight="1">
      <c r="A129" s="28"/>
      <c r="B129" s="135"/>
      <c r="C129" s="136" t="s">
        <v>274</v>
      </c>
      <c r="D129" s="136" t="s">
        <v>137</v>
      </c>
      <c r="E129" s="137" t="s">
        <v>244</v>
      </c>
      <c r="F129" s="138" t="s">
        <v>245</v>
      </c>
      <c r="G129" s="139" t="s">
        <v>246</v>
      </c>
      <c r="H129" s="140">
        <v>5.694</v>
      </c>
      <c r="I129" s="185">
        <v>0</v>
      </c>
      <c r="J129" s="141">
        <f>ROUND(I129*H129,2)</f>
        <v>0</v>
      </c>
      <c r="K129" s="138" t="s">
        <v>140</v>
      </c>
      <c r="L129" s="29"/>
      <c r="M129" s="142" t="s">
        <v>3</v>
      </c>
      <c r="N129" s="143" t="s">
        <v>44</v>
      </c>
      <c r="O129" s="144">
        <v>0.421</v>
      </c>
      <c r="P129" s="144">
        <f>O129*H129</f>
        <v>2.3971739999999997</v>
      </c>
      <c r="Q129" s="144">
        <v>0</v>
      </c>
      <c r="R129" s="144">
        <f>Q129*H129</f>
        <v>0</v>
      </c>
      <c r="S129" s="144">
        <v>0</v>
      </c>
      <c r="T129" s="145">
        <f>S129*H129</f>
        <v>0</v>
      </c>
      <c r="U129" s="28"/>
      <c r="V129" s="28"/>
      <c r="W129" s="28"/>
      <c r="X129" s="28"/>
      <c r="Y129" s="28"/>
      <c r="Z129" s="28"/>
      <c r="AA129" s="28"/>
      <c r="AB129" s="28"/>
      <c r="AC129" s="28"/>
      <c r="AD129" s="28"/>
      <c r="AE129" s="28"/>
      <c r="AR129" s="146" t="s">
        <v>159</v>
      </c>
      <c r="AT129" s="146" t="s">
        <v>137</v>
      </c>
      <c r="AU129" s="146" t="s">
        <v>83</v>
      </c>
      <c r="AY129" s="16" t="s">
        <v>134</v>
      </c>
      <c r="BE129" s="147">
        <f>IF(N129="základní",J129,0)</f>
        <v>0</v>
      </c>
      <c r="BF129" s="147">
        <f>IF(N129="snížená",J129,0)</f>
        <v>0</v>
      </c>
      <c r="BG129" s="147">
        <f>IF(N129="zákl. přenesená",J129,0)</f>
        <v>0</v>
      </c>
      <c r="BH129" s="147">
        <f>IF(N129="sníž. přenesená",J129,0)</f>
        <v>0</v>
      </c>
      <c r="BI129" s="147">
        <f>IF(N129="nulová",J129,0)</f>
        <v>0</v>
      </c>
      <c r="BJ129" s="16" t="s">
        <v>81</v>
      </c>
      <c r="BK129" s="147">
        <f>ROUND(I129*H129,2)</f>
        <v>0</v>
      </c>
      <c r="BL129" s="16" t="s">
        <v>159</v>
      </c>
      <c r="BM129" s="146" t="s">
        <v>247</v>
      </c>
    </row>
    <row r="130" spans="1:47" s="2" customFormat="1" ht="29.25">
      <c r="A130" s="28"/>
      <c r="B130" s="29"/>
      <c r="C130" s="28"/>
      <c r="D130" s="148" t="s">
        <v>186</v>
      </c>
      <c r="E130" s="28"/>
      <c r="F130" s="149" t="s">
        <v>248</v>
      </c>
      <c r="G130" s="28"/>
      <c r="H130" s="28"/>
      <c r="I130" s="28"/>
      <c r="J130" s="28"/>
      <c r="K130" s="28"/>
      <c r="L130" s="29"/>
      <c r="M130" s="150"/>
      <c r="N130" s="151"/>
      <c r="O130" s="49"/>
      <c r="P130" s="49"/>
      <c r="Q130" s="49"/>
      <c r="R130" s="49"/>
      <c r="S130" s="49"/>
      <c r="T130" s="50"/>
      <c r="U130" s="28"/>
      <c r="V130" s="28"/>
      <c r="W130" s="28"/>
      <c r="X130" s="28"/>
      <c r="Y130" s="28"/>
      <c r="Z130" s="28"/>
      <c r="AA130" s="28"/>
      <c r="AB130" s="28"/>
      <c r="AC130" s="28"/>
      <c r="AD130" s="28"/>
      <c r="AE130" s="28"/>
      <c r="AT130" s="16" t="s">
        <v>186</v>
      </c>
      <c r="AU130" s="16" t="s">
        <v>83</v>
      </c>
    </row>
    <row r="131" spans="2:63" s="12" customFormat="1" ht="25.9" customHeight="1">
      <c r="B131" s="123"/>
      <c r="D131" s="124" t="s">
        <v>72</v>
      </c>
      <c r="E131" s="125" t="s">
        <v>249</v>
      </c>
      <c r="F131" s="125" t="s">
        <v>250</v>
      </c>
      <c r="J131" s="126">
        <f>BK131</f>
        <v>0</v>
      </c>
      <c r="L131" s="123"/>
      <c r="M131" s="127"/>
      <c r="N131" s="128"/>
      <c r="O131" s="128"/>
      <c r="P131" s="129">
        <f>P132+P157</f>
        <v>31.103905</v>
      </c>
      <c r="Q131" s="128"/>
      <c r="R131" s="129">
        <f>R132+R157</f>
        <v>0.01518</v>
      </c>
      <c r="S131" s="128"/>
      <c r="T131" s="130">
        <f>T132+T157</f>
        <v>0.04</v>
      </c>
      <c r="AR131" s="124" t="s">
        <v>83</v>
      </c>
      <c r="AT131" s="131" t="s">
        <v>72</v>
      </c>
      <c r="AU131" s="131" t="s">
        <v>73</v>
      </c>
      <c r="AY131" s="124" t="s">
        <v>134</v>
      </c>
      <c r="BK131" s="132">
        <f>BK132+BK157</f>
        <v>0</v>
      </c>
    </row>
    <row r="132" spans="2:63" s="12" customFormat="1" ht="22.9" customHeight="1">
      <c r="B132" s="123"/>
      <c r="D132" s="124" t="s">
        <v>72</v>
      </c>
      <c r="E132" s="133" t="s">
        <v>251</v>
      </c>
      <c r="F132" s="133" t="s">
        <v>252</v>
      </c>
      <c r="J132" s="134">
        <f>BK132</f>
        <v>0</v>
      </c>
      <c r="L132" s="123"/>
      <c r="M132" s="127"/>
      <c r="N132" s="128"/>
      <c r="O132" s="128"/>
      <c r="P132" s="129">
        <f>SUM(P133:P156)</f>
        <v>31.103905</v>
      </c>
      <c r="Q132" s="128"/>
      <c r="R132" s="129">
        <f>SUM(R133:R156)</f>
        <v>0.01518</v>
      </c>
      <c r="S132" s="128"/>
      <c r="T132" s="130">
        <f>SUM(T133:T156)</f>
        <v>0.04</v>
      </c>
      <c r="AR132" s="124" t="s">
        <v>83</v>
      </c>
      <c r="AT132" s="131" t="s">
        <v>72</v>
      </c>
      <c r="AU132" s="131" t="s">
        <v>81</v>
      </c>
      <c r="AY132" s="124" t="s">
        <v>134</v>
      </c>
      <c r="BK132" s="132">
        <f>SUM(BK133:BK156)</f>
        <v>0</v>
      </c>
    </row>
    <row r="133" spans="1:65" s="2" customFormat="1" ht="16.5" customHeight="1">
      <c r="A133" s="28"/>
      <c r="B133" s="135"/>
      <c r="C133" s="136" t="s">
        <v>253</v>
      </c>
      <c r="D133" s="136" t="s">
        <v>137</v>
      </c>
      <c r="E133" s="137" t="s">
        <v>254</v>
      </c>
      <c r="F133" s="138" t="s">
        <v>255</v>
      </c>
      <c r="G133" s="139" t="s">
        <v>226</v>
      </c>
      <c r="H133" s="140">
        <v>35</v>
      </c>
      <c r="I133" s="185">
        <v>0</v>
      </c>
      <c r="J133" s="141">
        <f>ROUND(I133*H133,2)</f>
        <v>0</v>
      </c>
      <c r="K133" s="138" t="s">
        <v>3</v>
      </c>
      <c r="L133" s="29"/>
      <c r="M133" s="142" t="s">
        <v>3</v>
      </c>
      <c r="N133" s="143" t="s">
        <v>44</v>
      </c>
      <c r="O133" s="144">
        <v>0</v>
      </c>
      <c r="P133" s="144">
        <f>O133*H133</f>
        <v>0</v>
      </c>
      <c r="Q133" s="144">
        <v>0</v>
      </c>
      <c r="R133" s="144">
        <f>Q133*H133</f>
        <v>0</v>
      </c>
      <c r="S133" s="144">
        <v>0</v>
      </c>
      <c r="T133" s="145">
        <f>S133*H133</f>
        <v>0</v>
      </c>
      <c r="U133" s="28"/>
      <c r="V133" s="28"/>
      <c r="W133" s="28"/>
      <c r="X133" s="28"/>
      <c r="Y133" s="28"/>
      <c r="Z133" s="28"/>
      <c r="AA133" s="28"/>
      <c r="AB133" s="28"/>
      <c r="AC133" s="28"/>
      <c r="AD133" s="28"/>
      <c r="AE133" s="28"/>
      <c r="AR133" s="146" t="s">
        <v>256</v>
      </c>
      <c r="AT133" s="146" t="s">
        <v>137</v>
      </c>
      <c r="AU133" s="146" t="s">
        <v>83</v>
      </c>
      <c r="AY133" s="16" t="s">
        <v>134</v>
      </c>
      <c r="BE133" s="147">
        <f>IF(N133="základní",J133,0)</f>
        <v>0</v>
      </c>
      <c r="BF133" s="147">
        <f>IF(N133="snížená",J133,0)</f>
        <v>0</v>
      </c>
      <c r="BG133" s="147">
        <f>IF(N133="zákl. přenesená",J133,0)</f>
        <v>0</v>
      </c>
      <c r="BH133" s="147">
        <f>IF(N133="sníž. přenesená",J133,0)</f>
        <v>0</v>
      </c>
      <c r="BI133" s="147">
        <f>IF(N133="nulová",J133,0)</f>
        <v>0</v>
      </c>
      <c r="BJ133" s="16" t="s">
        <v>81</v>
      </c>
      <c r="BK133" s="147">
        <f>ROUND(I133*H133,2)</f>
        <v>0</v>
      </c>
      <c r="BL133" s="16" t="s">
        <v>256</v>
      </c>
      <c r="BM133" s="146" t="s">
        <v>462</v>
      </c>
    </row>
    <row r="134" spans="1:47" s="2" customFormat="1" ht="48.75">
      <c r="A134" s="28"/>
      <c r="B134" s="29"/>
      <c r="C134" s="28"/>
      <c r="D134" s="148" t="s">
        <v>143</v>
      </c>
      <c r="E134" s="28"/>
      <c r="F134" s="149" t="s">
        <v>258</v>
      </c>
      <c r="G134" s="28"/>
      <c r="H134" s="28"/>
      <c r="I134" s="28"/>
      <c r="J134" s="28"/>
      <c r="K134" s="28"/>
      <c r="L134" s="29"/>
      <c r="M134" s="150"/>
      <c r="N134" s="151"/>
      <c r="O134" s="49"/>
      <c r="P134" s="49"/>
      <c r="Q134" s="49"/>
      <c r="R134" s="49"/>
      <c r="S134" s="49"/>
      <c r="T134" s="50"/>
      <c r="U134" s="28"/>
      <c r="V134" s="28"/>
      <c r="W134" s="28"/>
      <c r="X134" s="28"/>
      <c r="Y134" s="28"/>
      <c r="Z134" s="28"/>
      <c r="AA134" s="28"/>
      <c r="AB134" s="28"/>
      <c r="AC134" s="28"/>
      <c r="AD134" s="28"/>
      <c r="AE134" s="28"/>
      <c r="AT134" s="16" t="s">
        <v>143</v>
      </c>
      <c r="AU134" s="16" t="s">
        <v>83</v>
      </c>
    </row>
    <row r="135" spans="1:65" s="2" customFormat="1" ht="16.5" customHeight="1">
      <c r="A135" s="28"/>
      <c r="B135" s="135"/>
      <c r="C135" s="163" t="s">
        <v>259</v>
      </c>
      <c r="D135" s="163" t="s">
        <v>230</v>
      </c>
      <c r="E135" s="164" t="s">
        <v>260</v>
      </c>
      <c r="F135" s="165" t="s">
        <v>261</v>
      </c>
      <c r="G135" s="166" t="s">
        <v>226</v>
      </c>
      <c r="H135" s="167">
        <v>-35</v>
      </c>
      <c r="I135" s="186">
        <v>0</v>
      </c>
      <c r="J135" s="168">
        <f>ROUND(I135*H135,2)</f>
        <v>0</v>
      </c>
      <c r="K135" s="165" t="s">
        <v>3</v>
      </c>
      <c r="L135" s="169"/>
      <c r="M135" s="170" t="s">
        <v>3</v>
      </c>
      <c r="N135" s="171" t="s">
        <v>44</v>
      </c>
      <c r="O135" s="144">
        <v>0</v>
      </c>
      <c r="P135" s="144">
        <f>O135*H135</f>
        <v>0</v>
      </c>
      <c r="Q135" s="144">
        <v>0</v>
      </c>
      <c r="R135" s="144">
        <f>Q135*H135</f>
        <v>0</v>
      </c>
      <c r="S135" s="144">
        <v>0</v>
      </c>
      <c r="T135" s="145">
        <f>S135*H135</f>
        <v>0</v>
      </c>
      <c r="U135" s="28"/>
      <c r="V135" s="28"/>
      <c r="W135" s="28"/>
      <c r="X135" s="28"/>
      <c r="Y135" s="28"/>
      <c r="Z135" s="28"/>
      <c r="AA135" s="28"/>
      <c r="AB135" s="28"/>
      <c r="AC135" s="28"/>
      <c r="AD135" s="28"/>
      <c r="AE135" s="28"/>
      <c r="AR135" s="146" t="s">
        <v>262</v>
      </c>
      <c r="AT135" s="146" t="s">
        <v>230</v>
      </c>
      <c r="AU135" s="146" t="s">
        <v>83</v>
      </c>
      <c r="AY135" s="16" t="s">
        <v>134</v>
      </c>
      <c r="BE135" s="147">
        <f>IF(N135="základní",J135,0)</f>
        <v>0</v>
      </c>
      <c r="BF135" s="147">
        <f>IF(N135="snížená",J135,0)</f>
        <v>0</v>
      </c>
      <c r="BG135" s="147">
        <f>IF(N135="zákl. přenesená",J135,0)</f>
        <v>0</v>
      </c>
      <c r="BH135" s="147">
        <f>IF(N135="sníž. přenesená",J135,0)</f>
        <v>0</v>
      </c>
      <c r="BI135" s="147">
        <f>IF(N135="nulová",J135,0)</f>
        <v>0</v>
      </c>
      <c r="BJ135" s="16" t="s">
        <v>81</v>
      </c>
      <c r="BK135" s="147">
        <f>ROUND(I135*H135,2)</f>
        <v>0</v>
      </c>
      <c r="BL135" s="16" t="s">
        <v>256</v>
      </c>
      <c r="BM135" s="146" t="s">
        <v>463</v>
      </c>
    </row>
    <row r="136" spans="2:51" s="13" customFormat="1" ht="12">
      <c r="B136" s="156"/>
      <c r="D136" s="148" t="s">
        <v>188</v>
      </c>
      <c r="F136" s="158" t="s">
        <v>464</v>
      </c>
      <c r="H136" s="159">
        <v>-35</v>
      </c>
      <c r="L136" s="156"/>
      <c r="M136" s="160"/>
      <c r="N136" s="161"/>
      <c r="O136" s="161"/>
      <c r="P136" s="161"/>
      <c r="Q136" s="161"/>
      <c r="R136" s="161"/>
      <c r="S136" s="161"/>
      <c r="T136" s="162"/>
      <c r="AT136" s="157" t="s">
        <v>188</v>
      </c>
      <c r="AU136" s="157" t="s">
        <v>83</v>
      </c>
      <c r="AV136" s="13" t="s">
        <v>83</v>
      </c>
      <c r="AW136" s="13" t="s">
        <v>4</v>
      </c>
      <c r="AX136" s="13" t="s">
        <v>81</v>
      </c>
      <c r="AY136" s="157" t="s">
        <v>134</v>
      </c>
    </row>
    <row r="137" spans="1:65" s="2" customFormat="1" ht="16.5" customHeight="1">
      <c r="A137" s="28"/>
      <c r="B137" s="135"/>
      <c r="C137" s="136" t="s">
        <v>278</v>
      </c>
      <c r="D137" s="136" t="s">
        <v>137</v>
      </c>
      <c r="E137" s="137" t="s">
        <v>266</v>
      </c>
      <c r="F137" s="138" t="s">
        <v>267</v>
      </c>
      <c r="G137" s="139" t="s">
        <v>226</v>
      </c>
      <c r="H137" s="140">
        <v>64</v>
      </c>
      <c r="I137" s="185">
        <v>0</v>
      </c>
      <c r="J137" s="141">
        <f>ROUND(I137*H137,2)</f>
        <v>0</v>
      </c>
      <c r="K137" s="138" t="s">
        <v>140</v>
      </c>
      <c r="L137" s="29"/>
      <c r="M137" s="142" t="s">
        <v>3</v>
      </c>
      <c r="N137" s="143" t="s">
        <v>44</v>
      </c>
      <c r="O137" s="144">
        <v>0.266</v>
      </c>
      <c r="P137" s="144">
        <f>O137*H137</f>
        <v>17.024</v>
      </c>
      <c r="Q137" s="144">
        <v>7E-05</v>
      </c>
      <c r="R137" s="144">
        <f>Q137*H137</f>
        <v>0.00448</v>
      </c>
      <c r="S137" s="144">
        <v>0</v>
      </c>
      <c r="T137" s="145">
        <f>S137*H137</f>
        <v>0</v>
      </c>
      <c r="U137" s="28"/>
      <c r="V137" s="28"/>
      <c r="W137" s="28"/>
      <c r="X137" s="28"/>
      <c r="Y137" s="28"/>
      <c r="Z137" s="28"/>
      <c r="AA137" s="28"/>
      <c r="AB137" s="28"/>
      <c r="AC137" s="28"/>
      <c r="AD137" s="28"/>
      <c r="AE137" s="28"/>
      <c r="AR137" s="146" t="s">
        <v>256</v>
      </c>
      <c r="AT137" s="146" t="s">
        <v>137</v>
      </c>
      <c r="AU137" s="146" t="s">
        <v>83</v>
      </c>
      <c r="AY137" s="16" t="s">
        <v>134</v>
      </c>
      <c r="BE137" s="147">
        <f>IF(N137="základní",J137,0)</f>
        <v>0</v>
      </c>
      <c r="BF137" s="147">
        <f>IF(N137="snížená",J137,0)</f>
        <v>0</v>
      </c>
      <c r="BG137" s="147">
        <f>IF(N137="zákl. přenesená",J137,0)</f>
        <v>0</v>
      </c>
      <c r="BH137" s="147">
        <f>IF(N137="sníž. přenesená",J137,0)</f>
        <v>0</v>
      </c>
      <c r="BI137" s="147">
        <f>IF(N137="nulová",J137,0)</f>
        <v>0</v>
      </c>
      <c r="BJ137" s="16" t="s">
        <v>81</v>
      </c>
      <c r="BK137" s="147">
        <f>ROUND(I137*H137,2)</f>
        <v>0</v>
      </c>
      <c r="BL137" s="16" t="s">
        <v>256</v>
      </c>
      <c r="BM137" s="146" t="s">
        <v>268</v>
      </c>
    </row>
    <row r="138" spans="1:47" s="2" customFormat="1" ht="29.25">
      <c r="A138" s="28"/>
      <c r="B138" s="29"/>
      <c r="C138" s="28"/>
      <c r="D138" s="148" t="s">
        <v>186</v>
      </c>
      <c r="E138" s="28"/>
      <c r="F138" s="149" t="s">
        <v>269</v>
      </c>
      <c r="G138" s="28"/>
      <c r="H138" s="28"/>
      <c r="I138" s="28"/>
      <c r="J138" s="28"/>
      <c r="K138" s="28"/>
      <c r="L138" s="29"/>
      <c r="M138" s="150"/>
      <c r="N138" s="151"/>
      <c r="O138" s="49"/>
      <c r="P138" s="49"/>
      <c r="Q138" s="49"/>
      <c r="R138" s="49"/>
      <c r="S138" s="49"/>
      <c r="T138" s="50"/>
      <c r="U138" s="28"/>
      <c r="V138" s="28"/>
      <c r="W138" s="28"/>
      <c r="X138" s="28"/>
      <c r="Y138" s="28"/>
      <c r="Z138" s="28"/>
      <c r="AA138" s="28"/>
      <c r="AB138" s="28"/>
      <c r="AC138" s="28"/>
      <c r="AD138" s="28"/>
      <c r="AE138" s="28"/>
      <c r="AT138" s="16" t="s">
        <v>186</v>
      </c>
      <c r="AU138" s="16" t="s">
        <v>83</v>
      </c>
    </row>
    <row r="139" spans="1:47" s="2" customFormat="1" ht="29.25">
      <c r="A139" s="28"/>
      <c r="B139" s="29"/>
      <c r="C139" s="28"/>
      <c r="D139" s="148" t="s">
        <v>143</v>
      </c>
      <c r="E139" s="28"/>
      <c r="F139" s="149" t="s">
        <v>270</v>
      </c>
      <c r="G139" s="28"/>
      <c r="H139" s="28"/>
      <c r="I139" s="28"/>
      <c r="J139" s="28"/>
      <c r="K139" s="28"/>
      <c r="L139" s="29"/>
      <c r="M139" s="150"/>
      <c r="N139" s="151"/>
      <c r="O139" s="49"/>
      <c r="P139" s="49"/>
      <c r="Q139" s="49"/>
      <c r="R139" s="49"/>
      <c r="S139" s="49"/>
      <c r="T139" s="50"/>
      <c r="U139" s="28"/>
      <c r="V139" s="28"/>
      <c r="W139" s="28"/>
      <c r="X139" s="28"/>
      <c r="Y139" s="28"/>
      <c r="Z139" s="28"/>
      <c r="AA139" s="28"/>
      <c r="AB139" s="28"/>
      <c r="AC139" s="28"/>
      <c r="AD139" s="28"/>
      <c r="AE139" s="28"/>
      <c r="AT139" s="16" t="s">
        <v>143</v>
      </c>
      <c r="AU139" s="16" t="s">
        <v>83</v>
      </c>
    </row>
    <row r="140" spans="2:51" s="13" customFormat="1" ht="12">
      <c r="B140" s="156"/>
      <c r="D140" s="148" t="s">
        <v>188</v>
      </c>
      <c r="E140" s="157" t="s">
        <v>3</v>
      </c>
      <c r="F140" s="158" t="s">
        <v>271</v>
      </c>
      <c r="H140" s="159">
        <v>24</v>
      </c>
      <c r="L140" s="156"/>
      <c r="M140" s="160"/>
      <c r="N140" s="161"/>
      <c r="O140" s="161"/>
      <c r="P140" s="161"/>
      <c r="Q140" s="161"/>
      <c r="R140" s="161"/>
      <c r="S140" s="161"/>
      <c r="T140" s="162"/>
      <c r="AT140" s="157" t="s">
        <v>188</v>
      </c>
      <c r="AU140" s="157" t="s">
        <v>83</v>
      </c>
      <c r="AV140" s="13" t="s">
        <v>83</v>
      </c>
      <c r="AW140" s="13" t="s">
        <v>34</v>
      </c>
      <c r="AX140" s="13" t="s">
        <v>73</v>
      </c>
      <c r="AY140" s="157" t="s">
        <v>134</v>
      </c>
    </row>
    <row r="141" spans="2:51" s="13" customFormat="1" ht="12">
      <c r="B141" s="156"/>
      <c r="D141" s="148" t="s">
        <v>188</v>
      </c>
      <c r="E141" s="157" t="s">
        <v>3</v>
      </c>
      <c r="F141" s="158" t="s">
        <v>465</v>
      </c>
      <c r="H141" s="159">
        <v>40</v>
      </c>
      <c r="L141" s="156"/>
      <c r="M141" s="160"/>
      <c r="N141" s="161"/>
      <c r="O141" s="161"/>
      <c r="P141" s="161"/>
      <c r="Q141" s="161"/>
      <c r="R141" s="161"/>
      <c r="S141" s="161"/>
      <c r="T141" s="162"/>
      <c r="AT141" s="157" t="s">
        <v>188</v>
      </c>
      <c r="AU141" s="157" t="s">
        <v>83</v>
      </c>
      <c r="AV141" s="13" t="s">
        <v>83</v>
      </c>
      <c r="AW141" s="13" t="s">
        <v>34</v>
      </c>
      <c r="AX141" s="13" t="s">
        <v>73</v>
      </c>
      <c r="AY141" s="157" t="s">
        <v>134</v>
      </c>
    </row>
    <row r="142" spans="2:51" s="14" customFormat="1" ht="12">
      <c r="B142" s="172"/>
      <c r="D142" s="148" t="s">
        <v>188</v>
      </c>
      <c r="E142" s="173" t="s">
        <v>3</v>
      </c>
      <c r="F142" s="174" t="s">
        <v>273</v>
      </c>
      <c r="H142" s="175">
        <v>64</v>
      </c>
      <c r="L142" s="172"/>
      <c r="M142" s="176"/>
      <c r="N142" s="177"/>
      <c r="O142" s="177"/>
      <c r="P142" s="177"/>
      <c r="Q142" s="177"/>
      <c r="R142" s="177"/>
      <c r="S142" s="177"/>
      <c r="T142" s="178"/>
      <c r="AT142" s="173" t="s">
        <v>188</v>
      </c>
      <c r="AU142" s="173" t="s">
        <v>83</v>
      </c>
      <c r="AV142" s="14" t="s">
        <v>159</v>
      </c>
      <c r="AW142" s="14" t="s">
        <v>34</v>
      </c>
      <c r="AX142" s="14" t="s">
        <v>81</v>
      </c>
      <c r="AY142" s="173" t="s">
        <v>134</v>
      </c>
    </row>
    <row r="143" spans="1:65" s="2" customFormat="1" ht="16.5" customHeight="1">
      <c r="A143" s="28"/>
      <c r="B143" s="135"/>
      <c r="C143" s="163" t="s">
        <v>9</v>
      </c>
      <c r="D143" s="163" t="s">
        <v>230</v>
      </c>
      <c r="E143" s="164" t="s">
        <v>275</v>
      </c>
      <c r="F143" s="165" t="s">
        <v>276</v>
      </c>
      <c r="G143" s="166" t="s">
        <v>226</v>
      </c>
      <c r="H143" s="167">
        <v>24</v>
      </c>
      <c r="I143" s="186">
        <v>0</v>
      </c>
      <c r="J143" s="168">
        <f>ROUND(I143*H143,2)</f>
        <v>0</v>
      </c>
      <c r="K143" s="165" t="s">
        <v>3</v>
      </c>
      <c r="L143" s="169"/>
      <c r="M143" s="170" t="s">
        <v>3</v>
      </c>
      <c r="N143" s="171" t="s">
        <v>44</v>
      </c>
      <c r="O143" s="144">
        <v>0</v>
      </c>
      <c r="P143" s="144">
        <f>O143*H143</f>
        <v>0</v>
      </c>
      <c r="Q143" s="144">
        <v>0</v>
      </c>
      <c r="R143" s="144">
        <f>Q143*H143</f>
        <v>0</v>
      </c>
      <c r="S143" s="144">
        <v>0</v>
      </c>
      <c r="T143" s="145">
        <f>S143*H143</f>
        <v>0</v>
      </c>
      <c r="U143" s="28"/>
      <c r="V143" s="28"/>
      <c r="W143" s="28"/>
      <c r="X143" s="28"/>
      <c r="Y143" s="28"/>
      <c r="Z143" s="28"/>
      <c r="AA143" s="28"/>
      <c r="AB143" s="28"/>
      <c r="AC143" s="28"/>
      <c r="AD143" s="28"/>
      <c r="AE143" s="28"/>
      <c r="AR143" s="146" t="s">
        <v>262</v>
      </c>
      <c r="AT143" s="146" t="s">
        <v>230</v>
      </c>
      <c r="AU143" s="146" t="s">
        <v>83</v>
      </c>
      <c r="AY143" s="16" t="s">
        <v>134</v>
      </c>
      <c r="BE143" s="147">
        <f>IF(N143="základní",J143,0)</f>
        <v>0</v>
      </c>
      <c r="BF143" s="147">
        <f>IF(N143="snížená",J143,0)</f>
        <v>0</v>
      </c>
      <c r="BG143" s="147">
        <f>IF(N143="zákl. přenesená",J143,0)</f>
        <v>0</v>
      </c>
      <c r="BH143" s="147">
        <f>IF(N143="sníž. přenesená",J143,0)</f>
        <v>0</v>
      </c>
      <c r="BI143" s="147">
        <f>IF(N143="nulová",J143,0)</f>
        <v>0</v>
      </c>
      <c r="BJ143" s="16" t="s">
        <v>81</v>
      </c>
      <c r="BK143" s="147">
        <f>ROUND(I143*H143,2)</f>
        <v>0</v>
      </c>
      <c r="BL143" s="16" t="s">
        <v>256</v>
      </c>
      <c r="BM143" s="146" t="s">
        <v>277</v>
      </c>
    </row>
    <row r="144" spans="2:51" s="13" customFormat="1" ht="12">
      <c r="B144" s="156"/>
      <c r="D144" s="148" t="s">
        <v>188</v>
      </c>
      <c r="E144" s="157" t="s">
        <v>3</v>
      </c>
      <c r="F144" s="158" t="s">
        <v>271</v>
      </c>
      <c r="H144" s="159">
        <v>24</v>
      </c>
      <c r="L144" s="156"/>
      <c r="M144" s="160"/>
      <c r="N144" s="161"/>
      <c r="O144" s="161"/>
      <c r="P144" s="161"/>
      <c r="Q144" s="161"/>
      <c r="R144" s="161"/>
      <c r="S144" s="161"/>
      <c r="T144" s="162"/>
      <c r="AT144" s="157" t="s">
        <v>188</v>
      </c>
      <c r="AU144" s="157" t="s">
        <v>83</v>
      </c>
      <c r="AV144" s="13" t="s">
        <v>83</v>
      </c>
      <c r="AW144" s="13" t="s">
        <v>34</v>
      </c>
      <c r="AX144" s="13" t="s">
        <v>81</v>
      </c>
      <c r="AY144" s="157" t="s">
        <v>134</v>
      </c>
    </row>
    <row r="145" spans="1:65" s="2" customFormat="1" ht="16.5" customHeight="1">
      <c r="A145" s="28"/>
      <c r="B145" s="135"/>
      <c r="C145" s="163" t="s">
        <v>256</v>
      </c>
      <c r="D145" s="163" t="s">
        <v>230</v>
      </c>
      <c r="E145" s="164" t="s">
        <v>279</v>
      </c>
      <c r="F145" s="165" t="s">
        <v>280</v>
      </c>
      <c r="G145" s="166" t="s">
        <v>139</v>
      </c>
      <c r="H145" s="167">
        <v>2</v>
      </c>
      <c r="I145" s="186">
        <v>0</v>
      </c>
      <c r="J145" s="168">
        <f>ROUND(I145*H145,2)</f>
        <v>0</v>
      </c>
      <c r="K145" s="165" t="s">
        <v>3</v>
      </c>
      <c r="L145" s="169"/>
      <c r="M145" s="170" t="s">
        <v>3</v>
      </c>
      <c r="N145" s="171" t="s">
        <v>44</v>
      </c>
      <c r="O145" s="144">
        <v>0</v>
      </c>
      <c r="P145" s="144">
        <f>O145*H145</f>
        <v>0</v>
      </c>
      <c r="Q145" s="144">
        <v>0</v>
      </c>
      <c r="R145" s="144">
        <f>Q145*H145</f>
        <v>0</v>
      </c>
      <c r="S145" s="144">
        <v>0</v>
      </c>
      <c r="T145" s="145">
        <f>S145*H145</f>
        <v>0</v>
      </c>
      <c r="U145" s="28"/>
      <c r="V145" s="28"/>
      <c r="W145" s="28"/>
      <c r="X145" s="28"/>
      <c r="Y145" s="28"/>
      <c r="Z145" s="28"/>
      <c r="AA145" s="28"/>
      <c r="AB145" s="28"/>
      <c r="AC145" s="28"/>
      <c r="AD145" s="28"/>
      <c r="AE145" s="28"/>
      <c r="AR145" s="146" t="s">
        <v>262</v>
      </c>
      <c r="AT145" s="146" t="s">
        <v>230</v>
      </c>
      <c r="AU145" s="146" t="s">
        <v>83</v>
      </c>
      <c r="AY145" s="16" t="s">
        <v>134</v>
      </c>
      <c r="BE145" s="147">
        <f>IF(N145="základní",J145,0)</f>
        <v>0</v>
      </c>
      <c r="BF145" s="147">
        <f>IF(N145="snížená",J145,0)</f>
        <v>0</v>
      </c>
      <c r="BG145" s="147">
        <f>IF(N145="zákl. přenesená",J145,0)</f>
        <v>0</v>
      </c>
      <c r="BH145" s="147">
        <f>IF(N145="sníž. přenesená",J145,0)</f>
        <v>0</v>
      </c>
      <c r="BI145" s="147">
        <f>IF(N145="nulová",J145,0)</f>
        <v>0</v>
      </c>
      <c r="BJ145" s="16" t="s">
        <v>81</v>
      </c>
      <c r="BK145" s="147">
        <f>ROUND(I145*H145,2)</f>
        <v>0</v>
      </c>
      <c r="BL145" s="16" t="s">
        <v>256</v>
      </c>
      <c r="BM145" s="146" t="s">
        <v>281</v>
      </c>
    </row>
    <row r="146" spans="1:65" s="2" customFormat="1" ht="16.5" customHeight="1">
      <c r="A146" s="28"/>
      <c r="B146" s="135"/>
      <c r="C146" s="136" t="s">
        <v>289</v>
      </c>
      <c r="D146" s="136" t="s">
        <v>137</v>
      </c>
      <c r="E146" s="137" t="s">
        <v>290</v>
      </c>
      <c r="F146" s="138" t="s">
        <v>291</v>
      </c>
      <c r="G146" s="139" t="s">
        <v>226</v>
      </c>
      <c r="H146" s="140">
        <v>214</v>
      </c>
      <c r="I146" s="185">
        <v>0</v>
      </c>
      <c r="J146" s="141">
        <f>ROUND(I146*H146,2)</f>
        <v>0</v>
      </c>
      <c r="K146" s="138" t="s">
        <v>140</v>
      </c>
      <c r="L146" s="29"/>
      <c r="M146" s="142" t="s">
        <v>3</v>
      </c>
      <c r="N146" s="143" t="s">
        <v>44</v>
      </c>
      <c r="O146" s="144">
        <v>0.045</v>
      </c>
      <c r="P146" s="144">
        <f>O146*H146</f>
        <v>9.629999999999999</v>
      </c>
      <c r="Q146" s="144">
        <v>5E-05</v>
      </c>
      <c r="R146" s="144">
        <f>Q146*H146</f>
        <v>0.010700000000000001</v>
      </c>
      <c r="S146" s="144">
        <v>0</v>
      </c>
      <c r="T146" s="145">
        <f>S146*H146</f>
        <v>0</v>
      </c>
      <c r="U146" s="28"/>
      <c r="V146" s="28"/>
      <c r="W146" s="28"/>
      <c r="X146" s="28"/>
      <c r="Y146" s="28"/>
      <c r="Z146" s="28"/>
      <c r="AA146" s="28"/>
      <c r="AB146" s="28"/>
      <c r="AC146" s="28"/>
      <c r="AD146" s="28"/>
      <c r="AE146" s="28"/>
      <c r="AR146" s="146" t="s">
        <v>256</v>
      </c>
      <c r="AT146" s="146" t="s">
        <v>137</v>
      </c>
      <c r="AU146" s="146" t="s">
        <v>83</v>
      </c>
      <c r="AY146" s="16" t="s">
        <v>134</v>
      </c>
      <c r="BE146" s="147">
        <f>IF(N146="základní",J146,0)</f>
        <v>0</v>
      </c>
      <c r="BF146" s="147">
        <f>IF(N146="snížená",J146,0)</f>
        <v>0</v>
      </c>
      <c r="BG146" s="147">
        <f>IF(N146="zákl. přenesená",J146,0)</f>
        <v>0</v>
      </c>
      <c r="BH146" s="147">
        <f>IF(N146="sníž. přenesená",J146,0)</f>
        <v>0</v>
      </c>
      <c r="BI146" s="147">
        <f>IF(N146="nulová",J146,0)</f>
        <v>0</v>
      </c>
      <c r="BJ146" s="16" t="s">
        <v>81</v>
      </c>
      <c r="BK146" s="147">
        <f>ROUND(I146*H146,2)</f>
        <v>0</v>
      </c>
      <c r="BL146" s="16" t="s">
        <v>256</v>
      </c>
      <c r="BM146" s="146" t="s">
        <v>292</v>
      </c>
    </row>
    <row r="147" spans="1:47" s="2" customFormat="1" ht="29.25">
      <c r="A147" s="28"/>
      <c r="B147" s="29"/>
      <c r="C147" s="28"/>
      <c r="D147" s="148" t="s">
        <v>186</v>
      </c>
      <c r="E147" s="28"/>
      <c r="F147" s="149" t="s">
        <v>269</v>
      </c>
      <c r="G147" s="28"/>
      <c r="H147" s="28"/>
      <c r="I147" s="28"/>
      <c r="J147" s="28"/>
      <c r="K147" s="28"/>
      <c r="L147" s="29"/>
      <c r="M147" s="150"/>
      <c r="N147" s="151"/>
      <c r="O147" s="49"/>
      <c r="P147" s="49"/>
      <c r="Q147" s="49"/>
      <c r="R147" s="49"/>
      <c r="S147" s="49"/>
      <c r="T147" s="50"/>
      <c r="U147" s="28"/>
      <c r="V147" s="28"/>
      <c r="W147" s="28"/>
      <c r="X147" s="28"/>
      <c r="Y147" s="28"/>
      <c r="Z147" s="28"/>
      <c r="AA147" s="28"/>
      <c r="AB147" s="28"/>
      <c r="AC147" s="28"/>
      <c r="AD147" s="28"/>
      <c r="AE147" s="28"/>
      <c r="AT147" s="16" t="s">
        <v>186</v>
      </c>
      <c r="AU147" s="16" t="s">
        <v>83</v>
      </c>
    </row>
    <row r="148" spans="2:51" s="13" customFormat="1" ht="12">
      <c r="B148" s="156"/>
      <c r="D148" s="148" t="s">
        <v>188</v>
      </c>
      <c r="E148" s="157" t="s">
        <v>3</v>
      </c>
      <c r="F148" s="158" t="s">
        <v>293</v>
      </c>
      <c r="H148" s="159">
        <v>214</v>
      </c>
      <c r="L148" s="156"/>
      <c r="M148" s="160"/>
      <c r="N148" s="161"/>
      <c r="O148" s="161"/>
      <c r="P148" s="161"/>
      <c r="Q148" s="161"/>
      <c r="R148" s="161"/>
      <c r="S148" s="161"/>
      <c r="T148" s="162"/>
      <c r="AT148" s="157" t="s">
        <v>188</v>
      </c>
      <c r="AU148" s="157" t="s">
        <v>83</v>
      </c>
      <c r="AV148" s="13" t="s">
        <v>83</v>
      </c>
      <c r="AW148" s="13" t="s">
        <v>34</v>
      </c>
      <c r="AX148" s="13" t="s">
        <v>81</v>
      </c>
      <c r="AY148" s="157" t="s">
        <v>134</v>
      </c>
    </row>
    <row r="149" spans="1:65" s="2" customFormat="1" ht="16.5" customHeight="1">
      <c r="A149" s="28"/>
      <c r="B149" s="135"/>
      <c r="C149" s="163" t="s">
        <v>294</v>
      </c>
      <c r="D149" s="163" t="s">
        <v>230</v>
      </c>
      <c r="E149" s="164" t="s">
        <v>295</v>
      </c>
      <c r="F149" s="165" t="s">
        <v>296</v>
      </c>
      <c r="G149" s="166" t="s">
        <v>226</v>
      </c>
      <c r="H149" s="167">
        <v>214</v>
      </c>
      <c r="I149" s="186">
        <v>0</v>
      </c>
      <c r="J149" s="168">
        <f>ROUND(I149*H149,2)</f>
        <v>0</v>
      </c>
      <c r="K149" s="165" t="s">
        <v>3</v>
      </c>
      <c r="L149" s="169"/>
      <c r="M149" s="170" t="s">
        <v>3</v>
      </c>
      <c r="N149" s="171" t="s">
        <v>44</v>
      </c>
      <c r="O149" s="144">
        <v>0</v>
      </c>
      <c r="P149" s="144">
        <f>O149*H149</f>
        <v>0</v>
      </c>
      <c r="Q149" s="144">
        <v>0</v>
      </c>
      <c r="R149" s="144">
        <f>Q149*H149</f>
        <v>0</v>
      </c>
      <c r="S149" s="144">
        <v>0</v>
      </c>
      <c r="T149" s="145">
        <f>S149*H149</f>
        <v>0</v>
      </c>
      <c r="U149" s="28"/>
      <c r="V149" s="28"/>
      <c r="W149" s="28"/>
      <c r="X149" s="28"/>
      <c r="Y149" s="28"/>
      <c r="Z149" s="28"/>
      <c r="AA149" s="28"/>
      <c r="AB149" s="28"/>
      <c r="AC149" s="28"/>
      <c r="AD149" s="28"/>
      <c r="AE149" s="28"/>
      <c r="AR149" s="146" t="s">
        <v>262</v>
      </c>
      <c r="AT149" s="146" t="s">
        <v>230</v>
      </c>
      <c r="AU149" s="146" t="s">
        <v>83</v>
      </c>
      <c r="AY149" s="16" t="s">
        <v>134</v>
      </c>
      <c r="BE149" s="147">
        <f>IF(N149="základní",J149,0)</f>
        <v>0</v>
      </c>
      <c r="BF149" s="147">
        <f>IF(N149="snížená",J149,0)</f>
        <v>0</v>
      </c>
      <c r="BG149" s="147">
        <f>IF(N149="zákl. přenesená",J149,0)</f>
        <v>0</v>
      </c>
      <c r="BH149" s="147">
        <f>IF(N149="sníž. přenesená",J149,0)</f>
        <v>0</v>
      </c>
      <c r="BI149" s="147">
        <f>IF(N149="nulová",J149,0)</f>
        <v>0</v>
      </c>
      <c r="BJ149" s="16" t="s">
        <v>81</v>
      </c>
      <c r="BK149" s="147">
        <f>ROUND(I149*H149,2)</f>
        <v>0</v>
      </c>
      <c r="BL149" s="16" t="s">
        <v>256</v>
      </c>
      <c r="BM149" s="146" t="s">
        <v>297</v>
      </c>
    </row>
    <row r="150" spans="1:47" s="2" customFormat="1" ht="19.5">
      <c r="A150" s="28"/>
      <c r="B150" s="29"/>
      <c r="C150" s="28"/>
      <c r="D150" s="148" t="s">
        <v>143</v>
      </c>
      <c r="E150" s="28"/>
      <c r="F150" s="149" t="s">
        <v>298</v>
      </c>
      <c r="G150" s="28"/>
      <c r="H150" s="28"/>
      <c r="I150" s="28"/>
      <c r="J150" s="28"/>
      <c r="K150" s="28"/>
      <c r="L150" s="29"/>
      <c r="M150" s="150"/>
      <c r="N150" s="151"/>
      <c r="O150" s="49"/>
      <c r="P150" s="49"/>
      <c r="Q150" s="49"/>
      <c r="R150" s="49"/>
      <c r="S150" s="49"/>
      <c r="T150" s="50"/>
      <c r="U150" s="28"/>
      <c r="V150" s="28"/>
      <c r="W150" s="28"/>
      <c r="X150" s="28"/>
      <c r="Y150" s="28"/>
      <c r="Z150" s="28"/>
      <c r="AA150" s="28"/>
      <c r="AB150" s="28"/>
      <c r="AC150" s="28"/>
      <c r="AD150" s="28"/>
      <c r="AE150" s="28"/>
      <c r="AT150" s="16" t="s">
        <v>143</v>
      </c>
      <c r="AU150" s="16" t="s">
        <v>83</v>
      </c>
    </row>
    <row r="151" spans="1:65" s="2" customFormat="1" ht="16.5" customHeight="1">
      <c r="A151" s="28"/>
      <c r="B151" s="135"/>
      <c r="C151" s="136" t="s">
        <v>299</v>
      </c>
      <c r="D151" s="136" t="s">
        <v>137</v>
      </c>
      <c r="E151" s="137" t="s">
        <v>300</v>
      </c>
      <c r="F151" s="138" t="s">
        <v>301</v>
      </c>
      <c r="G151" s="139" t="s">
        <v>226</v>
      </c>
      <c r="H151" s="140">
        <v>40</v>
      </c>
      <c r="I151" s="185">
        <v>0</v>
      </c>
      <c r="J151" s="141">
        <f>ROUND(I151*H151,2)</f>
        <v>0</v>
      </c>
      <c r="K151" s="138" t="s">
        <v>140</v>
      </c>
      <c r="L151" s="29"/>
      <c r="M151" s="142" t="s">
        <v>3</v>
      </c>
      <c r="N151" s="143" t="s">
        <v>44</v>
      </c>
      <c r="O151" s="144">
        <v>0.11</v>
      </c>
      <c r="P151" s="144">
        <f>O151*H151</f>
        <v>4.4</v>
      </c>
      <c r="Q151" s="144">
        <v>0</v>
      </c>
      <c r="R151" s="144">
        <f>Q151*H151</f>
        <v>0</v>
      </c>
      <c r="S151" s="144">
        <v>0.001</v>
      </c>
      <c r="T151" s="145">
        <f>S151*H151</f>
        <v>0.04</v>
      </c>
      <c r="U151" s="28"/>
      <c r="V151" s="28"/>
      <c r="W151" s="28"/>
      <c r="X151" s="28"/>
      <c r="Y151" s="28"/>
      <c r="Z151" s="28"/>
      <c r="AA151" s="28"/>
      <c r="AB151" s="28"/>
      <c r="AC151" s="28"/>
      <c r="AD151" s="28"/>
      <c r="AE151" s="28"/>
      <c r="AR151" s="146" t="s">
        <v>256</v>
      </c>
      <c r="AT151" s="146" t="s">
        <v>137</v>
      </c>
      <c r="AU151" s="146" t="s">
        <v>83</v>
      </c>
      <c r="AY151" s="16" t="s">
        <v>134</v>
      </c>
      <c r="BE151" s="147">
        <f>IF(N151="základní",J151,0)</f>
        <v>0</v>
      </c>
      <c r="BF151" s="147">
        <f>IF(N151="snížená",J151,0)</f>
        <v>0</v>
      </c>
      <c r="BG151" s="147">
        <f>IF(N151="zákl. přenesená",J151,0)</f>
        <v>0</v>
      </c>
      <c r="BH151" s="147">
        <f>IF(N151="sníž. přenesená",J151,0)</f>
        <v>0</v>
      </c>
      <c r="BI151" s="147">
        <f>IF(N151="nulová",J151,0)</f>
        <v>0</v>
      </c>
      <c r="BJ151" s="16" t="s">
        <v>81</v>
      </c>
      <c r="BK151" s="147">
        <f>ROUND(I151*H151,2)</f>
        <v>0</v>
      </c>
      <c r="BL151" s="16" t="s">
        <v>256</v>
      </c>
      <c r="BM151" s="146" t="s">
        <v>302</v>
      </c>
    </row>
    <row r="152" spans="1:47" s="2" customFormat="1" ht="48.75">
      <c r="A152" s="28"/>
      <c r="B152" s="29"/>
      <c r="C152" s="28"/>
      <c r="D152" s="148" t="s">
        <v>186</v>
      </c>
      <c r="E152" s="28"/>
      <c r="F152" s="149" t="s">
        <v>303</v>
      </c>
      <c r="G152" s="28"/>
      <c r="H152" s="28"/>
      <c r="I152" s="28"/>
      <c r="J152" s="28"/>
      <c r="K152" s="28"/>
      <c r="L152" s="29"/>
      <c r="M152" s="150"/>
      <c r="N152" s="151"/>
      <c r="O152" s="49"/>
      <c r="P152" s="49"/>
      <c r="Q152" s="49"/>
      <c r="R152" s="49"/>
      <c r="S152" s="49"/>
      <c r="T152" s="50"/>
      <c r="U152" s="28"/>
      <c r="V152" s="28"/>
      <c r="W152" s="28"/>
      <c r="X152" s="28"/>
      <c r="Y152" s="28"/>
      <c r="Z152" s="28"/>
      <c r="AA152" s="28"/>
      <c r="AB152" s="28"/>
      <c r="AC152" s="28"/>
      <c r="AD152" s="28"/>
      <c r="AE152" s="28"/>
      <c r="AT152" s="16" t="s">
        <v>186</v>
      </c>
      <c r="AU152" s="16" t="s">
        <v>83</v>
      </c>
    </row>
    <row r="153" spans="2:51" s="13" customFormat="1" ht="12">
      <c r="B153" s="156"/>
      <c r="D153" s="148" t="s">
        <v>188</v>
      </c>
      <c r="E153" s="157" t="s">
        <v>3</v>
      </c>
      <c r="F153" s="158" t="s">
        <v>465</v>
      </c>
      <c r="H153" s="159">
        <v>40</v>
      </c>
      <c r="L153" s="156"/>
      <c r="M153" s="160"/>
      <c r="N153" s="161"/>
      <c r="O153" s="161"/>
      <c r="P153" s="161"/>
      <c r="Q153" s="161"/>
      <c r="R153" s="161"/>
      <c r="S153" s="161"/>
      <c r="T153" s="162"/>
      <c r="AT153" s="157" t="s">
        <v>188</v>
      </c>
      <c r="AU153" s="157" t="s">
        <v>83</v>
      </c>
      <c r="AV153" s="13" t="s">
        <v>83</v>
      </c>
      <c r="AW153" s="13" t="s">
        <v>34</v>
      </c>
      <c r="AX153" s="13" t="s">
        <v>73</v>
      </c>
      <c r="AY153" s="157" t="s">
        <v>134</v>
      </c>
    </row>
    <row r="154" spans="2:51" s="14" customFormat="1" ht="12">
      <c r="B154" s="172"/>
      <c r="D154" s="148" t="s">
        <v>188</v>
      </c>
      <c r="E154" s="173" t="s">
        <v>3</v>
      </c>
      <c r="F154" s="174" t="s">
        <v>273</v>
      </c>
      <c r="H154" s="175">
        <v>40</v>
      </c>
      <c r="L154" s="172"/>
      <c r="M154" s="176"/>
      <c r="N154" s="177"/>
      <c r="O154" s="177"/>
      <c r="P154" s="177"/>
      <c r="Q154" s="177"/>
      <c r="R154" s="177"/>
      <c r="S154" s="177"/>
      <c r="T154" s="178"/>
      <c r="AT154" s="173" t="s">
        <v>188</v>
      </c>
      <c r="AU154" s="173" t="s">
        <v>83</v>
      </c>
      <c r="AV154" s="14" t="s">
        <v>159</v>
      </c>
      <c r="AW154" s="14" t="s">
        <v>34</v>
      </c>
      <c r="AX154" s="14" t="s">
        <v>81</v>
      </c>
      <c r="AY154" s="173" t="s">
        <v>134</v>
      </c>
    </row>
    <row r="155" spans="1:65" s="2" customFormat="1" ht="21.75" customHeight="1">
      <c r="A155" s="28"/>
      <c r="B155" s="135"/>
      <c r="C155" s="136" t="s">
        <v>305</v>
      </c>
      <c r="D155" s="136" t="s">
        <v>137</v>
      </c>
      <c r="E155" s="137" t="s">
        <v>306</v>
      </c>
      <c r="F155" s="138" t="s">
        <v>307</v>
      </c>
      <c r="G155" s="139" t="s">
        <v>246</v>
      </c>
      <c r="H155" s="140">
        <v>0.015</v>
      </c>
      <c r="I155" s="185">
        <v>0</v>
      </c>
      <c r="J155" s="141">
        <f>ROUND(I155*H155,2)</f>
        <v>0</v>
      </c>
      <c r="K155" s="138" t="s">
        <v>140</v>
      </c>
      <c r="L155" s="29"/>
      <c r="M155" s="142" t="s">
        <v>3</v>
      </c>
      <c r="N155" s="143" t="s">
        <v>44</v>
      </c>
      <c r="O155" s="144">
        <v>3.327</v>
      </c>
      <c r="P155" s="144">
        <f>O155*H155</f>
        <v>0.049905</v>
      </c>
      <c r="Q155" s="144">
        <v>0</v>
      </c>
      <c r="R155" s="144">
        <f>Q155*H155</f>
        <v>0</v>
      </c>
      <c r="S155" s="144">
        <v>0</v>
      </c>
      <c r="T155" s="145">
        <f>S155*H155</f>
        <v>0</v>
      </c>
      <c r="U155" s="28"/>
      <c r="V155" s="28"/>
      <c r="W155" s="28"/>
      <c r="X155" s="28"/>
      <c r="Y155" s="28"/>
      <c r="Z155" s="28"/>
      <c r="AA155" s="28"/>
      <c r="AB155" s="28"/>
      <c r="AC155" s="28"/>
      <c r="AD155" s="28"/>
      <c r="AE155" s="28"/>
      <c r="AR155" s="146" t="s">
        <v>256</v>
      </c>
      <c r="AT155" s="146" t="s">
        <v>137</v>
      </c>
      <c r="AU155" s="146" t="s">
        <v>83</v>
      </c>
      <c r="AY155" s="16" t="s">
        <v>134</v>
      </c>
      <c r="BE155" s="147">
        <f>IF(N155="základní",J155,0)</f>
        <v>0</v>
      </c>
      <c r="BF155" s="147">
        <f>IF(N155="snížená",J155,0)</f>
        <v>0</v>
      </c>
      <c r="BG155" s="147">
        <f>IF(N155="zákl. přenesená",J155,0)</f>
        <v>0</v>
      </c>
      <c r="BH155" s="147">
        <f>IF(N155="sníž. přenesená",J155,0)</f>
        <v>0</v>
      </c>
      <c r="BI155" s="147">
        <f>IF(N155="nulová",J155,0)</f>
        <v>0</v>
      </c>
      <c r="BJ155" s="16" t="s">
        <v>81</v>
      </c>
      <c r="BK155" s="147">
        <f>ROUND(I155*H155,2)</f>
        <v>0</v>
      </c>
      <c r="BL155" s="16" t="s">
        <v>256</v>
      </c>
      <c r="BM155" s="146" t="s">
        <v>308</v>
      </c>
    </row>
    <row r="156" spans="1:47" s="2" customFormat="1" ht="78">
      <c r="A156" s="28"/>
      <c r="B156" s="29"/>
      <c r="C156" s="28"/>
      <c r="D156" s="148" t="s">
        <v>186</v>
      </c>
      <c r="E156" s="28"/>
      <c r="F156" s="149" t="s">
        <v>309</v>
      </c>
      <c r="G156" s="28"/>
      <c r="H156" s="28"/>
      <c r="I156" s="28"/>
      <c r="J156" s="28"/>
      <c r="K156" s="28"/>
      <c r="L156" s="29"/>
      <c r="M156" s="150"/>
      <c r="N156" s="151"/>
      <c r="O156" s="49"/>
      <c r="P156" s="49"/>
      <c r="Q156" s="49"/>
      <c r="R156" s="49"/>
      <c r="S156" s="49"/>
      <c r="T156" s="50"/>
      <c r="U156" s="28"/>
      <c r="V156" s="28"/>
      <c r="W156" s="28"/>
      <c r="X156" s="28"/>
      <c r="Y156" s="28"/>
      <c r="Z156" s="28"/>
      <c r="AA156" s="28"/>
      <c r="AB156" s="28"/>
      <c r="AC156" s="28"/>
      <c r="AD156" s="28"/>
      <c r="AE156" s="28"/>
      <c r="AT156" s="16" t="s">
        <v>186</v>
      </c>
      <c r="AU156" s="16" t="s">
        <v>83</v>
      </c>
    </row>
    <row r="157" spans="2:63" s="12" customFormat="1" ht="22.9" customHeight="1">
      <c r="B157" s="123"/>
      <c r="D157" s="124" t="s">
        <v>72</v>
      </c>
      <c r="E157" s="133" t="s">
        <v>310</v>
      </c>
      <c r="F157" s="133" t="s">
        <v>311</v>
      </c>
      <c r="J157" s="134">
        <f>BK157</f>
        <v>0</v>
      </c>
      <c r="L157" s="123"/>
      <c r="M157" s="127"/>
      <c r="N157" s="128"/>
      <c r="O157" s="128"/>
      <c r="P157" s="129">
        <f>SUM(P158:P162)</f>
        <v>0</v>
      </c>
      <c r="Q157" s="128"/>
      <c r="R157" s="129">
        <f>SUM(R158:R162)</f>
        <v>0</v>
      </c>
      <c r="S157" s="128"/>
      <c r="T157" s="130">
        <f>SUM(T158:T162)</f>
        <v>0</v>
      </c>
      <c r="AR157" s="124" t="s">
        <v>83</v>
      </c>
      <c r="AT157" s="131" t="s">
        <v>72</v>
      </c>
      <c r="AU157" s="131" t="s">
        <v>81</v>
      </c>
      <c r="AY157" s="124" t="s">
        <v>134</v>
      </c>
      <c r="BK157" s="132">
        <f>SUM(BK158:BK162)</f>
        <v>0</v>
      </c>
    </row>
    <row r="158" spans="1:65" s="2" customFormat="1" ht="16.5" customHeight="1">
      <c r="A158" s="28"/>
      <c r="B158" s="135"/>
      <c r="C158" s="136" t="s">
        <v>8</v>
      </c>
      <c r="D158" s="136" t="s">
        <v>137</v>
      </c>
      <c r="E158" s="137" t="s">
        <v>312</v>
      </c>
      <c r="F158" s="138" t="s">
        <v>313</v>
      </c>
      <c r="G158" s="139" t="s">
        <v>3</v>
      </c>
      <c r="H158" s="140">
        <v>298</v>
      </c>
      <c r="I158" s="185">
        <v>0</v>
      </c>
      <c r="J158" s="141">
        <f>ROUND(I158*H158,2)</f>
        <v>0</v>
      </c>
      <c r="K158" s="138" t="s">
        <v>3</v>
      </c>
      <c r="L158" s="29"/>
      <c r="M158" s="142" t="s">
        <v>3</v>
      </c>
      <c r="N158" s="143" t="s">
        <v>44</v>
      </c>
      <c r="O158" s="144">
        <v>0</v>
      </c>
      <c r="P158" s="144">
        <f>O158*H158</f>
        <v>0</v>
      </c>
      <c r="Q158" s="144">
        <v>0</v>
      </c>
      <c r="R158" s="144">
        <f>Q158*H158</f>
        <v>0</v>
      </c>
      <c r="S158" s="144">
        <v>0</v>
      </c>
      <c r="T158" s="145">
        <f>S158*H158</f>
        <v>0</v>
      </c>
      <c r="U158" s="28"/>
      <c r="V158" s="28"/>
      <c r="W158" s="28"/>
      <c r="X158" s="28"/>
      <c r="Y158" s="28"/>
      <c r="Z158" s="28"/>
      <c r="AA158" s="28"/>
      <c r="AB158" s="28"/>
      <c r="AC158" s="28"/>
      <c r="AD158" s="28"/>
      <c r="AE158" s="28"/>
      <c r="AR158" s="146" t="s">
        <v>256</v>
      </c>
      <c r="AT158" s="146" t="s">
        <v>137</v>
      </c>
      <c r="AU158" s="146" t="s">
        <v>83</v>
      </c>
      <c r="AY158" s="16" t="s">
        <v>134</v>
      </c>
      <c r="BE158" s="147">
        <f>IF(N158="základní",J158,0)</f>
        <v>0</v>
      </c>
      <c r="BF158" s="147">
        <f>IF(N158="snížená",J158,0)</f>
        <v>0</v>
      </c>
      <c r="BG158" s="147">
        <f>IF(N158="zákl. přenesená",J158,0)</f>
        <v>0</v>
      </c>
      <c r="BH158" s="147">
        <f>IF(N158="sníž. přenesená",J158,0)</f>
        <v>0</v>
      </c>
      <c r="BI158" s="147">
        <f>IF(N158="nulová",J158,0)</f>
        <v>0</v>
      </c>
      <c r="BJ158" s="16" t="s">
        <v>81</v>
      </c>
      <c r="BK158" s="147">
        <f>ROUND(I158*H158,2)</f>
        <v>0</v>
      </c>
      <c r="BL158" s="16" t="s">
        <v>256</v>
      </c>
      <c r="BM158" s="146" t="s">
        <v>314</v>
      </c>
    </row>
    <row r="159" spans="2:51" s="13" customFormat="1" ht="12">
      <c r="B159" s="156"/>
      <c r="D159" s="148" t="s">
        <v>188</v>
      </c>
      <c r="E159" s="157" t="s">
        <v>3</v>
      </c>
      <c r="F159" s="158" t="s">
        <v>315</v>
      </c>
      <c r="H159" s="159">
        <v>24</v>
      </c>
      <c r="L159" s="156"/>
      <c r="M159" s="160"/>
      <c r="N159" s="161"/>
      <c r="O159" s="161"/>
      <c r="P159" s="161"/>
      <c r="Q159" s="161"/>
      <c r="R159" s="161"/>
      <c r="S159" s="161"/>
      <c r="T159" s="162"/>
      <c r="AT159" s="157" t="s">
        <v>188</v>
      </c>
      <c r="AU159" s="157" t="s">
        <v>83</v>
      </c>
      <c r="AV159" s="13" t="s">
        <v>83</v>
      </c>
      <c r="AW159" s="13" t="s">
        <v>34</v>
      </c>
      <c r="AX159" s="13" t="s">
        <v>73</v>
      </c>
      <c r="AY159" s="157" t="s">
        <v>134</v>
      </c>
    </row>
    <row r="160" spans="2:51" s="13" customFormat="1" ht="12">
      <c r="B160" s="156"/>
      <c r="D160" s="148" t="s">
        <v>188</v>
      </c>
      <c r="E160" s="157" t="s">
        <v>3</v>
      </c>
      <c r="F160" s="158" t="s">
        <v>316</v>
      </c>
      <c r="H160" s="159">
        <v>60</v>
      </c>
      <c r="L160" s="156"/>
      <c r="M160" s="160"/>
      <c r="N160" s="161"/>
      <c r="O160" s="161"/>
      <c r="P160" s="161"/>
      <c r="Q160" s="161"/>
      <c r="R160" s="161"/>
      <c r="S160" s="161"/>
      <c r="T160" s="162"/>
      <c r="AT160" s="157" t="s">
        <v>188</v>
      </c>
      <c r="AU160" s="157" t="s">
        <v>83</v>
      </c>
      <c r="AV160" s="13" t="s">
        <v>83</v>
      </c>
      <c r="AW160" s="13" t="s">
        <v>34</v>
      </c>
      <c r="AX160" s="13" t="s">
        <v>73</v>
      </c>
      <c r="AY160" s="157" t="s">
        <v>134</v>
      </c>
    </row>
    <row r="161" spans="2:51" s="13" customFormat="1" ht="12">
      <c r="B161" s="156"/>
      <c r="D161" s="148" t="s">
        <v>188</v>
      </c>
      <c r="E161" s="157" t="s">
        <v>3</v>
      </c>
      <c r="F161" s="158" t="s">
        <v>317</v>
      </c>
      <c r="H161" s="159">
        <v>214</v>
      </c>
      <c r="L161" s="156"/>
      <c r="M161" s="160"/>
      <c r="N161" s="161"/>
      <c r="O161" s="161"/>
      <c r="P161" s="161"/>
      <c r="Q161" s="161"/>
      <c r="R161" s="161"/>
      <c r="S161" s="161"/>
      <c r="T161" s="162"/>
      <c r="AT161" s="157" t="s">
        <v>188</v>
      </c>
      <c r="AU161" s="157" t="s">
        <v>83</v>
      </c>
      <c r="AV161" s="13" t="s">
        <v>83</v>
      </c>
      <c r="AW161" s="13" t="s">
        <v>34</v>
      </c>
      <c r="AX161" s="13" t="s">
        <v>73</v>
      </c>
      <c r="AY161" s="157" t="s">
        <v>134</v>
      </c>
    </row>
    <row r="162" spans="2:51" s="14" customFormat="1" ht="12">
      <c r="B162" s="172"/>
      <c r="D162" s="148" t="s">
        <v>188</v>
      </c>
      <c r="E162" s="173" t="s">
        <v>3</v>
      </c>
      <c r="F162" s="174" t="s">
        <v>273</v>
      </c>
      <c r="H162" s="175">
        <v>298</v>
      </c>
      <c r="L162" s="172"/>
      <c r="M162" s="176"/>
      <c r="N162" s="177"/>
      <c r="O162" s="177"/>
      <c r="P162" s="177"/>
      <c r="Q162" s="177"/>
      <c r="R162" s="177"/>
      <c r="S162" s="177"/>
      <c r="T162" s="178"/>
      <c r="AT162" s="173" t="s">
        <v>188</v>
      </c>
      <c r="AU162" s="173" t="s">
        <v>83</v>
      </c>
      <c r="AV162" s="14" t="s">
        <v>159</v>
      </c>
      <c r="AW162" s="14" t="s">
        <v>34</v>
      </c>
      <c r="AX162" s="14" t="s">
        <v>81</v>
      </c>
      <c r="AY162" s="173" t="s">
        <v>134</v>
      </c>
    </row>
    <row r="163" spans="2:63" s="12" customFormat="1" ht="25.9" customHeight="1">
      <c r="B163" s="123"/>
      <c r="D163" s="124" t="s">
        <v>72</v>
      </c>
      <c r="E163" s="125" t="s">
        <v>318</v>
      </c>
      <c r="F163" s="125" t="s">
        <v>319</v>
      </c>
      <c r="J163" s="126">
        <f>BK163</f>
        <v>0</v>
      </c>
      <c r="L163" s="123"/>
      <c r="M163" s="127"/>
      <c r="N163" s="128"/>
      <c r="O163" s="128"/>
      <c r="P163" s="129">
        <f>SUM(P164:P179)</f>
        <v>72</v>
      </c>
      <c r="Q163" s="128"/>
      <c r="R163" s="129">
        <f>SUM(R164:R179)</f>
        <v>0</v>
      </c>
      <c r="S163" s="128"/>
      <c r="T163" s="130">
        <f>SUM(T164:T179)</f>
        <v>0</v>
      </c>
      <c r="AR163" s="124" t="s">
        <v>159</v>
      </c>
      <c r="AT163" s="131" t="s">
        <v>72</v>
      </c>
      <c r="AU163" s="131" t="s">
        <v>73</v>
      </c>
      <c r="AY163" s="124" t="s">
        <v>134</v>
      </c>
      <c r="BK163" s="132">
        <f>SUM(BK164:BK179)</f>
        <v>0</v>
      </c>
    </row>
    <row r="164" spans="1:65" s="2" customFormat="1" ht="21.75" customHeight="1">
      <c r="A164" s="28"/>
      <c r="B164" s="135"/>
      <c r="C164" s="136" t="s">
        <v>320</v>
      </c>
      <c r="D164" s="136" t="s">
        <v>137</v>
      </c>
      <c r="E164" s="137" t="s">
        <v>321</v>
      </c>
      <c r="F164" s="138" t="s">
        <v>322</v>
      </c>
      <c r="G164" s="139" t="s">
        <v>323</v>
      </c>
      <c r="H164" s="140">
        <v>16</v>
      </c>
      <c r="I164" s="185">
        <v>0</v>
      </c>
      <c r="J164" s="141">
        <f>ROUND(I164*H164,2)</f>
        <v>0</v>
      </c>
      <c r="K164" s="138" t="s">
        <v>140</v>
      </c>
      <c r="L164" s="29"/>
      <c r="M164" s="142" t="s">
        <v>3</v>
      </c>
      <c r="N164" s="143" t="s">
        <v>44</v>
      </c>
      <c r="O164" s="144">
        <v>1</v>
      </c>
      <c r="P164" s="144">
        <f>O164*H164</f>
        <v>16</v>
      </c>
      <c r="Q164" s="144">
        <v>0</v>
      </c>
      <c r="R164" s="144">
        <f>Q164*H164</f>
        <v>0</v>
      </c>
      <c r="S164" s="144">
        <v>0</v>
      </c>
      <c r="T164" s="145">
        <f>S164*H164</f>
        <v>0</v>
      </c>
      <c r="U164" s="28"/>
      <c r="V164" s="28"/>
      <c r="W164" s="28"/>
      <c r="X164" s="28"/>
      <c r="Y164" s="28"/>
      <c r="Z164" s="28"/>
      <c r="AA164" s="28"/>
      <c r="AB164" s="28"/>
      <c r="AC164" s="28"/>
      <c r="AD164" s="28"/>
      <c r="AE164" s="28"/>
      <c r="AR164" s="146" t="s">
        <v>324</v>
      </c>
      <c r="AT164" s="146" t="s">
        <v>137</v>
      </c>
      <c r="AU164" s="146" t="s">
        <v>81</v>
      </c>
      <c r="AY164" s="16" t="s">
        <v>134</v>
      </c>
      <c r="BE164" s="147">
        <f>IF(N164="základní",J164,0)</f>
        <v>0</v>
      </c>
      <c r="BF164" s="147">
        <f>IF(N164="snížená",J164,0)</f>
        <v>0</v>
      </c>
      <c r="BG164" s="147">
        <f>IF(N164="zákl. přenesená",J164,0)</f>
        <v>0</v>
      </c>
      <c r="BH164" s="147">
        <f>IF(N164="sníž. přenesená",J164,0)</f>
        <v>0</v>
      </c>
      <c r="BI164" s="147">
        <f>IF(N164="nulová",J164,0)</f>
        <v>0</v>
      </c>
      <c r="BJ164" s="16" t="s">
        <v>81</v>
      </c>
      <c r="BK164" s="147">
        <f>ROUND(I164*H164,2)</f>
        <v>0</v>
      </c>
      <c r="BL164" s="16" t="s">
        <v>324</v>
      </c>
      <c r="BM164" s="146" t="s">
        <v>466</v>
      </c>
    </row>
    <row r="165" spans="1:47" s="2" customFormat="1" ht="19.5">
      <c r="A165" s="28"/>
      <c r="B165" s="29"/>
      <c r="C165" s="28"/>
      <c r="D165" s="148" t="s">
        <v>143</v>
      </c>
      <c r="E165" s="28"/>
      <c r="F165" s="149" t="s">
        <v>467</v>
      </c>
      <c r="G165" s="28"/>
      <c r="H165" s="28"/>
      <c r="I165" s="28"/>
      <c r="J165" s="28"/>
      <c r="K165" s="28"/>
      <c r="L165" s="29"/>
      <c r="M165" s="150"/>
      <c r="N165" s="151"/>
      <c r="O165" s="49"/>
      <c r="P165" s="49"/>
      <c r="Q165" s="49"/>
      <c r="R165" s="49"/>
      <c r="S165" s="49"/>
      <c r="T165" s="50"/>
      <c r="U165" s="28"/>
      <c r="V165" s="28"/>
      <c r="W165" s="28"/>
      <c r="X165" s="28"/>
      <c r="Y165" s="28"/>
      <c r="Z165" s="28"/>
      <c r="AA165" s="28"/>
      <c r="AB165" s="28"/>
      <c r="AC165" s="28"/>
      <c r="AD165" s="28"/>
      <c r="AE165" s="28"/>
      <c r="AT165" s="16" t="s">
        <v>143</v>
      </c>
      <c r="AU165" s="16" t="s">
        <v>81</v>
      </c>
    </row>
    <row r="166" spans="2:51" s="13" customFormat="1" ht="12">
      <c r="B166" s="156"/>
      <c r="D166" s="148" t="s">
        <v>188</v>
      </c>
      <c r="E166" s="157" t="s">
        <v>3</v>
      </c>
      <c r="F166" s="158" t="s">
        <v>435</v>
      </c>
      <c r="H166" s="159">
        <v>16</v>
      </c>
      <c r="L166" s="156"/>
      <c r="M166" s="160"/>
      <c r="N166" s="161"/>
      <c r="O166" s="161"/>
      <c r="P166" s="161"/>
      <c r="Q166" s="161"/>
      <c r="R166" s="161"/>
      <c r="S166" s="161"/>
      <c r="T166" s="162"/>
      <c r="AT166" s="157" t="s">
        <v>188</v>
      </c>
      <c r="AU166" s="157" t="s">
        <v>81</v>
      </c>
      <c r="AV166" s="13" t="s">
        <v>83</v>
      </c>
      <c r="AW166" s="13" t="s">
        <v>34</v>
      </c>
      <c r="AX166" s="13" t="s">
        <v>73</v>
      </c>
      <c r="AY166" s="157" t="s">
        <v>134</v>
      </c>
    </row>
    <row r="167" spans="2:51" s="14" customFormat="1" ht="12">
      <c r="B167" s="172"/>
      <c r="D167" s="148" t="s">
        <v>188</v>
      </c>
      <c r="E167" s="173" t="s">
        <v>3</v>
      </c>
      <c r="F167" s="174" t="s">
        <v>273</v>
      </c>
      <c r="H167" s="175">
        <v>16</v>
      </c>
      <c r="L167" s="172"/>
      <c r="M167" s="176"/>
      <c r="N167" s="177"/>
      <c r="O167" s="177"/>
      <c r="P167" s="177"/>
      <c r="Q167" s="177"/>
      <c r="R167" s="177"/>
      <c r="S167" s="177"/>
      <c r="T167" s="178"/>
      <c r="AT167" s="173" t="s">
        <v>188</v>
      </c>
      <c r="AU167" s="173" t="s">
        <v>81</v>
      </c>
      <c r="AV167" s="14" t="s">
        <v>159</v>
      </c>
      <c r="AW167" s="14" t="s">
        <v>34</v>
      </c>
      <c r="AX167" s="14" t="s">
        <v>81</v>
      </c>
      <c r="AY167" s="173" t="s">
        <v>134</v>
      </c>
    </row>
    <row r="168" spans="1:65" s="2" customFormat="1" ht="21.75" customHeight="1">
      <c r="A168" s="28"/>
      <c r="B168" s="135"/>
      <c r="C168" s="136" t="s">
        <v>327</v>
      </c>
      <c r="D168" s="136" t="s">
        <v>137</v>
      </c>
      <c r="E168" s="137" t="s">
        <v>328</v>
      </c>
      <c r="F168" s="138" t="s">
        <v>329</v>
      </c>
      <c r="G168" s="139" t="s">
        <v>323</v>
      </c>
      <c r="H168" s="140">
        <v>56</v>
      </c>
      <c r="I168" s="185">
        <v>0</v>
      </c>
      <c r="J168" s="141">
        <f>ROUND(I168*H168,2)</f>
        <v>0</v>
      </c>
      <c r="K168" s="138" t="s">
        <v>140</v>
      </c>
      <c r="L168" s="29"/>
      <c r="M168" s="142" t="s">
        <v>3</v>
      </c>
      <c r="N168" s="143" t="s">
        <v>44</v>
      </c>
      <c r="O168" s="144">
        <v>1</v>
      </c>
      <c r="P168" s="144">
        <f>O168*H168</f>
        <v>56</v>
      </c>
      <c r="Q168" s="144">
        <v>0</v>
      </c>
      <c r="R168" s="144">
        <f>Q168*H168</f>
        <v>0</v>
      </c>
      <c r="S168" s="144">
        <v>0</v>
      </c>
      <c r="T168" s="145">
        <f>S168*H168</f>
        <v>0</v>
      </c>
      <c r="U168" s="28"/>
      <c r="V168" s="28"/>
      <c r="W168" s="28"/>
      <c r="X168" s="28"/>
      <c r="Y168" s="28"/>
      <c r="Z168" s="28"/>
      <c r="AA168" s="28"/>
      <c r="AB168" s="28"/>
      <c r="AC168" s="28"/>
      <c r="AD168" s="28"/>
      <c r="AE168" s="28"/>
      <c r="AR168" s="146" t="s">
        <v>324</v>
      </c>
      <c r="AT168" s="146" t="s">
        <v>137</v>
      </c>
      <c r="AU168" s="146" t="s">
        <v>81</v>
      </c>
      <c r="AY168" s="16" t="s">
        <v>134</v>
      </c>
      <c r="BE168" s="147">
        <f>IF(N168="základní",J168,0)</f>
        <v>0</v>
      </c>
      <c r="BF168" s="147">
        <f>IF(N168="snížená",J168,0)</f>
        <v>0</v>
      </c>
      <c r="BG168" s="147">
        <f>IF(N168="zákl. přenesená",J168,0)</f>
        <v>0</v>
      </c>
      <c r="BH168" s="147">
        <f>IF(N168="sníž. přenesená",J168,0)</f>
        <v>0</v>
      </c>
      <c r="BI168" s="147">
        <f>IF(N168="nulová",J168,0)</f>
        <v>0</v>
      </c>
      <c r="BJ168" s="16" t="s">
        <v>81</v>
      </c>
      <c r="BK168" s="147">
        <f>ROUND(I168*H168,2)</f>
        <v>0</v>
      </c>
      <c r="BL168" s="16" t="s">
        <v>324</v>
      </c>
      <c r="BM168" s="146" t="s">
        <v>330</v>
      </c>
    </row>
    <row r="169" spans="1:47" s="2" customFormat="1" ht="58.5">
      <c r="A169" s="28"/>
      <c r="B169" s="29"/>
      <c r="C169" s="28"/>
      <c r="D169" s="148" t="s">
        <v>143</v>
      </c>
      <c r="E169" s="28"/>
      <c r="F169" s="149" t="s">
        <v>331</v>
      </c>
      <c r="G169" s="28"/>
      <c r="H169" s="28"/>
      <c r="I169" s="28"/>
      <c r="J169" s="28"/>
      <c r="K169" s="28"/>
      <c r="L169" s="29"/>
      <c r="M169" s="150"/>
      <c r="N169" s="151"/>
      <c r="O169" s="49"/>
      <c r="P169" s="49"/>
      <c r="Q169" s="49"/>
      <c r="R169" s="49"/>
      <c r="S169" s="49"/>
      <c r="T169" s="50"/>
      <c r="U169" s="28"/>
      <c r="V169" s="28"/>
      <c r="W169" s="28"/>
      <c r="X169" s="28"/>
      <c r="Y169" s="28"/>
      <c r="Z169" s="28"/>
      <c r="AA169" s="28"/>
      <c r="AB169" s="28"/>
      <c r="AC169" s="28"/>
      <c r="AD169" s="28"/>
      <c r="AE169" s="28"/>
      <c r="AT169" s="16" t="s">
        <v>143</v>
      </c>
      <c r="AU169" s="16" t="s">
        <v>81</v>
      </c>
    </row>
    <row r="170" spans="1:65" s="2" customFormat="1" ht="16.5" customHeight="1">
      <c r="A170" s="28"/>
      <c r="B170" s="135"/>
      <c r="C170" s="163" t="s">
        <v>332</v>
      </c>
      <c r="D170" s="163" t="s">
        <v>230</v>
      </c>
      <c r="E170" s="164" t="s">
        <v>333</v>
      </c>
      <c r="F170" s="165" t="s">
        <v>334</v>
      </c>
      <c r="G170" s="166" t="s">
        <v>233</v>
      </c>
      <c r="H170" s="167">
        <v>2</v>
      </c>
      <c r="I170" s="186">
        <v>0</v>
      </c>
      <c r="J170" s="168">
        <f aca="true" t="shared" si="0" ref="J170:J179">ROUND(I170*H170,2)</f>
        <v>0</v>
      </c>
      <c r="K170" s="165" t="s">
        <v>3</v>
      </c>
      <c r="L170" s="169"/>
      <c r="M170" s="170" t="s">
        <v>3</v>
      </c>
      <c r="N170" s="171" t="s">
        <v>44</v>
      </c>
      <c r="O170" s="144">
        <v>0</v>
      </c>
      <c r="P170" s="144">
        <f aca="true" t="shared" si="1" ref="P170:P179">O170*H170</f>
        <v>0</v>
      </c>
      <c r="Q170" s="144">
        <v>0</v>
      </c>
      <c r="R170" s="144">
        <f aca="true" t="shared" si="2" ref="R170:R179">Q170*H170</f>
        <v>0</v>
      </c>
      <c r="S170" s="144">
        <v>0</v>
      </c>
      <c r="T170" s="145">
        <f aca="true" t="shared" si="3" ref="T170:T179">S170*H170</f>
        <v>0</v>
      </c>
      <c r="U170" s="28"/>
      <c r="V170" s="28"/>
      <c r="W170" s="28"/>
      <c r="X170" s="28"/>
      <c r="Y170" s="28"/>
      <c r="Z170" s="28"/>
      <c r="AA170" s="28"/>
      <c r="AB170" s="28"/>
      <c r="AC170" s="28"/>
      <c r="AD170" s="28"/>
      <c r="AE170" s="28"/>
      <c r="AR170" s="146" t="s">
        <v>324</v>
      </c>
      <c r="AT170" s="146" t="s">
        <v>230</v>
      </c>
      <c r="AU170" s="146" t="s">
        <v>81</v>
      </c>
      <c r="AY170" s="16" t="s">
        <v>134</v>
      </c>
      <c r="BE170" s="147">
        <f aca="true" t="shared" si="4" ref="BE170:BE179">IF(N170="základní",J170,0)</f>
        <v>0</v>
      </c>
      <c r="BF170" s="147">
        <f aca="true" t="shared" si="5" ref="BF170:BF179">IF(N170="snížená",J170,0)</f>
        <v>0</v>
      </c>
      <c r="BG170" s="147">
        <f aca="true" t="shared" si="6" ref="BG170:BG179">IF(N170="zákl. přenesená",J170,0)</f>
        <v>0</v>
      </c>
      <c r="BH170" s="147">
        <f aca="true" t="shared" si="7" ref="BH170:BH179">IF(N170="sníž. přenesená",J170,0)</f>
        <v>0</v>
      </c>
      <c r="BI170" s="147">
        <f aca="true" t="shared" si="8" ref="BI170:BI179">IF(N170="nulová",J170,0)</f>
        <v>0</v>
      </c>
      <c r="BJ170" s="16" t="s">
        <v>81</v>
      </c>
      <c r="BK170" s="147">
        <f aca="true" t="shared" si="9" ref="BK170:BK179">ROUND(I170*H170,2)</f>
        <v>0</v>
      </c>
      <c r="BL170" s="16" t="s">
        <v>324</v>
      </c>
      <c r="BM170" s="146" t="s">
        <v>335</v>
      </c>
    </row>
    <row r="171" spans="1:65" s="2" customFormat="1" ht="16.5" customHeight="1">
      <c r="A171" s="28"/>
      <c r="B171" s="135"/>
      <c r="C171" s="163" t="s">
        <v>336</v>
      </c>
      <c r="D171" s="163" t="s">
        <v>230</v>
      </c>
      <c r="E171" s="164" t="s">
        <v>337</v>
      </c>
      <c r="F171" s="165" t="s">
        <v>338</v>
      </c>
      <c r="G171" s="166" t="s">
        <v>339</v>
      </c>
      <c r="H171" s="167">
        <v>2</v>
      </c>
      <c r="I171" s="186">
        <v>0</v>
      </c>
      <c r="J171" s="168">
        <f t="shared" si="0"/>
        <v>0</v>
      </c>
      <c r="K171" s="165" t="s">
        <v>3</v>
      </c>
      <c r="L171" s="169"/>
      <c r="M171" s="170" t="s">
        <v>3</v>
      </c>
      <c r="N171" s="171" t="s">
        <v>44</v>
      </c>
      <c r="O171" s="144">
        <v>0</v>
      </c>
      <c r="P171" s="144">
        <f t="shared" si="1"/>
        <v>0</v>
      </c>
      <c r="Q171" s="144">
        <v>0</v>
      </c>
      <c r="R171" s="144">
        <f t="shared" si="2"/>
        <v>0</v>
      </c>
      <c r="S171" s="144">
        <v>0</v>
      </c>
      <c r="T171" s="145">
        <f t="shared" si="3"/>
        <v>0</v>
      </c>
      <c r="U171" s="28"/>
      <c r="V171" s="28"/>
      <c r="W171" s="28"/>
      <c r="X171" s="28"/>
      <c r="Y171" s="28"/>
      <c r="Z171" s="28"/>
      <c r="AA171" s="28"/>
      <c r="AB171" s="28"/>
      <c r="AC171" s="28"/>
      <c r="AD171" s="28"/>
      <c r="AE171" s="28"/>
      <c r="AR171" s="146" t="s">
        <v>324</v>
      </c>
      <c r="AT171" s="146" t="s">
        <v>230</v>
      </c>
      <c r="AU171" s="146" t="s">
        <v>81</v>
      </c>
      <c r="AY171" s="16" t="s">
        <v>134</v>
      </c>
      <c r="BE171" s="147">
        <f t="shared" si="4"/>
        <v>0</v>
      </c>
      <c r="BF171" s="147">
        <f t="shared" si="5"/>
        <v>0</v>
      </c>
      <c r="BG171" s="147">
        <f t="shared" si="6"/>
        <v>0</v>
      </c>
      <c r="BH171" s="147">
        <f t="shared" si="7"/>
        <v>0</v>
      </c>
      <c r="BI171" s="147">
        <f t="shared" si="8"/>
        <v>0</v>
      </c>
      <c r="BJ171" s="16" t="s">
        <v>81</v>
      </c>
      <c r="BK171" s="147">
        <f t="shared" si="9"/>
        <v>0</v>
      </c>
      <c r="BL171" s="16" t="s">
        <v>324</v>
      </c>
      <c r="BM171" s="146" t="s">
        <v>340</v>
      </c>
    </row>
    <row r="172" spans="1:65" s="2" customFormat="1" ht="16.5" customHeight="1">
      <c r="A172" s="28"/>
      <c r="B172" s="135"/>
      <c r="C172" s="163" t="s">
        <v>341</v>
      </c>
      <c r="D172" s="163" t="s">
        <v>230</v>
      </c>
      <c r="E172" s="164" t="s">
        <v>342</v>
      </c>
      <c r="F172" s="165" t="s">
        <v>343</v>
      </c>
      <c r="G172" s="166" t="s">
        <v>233</v>
      </c>
      <c r="H172" s="167">
        <v>2</v>
      </c>
      <c r="I172" s="186">
        <v>0</v>
      </c>
      <c r="J172" s="168">
        <f t="shared" si="0"/>
        <v>0</v>
      </c>
      <c r="K172" s="165" t="s">
        <v>3</v>
      </c>
      <c r="L172" s="169"/>
      <c r="M172" s="170" t="s">
        <v>3</v>
      </c>
      <c r="N172" s="171" t="s">
        <v>44</v>
      </c>
      <c r="O172" s="144">
        <v>0</v>
      </c>
      <c r="P172" s="144">
        <f t="shared" si="1"/>
        <v>0</v>
      </c>
      <c r="Q172" s="144">
        <v>0</v>
      </c>
      <c r="R172" s="144">
        <f t="shared" si="2"/>
        <v>0</v>
      </c>
      <c r="S172" s="144">
        <v>0</v>
      </c>
      <c r="T172" s="145">
        <f t="shared" si="3"/>
        <v>0</v>
      </c>
      <c r="U172" s="28"/>
      <c r="V172" s="28"/>
      <c r="W172" s="28"/>
      <c r="X172" s="28"/>
      <c r="Y172" s="28"/>
      <c r="Z172" s="28"/>
      <c r="AA172" s="28"/>
      <c r="AB172" s="28"/>
      <c r="AC172" s="28"/>
      <c r="AD172" s="28"/>
      <c r="AE172" s="28"/>
      <c r="AR172" s="146" t="s">
        <v>324</v>
      </c>
      <c r="AT172" s="146" t="s">
        <v>230</v>
      </c>
      <c r="AU172" s="146" t="s">
        <v>81</v>
      </c>
      <c r="AY172" s="16" t="s">
        <v>134</v>
      </c>
      <c r="BE172" s="147">
        <f t="shared" si="4"/>
        <v>0</v>
      </c>
      <c r="BF172" s="147">
        <f t="shared" si="5"/>
        <v>0</v>
      </c>
      <c r="BG172" s="147">
        <f t="shared" si="6"/>
        <v>0</v>
      </c>
      <c r="BH172" s="147">
        <f t="shared" si="7"/>
        <v>0</v>
      </c>
      <c r="BI172" s="147">
        <f t="shared" si="8"/>
        <v>0</v>
      </c>
      <c r="BJ172" s="16" t="s">
        <v>81</v>
      </c>
      <c r="BK172" s="147">
        <f t="shared" si="9"/>
        <v>0</v>
      </c>
      <c r="BL172" s="16" t="s">
        <v>324</v>
      </c>
      <c r="BM172" s="146" t="s">
        <v>344</v>
      </c>
    </row>
    <row r="173" spans="1:65" s="2" customFormat="1" ht="16.5" customHeight="1">
      <c r="A173" s="28"/>
      <c r="B173" s="135"/>
      <c r="C173" s="163" t="s">
        <v>345</v>
      </c>
      <c r="D173" s="163" t="s">
        <v>230</v>
      </c>
      <c r="E173" s="164" t="s">
        <v>346</v>
      </c>
      <c r="F173" s="165" t="s">
        <v>347</v>
      </c>
      <c r="G173" s="166" t="s">
        <v>233</v>
      </c>
      <c r="H173" s="167">
        <v>2</v>
      </c>
      <c r="I173" s="186">
        <v>0</v>
      </c>
      <c r="J173" s="168">
        <f t="shared" si="0"/>
        <v>0</v>
      </c>
      <c r="K173" s="165" t="s">
        <v>3</v>
      </c>
      <c r="L173" s="169"/>
      <c r="M173" s="170" t="s">
        <v>3</v>
      </c>
      <c r="N173" s="171" t="s">
        <v>44</v>
      </c>
      <c r="O173" s="144">
        <v>0</v>
      </c>
      <c r="P173" s="144">
        <f t="shared" si="1"/>
        <v>0</v>
      </c>
      <c r="Q173" s="144">
        <v>0</v>
      </c>
      <c r="R173" s="144">
        <f t="shared" si="2"/>
        <v>0</v>
      </c>
      <c r="S173" s="144">
        <v>0</v>
      </c>
      <c r="T173" s="145">
        <f t="shared" si="3"/>
        <v>0</v>
      </c>
      <c r="U173" s="28"/>
      <c r="V173" s="28"/>
      <c r="W173" s="28"/>
      <c r="X173" s="28"/>
      <c r="Y173" s="28"/>
      <c r="Z173" s="28"/>
      <c r="AA173" s="28"/>
      <c r="AB173" s="28"/>
      <c r="AC173" s="28"/>
      <c r="AD173" s="28"/>
      <c r="AE173" s="28"/>
      <c r="AR173" s="146" t="s">
        <v>324</v>
      </c>
      <c r="AT173" s="146" t="s">
        <v>230</v>
      </c>
      <c r="AU173" s="146" t="s">
        <v>81</v>
      </c>
      <c r="AY173" s="16" t="s">
        <v>134</v>
      </c>
      <c r="BE173" s="147">
        <f t="shared" si="4"/>
        <v>0</v>
      </c>
      <c r="BF173" s="147">
        <f t="shared" si="5"/>
        <v>0</v>
      </c>
      <c r="BG173" s="147">
        <f t="shared" si="6"/>
        <v>0</v>
      </c>
      <c r="BH173" s="147">
        <f t="shared" si="7"/>
        <v>0</v>
      </c>
      <c r="BI173" s="147">
        <f t="shared" si="8"/>
        <v>0</v>
      </c>
      <c r="BJ173" s="16" t="s">
        <v>81</v>
      </c>
      <c r="BK173" s="147">
        <f t="shared" si="9"/>
        <v>0</v>
      </c>
      <c r="BL173" s="16" t="s">
        <v>324</v>
      </c>
      <c r="BM173" s="146" t="s">
        <v>348</v>
      </c>
    </row>
    <row r="174" spans="1:65" s="2" customFormat="1" ht="16.5" customHeight="1">
      <c r="A174" s="28"/>
      <c r="B174" s="135"/>
      <c r="C174" s="163" t="s">
        <v>349</v>
      </c>
      <c r="D174" s="163" t="s">
        <v>230</v>
      </c>
      <c r="E174" s="164" t="s">
        <v>350</v>
      </c>
      <c r="F174" s="165" t="s">
        <v>351</v>
      </c>
      <c r="G174" s="166" t="s">
        <v>233</v>
      </c>
      <c r="H174" s="167">
        <v>2</v>
      </c>
      <c r="I174" s="186">
        <v>0</v>
      </c>
      <c r="J174" s="168">
        <f t="shared" si="0"/>
        <v>0</v>
      </c>
      <c r="K174" s="165" t="s">
        <v>3</v>
      </c>
      <c r="L174" s="169"/>
      <c r="M174" s="170" t="s">
        <v>3</v>
      </c>
      <c r="N174" s="171" t="s">
        <v>44</v>
      </c>
      <c r="O174" s="144">
        <v>0</v>
      </c>
      <c r="P174" s="144">
        <f t="shared" si="1"/>
        <v>0</v>
      </c>
      <c r="Q174" s="144">
        <v>0</v>
      </c>
      <c r="R174" s="144">
        <f t="shared" si="2"/>
        <v>0</v>
      </c>
      <c r="S174" s="144">
        <v>0</v>
      </c>
      <c r="T174" s="145">
        <f t="shared" si="3"/>
        <v>0</v>
      </c>
      <c r="U174" s="28"/>
      <c r="V174" s="28"/>
      <c r="W174" s="28"/>
      <c r="X174" s="28"/>
      <c r="Y174" s="28"/>
      <c r="Z174" s="28"/>
      <c r="AA174" s="28"/>
      <c r="AB174" s="28"/>
      <c r="AC174" s="28"/>
      <c r="AD174" s="28"/>
      <c r="AE174" s="28"/>
      <c r="AR174" s="146" t="s">
        <v>324</v>
      </c>
      <c r="AT174" s="146" t="s">
        <v>230</v>
      </c>
      <c r="AU174" s="146" t="s">
        <v>81</v>
      </c>
      <c r="AY174" s="16" t="s">
        <v>134</v>
      </c>
      <c r="BE174" s="147">
        <f t="shared" si="4"/>
        <v>0</v>
      </c>
      <c r="BF174" s="147">
        <f t="shared" si="5"/>
        <v>0</v>
      </c>
      <c r="BG174" s="147">
        <f t="shared" si="6"/>
        <v>0</v>
      </c>
      <c r="BH174" s="147">
        <f t="shared" si="7"/>
        <v>0</v>
      </c>
      <c r="BI174" s="147">
        <f t="shared" si="8"/>
        <v>0</v>
      </c>
      <c r="BJ174" s="16" t="s">
        <v>81</v>
      </c>
      <c r="BK174" s="147">
        <f t="shared" si="9"/>
        <v>0</v>
      </c>
      <c r="BL174" s="16" t="s">
        <v>324</v>
      </c>
      <c r="BM174" s="146" t="s">
        <v>352</v>
      </c>
    </row>
    <row r="175" spans="1:65" s="2" customFormat="1" ht="16.5" customHeight="1">
      <c r="A175" s="28"/>
      <c r="B175" s="135"/>
      <c r="C175" s="163" t="s">
        <v>353</v>
      </c>
      <c r="D175" s="163" t="s">
        <v>230</v>
      </c>
      <c r="E175" s="164" t="s">
        <v>354</v>
      </c>
      <c r="F175" s="165" t="s">
        <v>355</v>
      </c>
      <c r="G175" s="166" t="s">
        <v>233</v>
      </c>
      <c r="H175" s="167">
        <v>4</v>
      </c>
      <c r="I175" s="186">
        <v>0</v>
      </c>
      <c r="J175" s="168">
        <f t="shared" si="0"/>
        <v>0</v>
      </c>
      <c r="K175" s="165" t="s">
        <v>3</v>
      </c>
      <c r="L175" s="169"/>
      <c r="M175" s="170" t="s">
        <v>3</v>
      </c>
      <c r="N175" s="171" t="s">
        <v>44</v>
      </c>
      <c r="O175" s="144">
        <v>0</v>
      </c>
      <c r="P175" s="144">
        <f t="shared" si="1"/>
        <v>0</v>
      </c>
      <c r="Q175" s="144">
        <v>0</v>
      </c>
      <c r="R175" s="144">
        <f t="shared" si="2"/>
        <v>0</v>
      </c>
      <c r="S175" s="144">
        <v>0</v>
      </c>
      <c r="T175" s="145">
        <f t="shared" si="3"/>
        <v>0</v>
      </c>
      <c r="U175" s="28"/>
      <c r="V175" s="28"/>
      <c r="W175" s="28"/>
      <c r="X175" s="28"/>
      <c r="Y175" s="28"/>
      <c r="Z175" s="28"/>
      <c r="AA175" s="28"/>
      <c r="AB175" s="28"/>
      <c r="AC175" s="28"/>
      <c r="AD175" s="28"/>
      <c r="AE175" s="28"/>
      <c r="AR175" s="146" t="s">
        <v>324</v>
      </c>
      <c r="AT175" s="146" t="s">
        <v>230</v>
      </c>
      <c r="AU175" s="146" t="s">
        <v>81</v>
      </c>
      <c r="AY175" s="16" t="s">
        <v>134</v>
      </c>
      <c r="BE175" s="147">
        <f t="shared" si="4"/>
        <v>0</v>
      </c>
      <c r="BF175" s="147">
        <f t="shared" si="5"/>
        <v>0</v>
      </c>
      <c r="BG175" s="147">
        <f t="shared" si="6"/>
        <v>0</v>
      </c>
      <c r="BH175" s="147">
        <f t="shared" si="7"/>
        <v>0</v>
      </c>
      <c r="BI175" s="147">
        <f t="shared" si="8"/>
        <v>0</v>
      </c>
      <c r="BJ175" s="16" t="s">
        <v>81</v>
      </c>
      <c r="BK175" s="147">
        <f t="shared" si="9"/>
        <v>0</v>
      </c>
      <c r="BL175" s="16" t="s">
        <v>324</v>
      </c>
      <c r="BM175" s="146" t="s">
        <v>356</v>
      </c>
    </row>
    <row r="176" spans="1:65" s="2" customFormat="1" ht="16.5" customHeight="1">
      <c r="A176" s="28"/>
      <c r="B176" s="135"/>
      <c r="C176" s="163" t="s">
        <v>357</v>
      </c>
      <c r="D176" s="163" t="s">
        <v>230</v>
      </c>
      <c r="E176" s="164" t="s">
        <v>358</v>
      </c>
      <c r="F176" s="165" t="s">
        <v>359</v>
      </c>
      <c r="G176" s="166" t="s">
        <v>233</v>
      </c>
      <c r="H176" s="167">
        <v>2</v>
      </c>
      <c r="I176" s="186">
        <v>0</v>
      </c>
      <c r="J176" s="168">
        <f t="shared" si="0"/>
        <v>0</v>
      </c>
      <c r="K176" s="165" t="s">
        <v>3</v>
      </c>
      <c r="L176" s="169"/>
      <c r="M176" s="170" t="s">
        <v>3</v>
      </c>
      <c r="N176" s="171" t="s">
        <v>44</v>
      </c>
      <c r="O176" s="144">
        <v>0</v>
      </c>
      <c r="P176" s="144">
        <f t="shared" si="1"/>
        <v>0</v>
      </c>
      <c r="Q176" s="144">
        <v>0</v>
      </c>
      <c r="R176" s="144">
        <f t="shared" si="2"/>
        <v>0</v>
      </c>
      <c r="S176" s="144">
        <v>0</v>
      </c>
      <c r="T176" s="145">
        <f t="shared" si="3"/>
        <v>0</v>
      </c>
      <c r="U176" s="28"/>
      <c r="V176" s="28"/>
      <c r="W176" s="28"/>
      <c r="X176" s="28"/>
      <c r="Y176" s="28"/>
      <c r="Z176" s="28"/>
      <c r="AA176" s="28"/>
      <c r="AB176" s="28"/>
      <c r="AC176" s="28"/>
      <c r="AD176" s="28"/>
      <c r="AE176" s="28"/>
      <c r="AR176" s="146" t="s">
        <v>324</v>
      </c>
      <c r="AT176" s="146" t="s">
        <v>230</v>
      </c>
      <c r="AU176" s="146" t="s">
        <v>81</v>
      </c>
      <c r="AY176" s="16" t="s">
        <v>134</v>
      </c>
      <c r="BE176" s="147">
        <f t="shared" si="4"/>
        <v>0</v>
      </c>
      <c r="BF176" s="147">
        <f t="shared" si="5"/>
        <v>0</v>
      </c>
      <c r="BG176" s="147">
        <f t="shared" si="6"/>
        <v>0</v>
      </c>
      <c r="BH176" s="147">
        <f t="shared" si="7"/>
        <v>0</v>
      </c>
      <c r="BI176" s="147">
        <f t="shared" si="8"/>
        <v>0</v>
      </c>
      <c r="BJ176" s="16" t="s">
        <v>81</v>
      </c>
      <c r="BK176" s="147">
        <f t="shared" si="9"/>
        <v>0</v>
      </c>
      <c r="BL176" s="16" t="s">
        <v>324</v>
      </c>
      <c r="BM176" s="146" t="s">
        <v>360</v>
      </c>
    </row>
    <row r="177" spans="1:65" s="2" customFormat="1" ht="16.5" customHeight="1">
      <c r="A177" s="28"/>
      <c r="B177" s="135"/>
      <c r="C177" s="163" t="s">
        <v>361</v>
      </c>
      <c r="D177" s="163" t="s">
        <v>230</v>
      </c>
      <c r="E177" s="164" t="s">
        <v>362</v>
      </c>
      <c r="F177" s="165" t="s">
        <v>363</v>
      </c>
      <c r="G177" s="166" t="s">
        <v>233</v>
      </c>
      <c r="H177" s="167">
        <v>2</v>
      </c>
      <c r="I177" s="186">
        <v>0</v>
      </c>
      <c r="J177" s="168">
        <f t="shared" si="0"/>
        <v>0</v>
      </c>
      <c r="K177" s="165" t="s">
        <v>3</v>
      </c>
      <c r="L177" s="169"/>
      <c r="M177" s="170" t="s">
        <v>3</v>
      </c>
      <c r="N177" s="171" t="s">
        <v>44</v>
      </c>
      <c r="O177" s="144">
        <v>0</v>
      </c>
      <c r="P177" s="144">
        <f t="shared" si="1"/>
        <v>0</v>
      </c>
      <c r="Q177" s="144">
        <v>0</v>
      </c>
      <c r="R177" s="144">
        <f t="shared" si="2"/>
        <v>0</v>
      </c>
      <c r="S177" s="144">
        <v>0</v>
      </c>
      <c r="T177" s="145">
        <f t="shared" si="3"/>
        <v>0</v>
      </c>
      <c r="U177" s="28"/>
      <c r="V177" s="28"/>
      <c r="W177" s="28"/>
      <c r="X177" s="28"/>
      <c r="Y177" s="28"/>
      <c r="Z177" s="28"/>
      <c r="AA177" s="28"/>
      <c r="AB177" s="28"/>
      <c r="AC177" s="28"/>
      <c r="AD177" s="28"/>
      <c r="AE177" s="28"/>
      <c r="AR177" s="146" t="s">
        <v>324</v>
      </c>
      <c r="AT177" s="146" t="s">
        <v>230</v>
      </c>
      <c r="AU177" s="146" t="s">
        <v>81</v>
      </c>
      <c r="AY177" s="16" t="s">
        <v>134</v>
      </c>
      <c r="BE177" s="147">
        <f t="shared" si="4"/>
        <v>0</v>
      </c>
      <c r="BF177" s="147">
        <f t="shared" si="5"/>
        <v>0</v>
      </c>
      <c r="BG177" s="147">
        <f t="shared" si="6"/>
        <v>0</v>
      </c>
      <c r="BH177" s="147">
        <f t="shared" si="7"/>
        <v>0</v>
      </c>
      <c r="BI177" s="147">
        <f t="shared" si="8"/>
        <v>0</v>
      </c>
      <c r="BJ177" s="16" t="s">
        <v>81</v>
      </c>
      <c r="BK177" s="147">
        <f t="shared" si="9"/>
        <v>0</v>
      </c>
      <c r="BL177" s="16" t="s">
        <v>324</v>
      </c>
      <c r="BM177" s="146" t="s">
        <v>364</v>
      </c>
    </row>
    <row r="178" spans="1:65" s="2" customFormat="1" ht="16.5" customHeight="1">
      <c r="A178" s="28"/>
      <c r="B178" s="135"/>
      <c r="C178" s="163" t="s">
        <v>262</v>
      </c>
      <c r="D178" s="163" t="s">
        <v>230</v>
      </c>
      <c r="E178" s="164" t="s">
        <v>365</v>
      </c>
      <c r="F178" s="165" t="s">
        <v>366</v>
      </c>
      <c r="G178" s="166" t="s">
        <v>139</v>
      </c>
      <c r="H178" s="167">
        <v>1</v>
      </c>
      <c r="I178" s="186">
        <v>0</v>
      </c>
      <c r="J178" s="168">
        <f t="shared" si="0"/>
        <v>0</v>
      </c>
      <c r="K178" s="165" t="s">
        <v>3</v>
      </c>
      <c r="L178" s="169"/>
      <c r="M178" s="170" t="s">
        <v>3</v>
      </c>
      <c r="N178" s="171" t="s">
        <v>44</v>
      </c>
      <c r="O178" s="144">
        <v>0</v>
      </c>
      <c r="P178" s="144">
        <f t="shared" si="1"/>
        <v>0</v>
      </c>
      <c r="Q178" s="144">
        <v>0</v>
      </c>
      <c r="R178" s="144">
        <f t="shared" si="2"/>
        <v>0</v>
      </c>
      <c r="S178" s="144">
        <v>0</v>
      </c>
      <c r="T178" s="145">
        <f t="shared" si="3"/>
        <v>0</v>
      </c>
      <c r="U178" s="28"/>
      <c r="V178" s="28"/>
      <c r="W178" s="28"/>
      <c r="X178" s="28"/>
      <c r="Y178" s="28"/>
      <c r="Z178" s="28"/>
      <c r="AA178" s="28"/>
      <c r="AB178" s="28"/>
      <c r="AC178" s="28"/>
      <c r="AD178" s="28"/>
      <c r="AE178" s="28"/>
      <c r="AR178" s="146" t="s">
        <v>324</v>
      </c>
      <c r="AT178" s="146" t="s">
        <v>230</v>
      </c>
      <c r="AU178" s="146" t="s">
        <v>81</v>
      </c>
      <c r="AY178" s="16" t="s">
        <v>134</v>
      </c>
      <c r="BE178" s="147">
        <f t="shared" si="4"/>
        <v>0</v>
      </c>
      <c r="BF178" s="147">
        <f t="shared" si="5"/>
        <v>0</v>
      </c>
      <c r="BG178" s="147">
        <f t="shared" si="6"/>
        <v>0</v>
      </c>
      <c r="BH178" s="147">
        <f t="shared" si="7"/>
        <v>0</v>
      </c>
      <c r="BI178" s="147">
        <f t="shared" si="8"/>
        <v>0</v>
      </c>
      <c r="BJ178" s="16" t="s">
        <v>81</v>
      </c>
      <c r="BK178" s="147">
        <f t="shared" si="9"/>
        <v>0</v>
      </c>
      <c r="BL178" s="16" t="s">
        <v>324</v>
      </c>
      <c r="BM178" s="146" t="s">
        <v>367</v>
      </c>
    </row>
    <row r="179" spans="1:65" s="2" customFormat="1" ht="16.5" customHeight="1">
      <c r="A179" s="28"/>
      <c r="B179" s="135"/>
      <c r="C179" s="163" t="s">
        <v>368</v>
      </c>
      <c r="D179" s="163" t="s">
        <v>230</v>
      </c>
      <c r="E179" s="164" t="s">
        <v>369</v>
      </c>
      <c r="F179" s="165" t="s">
        <v>370</v>
      </c>
      <c r="G179" s="166" t="s">
        <v>139</v>
      </c>
      <c r="H179" s="167">
        <v>1</v>
      </c>
      <c r="I179" s="186">
        <v>0</v>
      </c>
      <c r="J179" s="168">
        <f t="shared" si="0"/>
        <v>0</v>
      </c>
      <c r="K179" s="165" t="s">
        <v>3</v>
      </c>
      <c r="L179" s="169"/>
      <c r="M179" s="179" t="s">
        <v>3</v>
      </c>
      <c r="N179" s="180" t="s">
        <v>44</v>
      </c>
      <c r="O179" s="181">
        <v>0</v>
      </c>
      <c r="P179" s="181">
        <f t="shared" si="1"/>
        <v>0</v>
      </c>
      <c r="Q179" s="181">
        <v>0</v>
      </c>
      <c r="R179" s="181">
        <f t="shared" si="2"/>
        <v>0</v>
      </c>
      <c r="S179" s="181">
        <v>0</v>
      </c>
      <c r="T179" s="182">
        <f t="shared" si="3"/>
        <v>0</v>
      </c>
      <c r="U179" s="28"/>
      <c r="V179" s="28"/>
      <c r="W179" s="28"/>
      <c r="X179" s="28"/>
      <c r="Y179" s="28"/>
      <c r="Z179" s="28"/>
      <c r="AA179" s="28"/>
      <c r="AB179" s="28"/>
      <c r="AC179" s="28"/>
      <c r="AD179" s="28"/>
      <c r="AE179" s="28"/>
      <c r="AR179" s="146" t="s">
        <v>324</v>
      </c>
      <c r="AT179" s="146" t="s">
        <v>230</v>
      </c>
      <c r="AU179" s="146" t="s">
        <v>81</v>
      </c>
      <c r="AY179" s="16" t="s">
        <v>134</v>
      </c>
      <c r="BE179" s="147">
        <f t="shared" si="4"/>
        <v>0</v>
      </c>
      <c r="BF179" s="147">
        <f t="shared" si="5"/>
        <v>0</v>
      </c>
      <c r="BG179" s="147">
        <f t="shared" si="6"/>
        <v>0</v>
      </c>
      <c r="BH179" s="147">
        <f t="shared" si="7"/>
        <v>0</v>
      </c>
      <c r="BI179" s="147">
        <f t="shared" si="8"/>
        <v>0</v>
      </c>
      <c r="BJ179" s="16" t="s">
        <v>81</v>
      </c>
      <c r="BK179" s="147">
        <f t="shared" si="9"/>
        <v>0</v>
      </c>
      <c r="BL179" s="16" t="s">
        <v>324</v>
      </c>
      <c r="BM179" s="146" t="s">
        <v>371</v>
      </c>
    </row>
    <row r="180" spans="1:31" s="2" customFormat="1" ht="6.95" customHeight="1">
      <c r="A180" s="28"/>
      <c r="B180" s="38"/>
      <c r="C180" s="39"/>
      <c r="D180" s="39"/>
      <c r="E180" s="39"/>
      <c r="F180" s="39"/>
      <c r="G180" s="39"/>
      <c r="H180" s="39"/>
      <c r="I180" s="39"/>
      <c r="J180" s="39"/>
      <c r="K180" s="39"/>
      <c r="L180" s="29"/>
      <c r="M180" s="28"/>
      <c r="O180" s="28"/>
      <c r="P180" s="28"/>
      <c r="Q180" s="28"/>
      <c r="R180" s="28"/>
      <c r="S180" s="28"/>
      <c r="T180" s="28"/>
      <c r="U180" s="28"/>
      <c r="V180" s="28"/>
      <c r="W180" s="28"/>
      <c r="X180" s="28"/>
      <c r="Y180" s="28"/>
      <c r="Z180" s="28"/>
      <c r="AA180" s="28"/>
      <c r="AB180" s="28"/>
      <c r="AC180" s="28"/>
      <c r="AD180" s="28"/>
      <c r="AE180" s="28"/>
    </row>
  </sheetData>
  <autoFilter ref="C89:K179"/>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69"/>
  <sheetViews>
    <sheetView showGridLines="0" workbookViewId="0" topLeftCell="A76">
      <selection activeCell="I167" sqref="I16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99</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468</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ROUND(J89,2)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ROUND((SUM(BE89:BE168)),2)</f>
        <v>0</v>
      </c>
      <c r="G33" s="28"/>
      <c r="H33" s="28"/>
      <c r="I33" s="95">
        <v>0.21</v>
      </c>
      <c r="J33" s="94">
        <f>ROUND(((SUM(BE89:BE168))*I33),2)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ROUND((SUM(BF89:BF168)),2)</f>
        <v>0</v>
      </c>
      <c r="G34" s="28"/>
      <c r="H34" s="28"/>
      <c r="I34" s="95">
        <v>0.15</v>
      </c>
      <c r="J34" s="94">
        <f>ROUND(((SUM(BF89:BF168))*I34),2)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ROUND((SUM(BG89:BG168)),2)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ROUND((SUM(BH89:BH168)),2)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ROUND((SUM(BI89:BI168)),2)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PS1.5._VDCKop - VD České Kopisty (ř.km 795,16)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J89</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J90</f>
        <v>0</v>
      </c>
      <c r="L60" s="105"/>
    </row>
    <row r="61" spans="2:12" s="10" customFormat="1" ht="19.9" customHeight="1" hidden="1">
      <c r="B61" s="109"/>
      <c r="D61" s="110" t="s">
        <v>170</v>
      </c>
      <c r="E61" s="111"/>
      <c r="F61" s="111"/>
      <c r="G61" s="111"/>
      <c r="H61" s="111"/>
      <c r="I61" s="111"/>
      <c r="J61" s="112">
        <f>J91</f>
        <v>0</v>
      </c>
      <c r="L61" s="109"/>
    </row>
    <row r="62" spans="2:12" s="10" customFormat="1" ht="19.9" customHeight="1" hidden="1">
      <c r="B62" s="109"/>
      <c r="D62" s="110" t="s">
        <v>171</v>
      </c>
      <c r="E62" s="111"/>
      <c r="F62" s="111"/>
      <c r="G62" s="111"/>
      <c r="H62" s="111"/>
      <c r="I62" s="111"/>
      <c r="J62" s="112">
        <f>J98</f>
        <v>0</v>
      </c>
      <c r="L62" s="109"/>
    </row>
    <row r="63" spans="2:12" s="10" customFormat="1" ht="19.9" customHeight="1" hidden="1">
      <c r="B63" s="109"/>
      <c r="D63" s="110" t="s">
        <v>172</v>
      </c>
      <c r="E63" s="111"/>
      <c r="F63" s="111"/>
      <c r="G63" s="111"/>
      <c r="H63" s="111"/>
      <c r="I63" s="111"/>
      <c r="J63" s="112">
        <f>J108</f>
        <v>0</v>
      </c>
      <c r="L63" s="109"/>
    </row>
    <row r="64" spans="2:12" s="10" customFormat="1" ht="19.9" customHeight="1" hidden="1">
      <c r="B64" s="109"/>
      <c r="D64" s="110" t="s">
        <v>173</v>
      </c>
      <c r="E64" s="111"/>
      <c r="F64" s="111"/>
      <c r="G64" s="111"/>
      <c r="H64" s="111"/>
      <c r="I64" s="111"/>
      <c r="J64" s="112">
        <f>J112</f>
        <v>0</v>
      </c>
      <c r="L64" s="109"/>
    </row>
    <row r="65" spans="2:12" s="10" customFormat="1" ht="19.9" customHeight="1" hidden="1">
      <c r="B65" s="109"/>
      <c r="D65" s="110" t="s">
        <v>174</v>
      </c>
      <c r="E65" s="111"/>
      <c r="F65" s="111"/>
      <c r="G65" s="111"/>
      <c r="H65" s="111"/>
      <c r="I65" s="111"/>
      <c r="J65" s="112">
        <f>J117</f>
        <v>0</v>
      </c>
      <c r="L65" s="109"/>
    </row>
    <row r="66" spans="2:12" s="9" customFormat="1" ht="24.95" customHeight="1" hidden="1">
      <c r="B66" s="105"/>
      <c r="D66" s="106" t="s">
        <v>175</v>
      </c>
      <c r="E66" s="107"/>
      <c r="F66" s="107"/>
      <c r="G66" s="107"/>
      <c r="H66" s="107"/>
      <c r="I66" s="107"/>
      <c r="J66" s="108">
        <f>J120</f>
        <v>0</v>
      </c>
      <c r="L66" s="105"/>
    </row>
    <row r="67" spans="2:12" s="10" customFormat="1" ht="19.9" customHeight="1" hidden="1">
      <c r="B67" s="109"/>
      <c r="D67" s="110" t="s">
        <v>176</v>
      </c>
      <c r="E67" s="111"/>
      <c r="F67" s="111"/>
      <c r="G67" s="111"/>
      <c r="H67" s="111"/>
      <c r="I67" s="111"/>
      <c r="J67" s="112">
        <f>J121</f>
        <v>0</v>
      </c>
      <c r="L67" s="109"/>
    </row>
    <row r="68" spans="2:12" s="10" customFormat="1" ht="19.9" customHeight="1" hidden="1">
      <c r="B68" s="109"/>
      <c r="D68" s="110" t="s">
        <v>177</v>
      </c>
      <c r="E68" s="111"/>
      <c r="F68" s="111"/>
      <c r="G68" s="111"/>
      <c r="H68" s="111"/>
      <c r="I68" s="111"/>
      <c r="J68" s="112">
        <f>J146</f>
        <v>0</v>
      </c>
      <c r="L68" s="109"/>
    </row>
    <row r="69" spans="2:12" s="9" customFormat="1" ht="24.95" customHeight="1" hidden="1">
      <c r="B69" s="105"/>
      <c r="D69" s="106" t="s">
        <v>178</v>
      </c>
      <c r="E69" s="107"/>
      <c r="F69" s="107"/>
      <c r="G69" s="107"/>
      <c r="H69" s="107"/>
      <c r="I69" s="107"/>
      <c r="J69" s="108">
        <f>J152</f>
        <v>0</v>
      </c>
      <c r="L69" s="105"/>
    </row>
    <row r="70" spans="1:31" s="2" customFormat="1" ht="21.75" customHeight="1" hidden="1">
      <c r="A70" s="28"/>
      <c r="B70" s="29"/>
      <c r="C70" s="28"/>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hidden="1">
      <c r="A71" s="28"/>
      <c r="B71" s="38"/>
      <c r="C71" s="39"/>
      <c r="D71" s="39"/>
      <c r="E71" s="39"/>
      <c r="F71" s="39"/>
      <c r="G71" s="39"/>
      <c r="H71" s="39"/>
      <c r="I71" s="39"/>
      <c r="J71" s="39"/>
      <c r="K71" s="39"/>
      <c r="L71" s="88"/>
      <c r="S71" s="28"/>
      <c r="T71" s="28"/>
      <c r="U71" s="28"/>
      <c r="V71" s="28"/>
      <c r="W71" s="28"/>
      <c r="X71" s="28"/>
      <c r="Y71" s="28"/>
      <c r="Z71" s="28"/>
      <c r="AA71" s="28"/>
      <c r="AB71" s="28"/>
      <c r="AC71" s="28"/>
      <c r="AD71" s="28"/>
      <c r="AE71" s="28"/>
    </row>
    <row r="72" ht="12" hidden="1"/>
    <row r="73" ht="12" hidden="1"/>
    <row r="74" ht="12" hidden="1"/>
    <row r="75" spans="1:31" s="2" customFormat="1" ht="6.95" customHeight="1">
      <c r="A75" s="28"/>
      <c r="B75" s="40"/>
      <c r="C75" s="41"/>
      <c r="D75" s="41"/>
      <c r="E75" s="41"/>
      <c r="F75" s="41"/>
      <c r="G75" s="41"/>
      <c r="H75" s="41"/>
      <c r="I75" s="41"/>
      <c r="J75" s="41"/>
      <c r="K75" s="41"/>
      <c r="L75" s="88"/>
      <c r="S75" s="28"/>
      <c r="T75" s="28"/>
      <c r="U75" s="28"/>
      <c r="V75" s="28"/>
      <c r="W75" s="28"/>
      <c r="X75" s="28"/>
      <c r="Y75" s="28"/>
      <c r="Z75" s="28"/>
      <c r="AA75" s="28"/>
      <c r="AB75" s="28"/>
      <c r="AC75" s="28"/>
      <c r="AD75" s="28"/>
      <c r="AE75" s="28"/>
    </row>
    <row r="76" spans="1:31" s="2" customFormat="1" ht="24.95" customHeight="1">
      <c r="A76" s="28"/>
      <c r="B76" s="29"/>
      <c r="C76" s="20" t="s">
        <v>118</v>
      </c>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15</v>
      </c>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6.5" customHeight="1">
      <c r="A79" s="28"/>
      <c r="B79" s="29"/>
      <c r="C79" s="28"/>
      <c r="D79" s="28"/>
      <c r="E79" s="225" t="str">
        <f>E7</f>
        <v>Osazení plavebních znaků</v>
      </c>
      <c r="F79" s="226"/>
      <c r="G79" s="226"/>
      <c r="H79" s="226"/>
      <c r="I79" s="28"/>
      <c r="J79" s="28"/>
      <c r="K79" s="28"/>
      <c r="L79" s="88"/>
      <c r="S79" s="28"/>
      <c r="T79" s="28"/>
      <c r="U79" s="28"/>
      <c r="V79" s="28"/>
      <c r="W79" s="28"/>
      <c r="X79" s="28"/>
      <c r="Y79" s="28"/>
      <c r="Z79" s="28"/>
      <c r="AA79" s="28"/>
      <c r="AB79" s="28"/>
      <c r="AC79" s="28"/>
      <c r="AD79" s="28"/>
      <c r="AE79" s="28"/>
    </row>
    <row r="80" spans="1:31" s="2" customFormat="1" ht="12" customHeight="1">
      <c r="A80" s="28"/>
      <c r="B80" s="29"/>
      <c r="C80" s="25" t="s">
        <v>107</v>
      </c>
      <c r="D80" s="28"/>
      <c r="E80" s="28"/>
      <c r="F80" s="28"/>
      <c r="G80" s="28"/>
      <c r="H80" s="28"/>
      <c r="I80" s="28"/>
      <c r="J80" s="28"/>
      <c r="K80" s="28"/>
      <c r="L80" s="88"/>
      <c r="S80" s="28"/>
      <c r="T80" s="28"/>
      <c r="U80" s="28"/>
      <c r="V80" s="28"/>
      <c r="W80" s="28"/>
      <c r="X80" s="28"/>
      <c r="Y80" s="28"/>
      <c r="Z80" s="28"/>
      <c r="AA80" s="28"/>
      <c r="AB80" s="28"/>
      <c r="AC80" s="28"/>
      <c r="AD80" s="28"/>
      <c r="AE80" s="28"/>
    </row>
    <row r="81" spans="1:31" s="2" customFormat="1" ht="16.5" customHeight="1">
      <c r="A81" s="28"/>
      <c r="B81" s="29"/>
      <c r="C81" s="28"/>
      <c r="D81" s="28"/>
      <c r="E81" s="187" t="str">
        <f>E9</f>
        <v>PS1.5._VDCKop - VD České Kopisty (ř.km 795,16) - osazení světelných znaků</v>
      </c>
      <c r="F81" s="224"/>
      <c r="G81" s="224"/>
      <c r="H81" s="224"/>
      <c r="I81" s="28"/>
      <c r="J81" s="28"/>
      <c r="K81" s="28"/>
      <c r="L81" s="88"/>
      <c r="S81" s="28"/>
      <c r="T81" s="28"/>
      <c r="U81" s="28"/>
      <c r="V81" s="28"/>
      <c r="W81" s="28"/>
      <c r="X81" s="28"/>
      <c r="Y81" s="28"/>
      <c r="Z81" s="28"/>
      <c r="AA81" s="28"/>
      <c r="AB81" s="28"/>
      <c r="AC81" s="28"/>
      <c r="AD81" s="28"/>
      <c r="AE81" s="28"/>
    </row>
    <row r="82" spans="1:31" s="2" customFormat="1" ht="6.9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2" customFormat="1" ht="12" customHeight="1">
      <c r="A83" s="28"/>
      <c r="B83" s="29"/>
      <c r="C83" s="25" t="s">
        <v>20</v>
      </c>
      <c r="D83" s="28"/>
      <c r="E83" s="28"/>
      <c r="F83" s="23" t="str">
        <f>F12</f>
        <v>Labe</v>
      </c>
      <c r="G83" s="28"/>
      <c r="H83" s="28"/>
      <c r="I83" s="25" t="s">
        <v>22</v>
      </c>
      <c r="J83" s="46" t="str">
        <f>IF(J12="","",J12)</f>
        <v>27. 12. 2019</v>
      </c>
      <c r="K83" s="28"/>
      <c r="L83" s="88"/>
      <c r="S83" s="28"/>
      <c r="T83" s="28"/>
      <c r="U83" s="28"/>
      <c r="V83" s="28"/>
      <c r="W83" s="28"/>
      <c r="X83" s="28"/>
      <c r="Y83" s="28"/>
      <c r="Z83" s="28"/>
      <c r="AA83" s="28"/>
      <c r="AB83" s="28"/>
      <c r="AC83" s="28"/>
      <c r="AD83" s="28"/>
      <c r="AE83" s="28"/>
    </row>
    <row r="84" spans="1:31" s="2" customFormat="1" ht="6.95" customHeight="1">
      <c r="A84" s="28"/>
      <c r="B84" s="29"/>
      <c r="C84" s="28"/>
      <c r="D84" s="28"/>
      <c r="E84" s="28"/>
      <c r="F84" s="28"/>
      <c r="G84" s="28"/>
      <c r="H84" s="28"/>
      <c r="I84" s="28"/>
      <c r="J84" s="28"/>
      <c r="K84" s="28"/>
      <c r="L84" s="88"/>
      <c r="S84" s="28"/>
      <c r="T84" s="28"/>
      <c r="U84" s="28"/>
      <c r="V84" s="28"/>
      <c r="W84" s="28"/>
      <c r="X84" s="28"/>
      <c r="Y84" s="28"/>
      <c r="Z84" s="28"/>
      <c r="AA84" s="28"/>
      <c r="AB84" s="28"/>
      <c r="AC84" s="28"/>
      <c r="AD84" s="28"/>
      <c r="AE84" s="28"/>
    </row>
    <row r="85" spans="1:31" s="2" customFormat="1" ht="25.7" customHeight="1">
      <c r="A85" s="28"/>
      <c r="B85" s="29"/>
      <c r="C85" s="25" t="s">
        <v>24</v>
      </c>
      <c r="D85" s="28"/>
      <c r="E85" s="28"/>
      <c r="F85" s="23" t="str">
        <f>E15</f>
        <v>Povodí Labe, s.p.</v>
      </c>
      <c r="G85" s="28"/>
      <c r="H85" s="28"/>
      <c r="I85" s="25" t="s">
        <v>31</v>
      </c>
      <c r="J85" s="26" t="str">
        <f>E21</f>
        <v>Building &amp; Law, spol. s r.o.</v>
      </c>
      <c r="K85" s="28"/>
      <c r="L85" s="88"/>
      <c r="S85" s="28"/>
      <c r="T85" s="28"/>
      <c r="U85" s="28"/>
      <c r="V85" s="28"/>
      <c r="W85" s="28"/>
      <c r="X85" s="28"/>
      <c r="Y85" s="28"/>
      <c r="Z85" s="28"/>
      <c r="AA85" s="28"/>
      <c r="AB85" s="28"/>
      <c r="AC85" s="28"/>
      <c r="AD85" s="28"/>
      <c r="AE85" s="28"/>
    </row>
    <row r="86" spans="1:31" s="2" customFormat="1" ht="15.2" customHeight="1">
      <c r="A86" s="28"/>
      <c r="B86" s="29"/>
      <c r="C86" s="25" t="s">
        <v>29</v>
      </c>
      <c r="D86" s="28"/>
      <c r="E86" s="28"/>
      <c r="F86" s="23" t="str">
        <f>IF(E18="","",E18)</f>
        <v xml:space="preserve"> </v>
      </c>
      <c r="G86" s="28"/>
      <c r="H86" s="28"/>
      <c r="I86" s="25" t="s">
        <v>35</v>
      </c>
      <c r="J86" s="26" t="str">
        <f>E24</f>
        <v>MD</v>
      </c>
      <c r="K86" s="28"/>
      <c r="L86" s="88"/>
      <c r="S86" s="28"/>
      <c r="T86" s="28"/>
      <c r="U86" s="28"/>
      <c r="V86" s="28"/>
      <c r="W86" s="28"/>
      <c r="X86" s="28"/>
      <c r="Y86" s="28"/>
      <c r="Z86" s="28"/>
      <c r="AA86" s="28"/>
      <c r="AB86" s="28"/>
      <c r="AC86" s="28"/>
      <c r="AD86" s="28"/>
      <c r="AE86" s="28"/>
    </row>
    <row r="87" spans="1:31" s="2" customFormat="1" ht="10.35" customHeight="1">
      <c r="A87" s="28"/>
      <c r="B87" s="29"/>
      <c r="C87" s="28"/>
      <c r="D87" s="28"/>
      <c r="E87" s="28"/>
      <c r="F87" s="28"/>
      <c r="G87" s="28"/>
      <c r="H87" s="28"/>
      <c r="I87" s="28"/>
      <c r="J87" s="28"/>
      <c r="K87" s="28"/>
      <c r="L87" s="88"/>
      <c r="S87" s="28"/>
      <c r="T87" s="28"/>
      <c r="U87" s="28"/>
      <c r="V87" s="28"/>
      <c r="W87" s="28"/>
      <c r="X87" s="28"/>
      <c r="Y87" s="28"/>
      <c r="Z87" s="28"/>
      <c r="AA87" s="28"/>
      <c r="AB87" s="28"/>
      <c r="AC87" s="28"/>
      <c r="AD87" s="28"/>
      <c r="AE87" s="28"/>
    </row>
    <row r="88" spans="1:31" s="11" customFormat="1" ht="29.25" customHeight="1">
      <c r="A88" s="113"/>
      <c r="B88" s="114"/>
      <c r="C88" s="115" t="s">
        <v>119</v>
      </c>
      <c r="D88" s="116" t="s">
        <v>58</v>
      </c>
      <c r="E88" s="116" t="s">
        <v>54</v>
      </c>
      <c r="F88" s="116" t="s">
        <v>55</v>
      </c>
      <c r="G88" s="116" t="s">
        <v>120</v>
      </c>
      <c r="H88" s="116" t="s">
        <v>121</v>
      </c>
      <c r="I88" s="116" t="s">
        <v>122</v>
      </c>
      <c r="J88" s="116" t="s">
        <v>111</v>
      </c>
      <c r="K88" s="117" t="s">
        <v>123</v>
      </c>
      <c r="L88" s="118"/>
      <c r="M88" s="53" t="s">
        <v>3</v>
      </c>
      <c r="N88" s="54" t="s">
        <v>43</v>
      </c>
      <c r="O88" s="54" t="s">
        <v>124</v>
      </c>
      <c r="P88" s="54" t="s">
        <v>125</v>
      </c>
      <c r="Q88" s="54" t="s">
        <v>126</v>
      </c>
      <c r="R88" s="54" t="s">
        <v>127</v>
      </c>
      <c r="S88" s="54" t="s">
        <v>128</v>
      </c>
      <c r="T88" s="55" t="s">
        <v>129</v>
      </c>
      <c r="U88" s="113"/>
      <c r="V88" s="113"/>
      <c r="W88" s="113"/>
      <c r="X88" s="113"/>
      <c r="Y88" s="113"/>
      <c r="Z88" s="113"/>
      <c r="AA88" s="113"/>
      <c r="AB88" s="113"/>
      <c r="AC88" s="113"/>
      <c r="AD88" s="113"/>
      <c r="AE88" s="113"/>
    </row>
    <row r="89" spans="1:63" s="2" customFormat="1" ht="22.9" customHeight="1">
      <c r="A89" s="28"/>
      <c r="B89" s="29"/>
      <c r="C89" s="60" t="s">
        <v>130</v>
      </c>
      <c r="D89" s="28"/>
      <c r="E89" s="28"/>
      <c r="F89" s="28"/>
      <c r="G89" s="28"/>
      <c r="H89" s="28"/>
      <c r="I89" s="28"/>
      <c r="J89" s="119">
        <f>BK89</f>
        <v>0</v>
      </c>
      <c r="K89" s="28"/>
      <c r="L89" s="29"/>
      <c r="M89" s="56"/>
      <c r="N89" s="47"/>
      <c r="O89" s="57"/>
      <c r="P89" s="120">
        <f>P90+P120+P152</f>
        <v>134.785993</v>
      </c>
      <c r="Q89" s="57"/>
      <c r="R89" s="120">
        <f>R90+R120+R152</f>
        <v>5.970211999999999</v>
      </c>
      <c r="S89" s="57"/>
      <c r="T89" s="121">
        <f>T90+T120+T152</f>
        <v>0.06</v>
      </c>
      <c r="U89" s="28"/>
      <c r="V89" s="28"/>
      <c r="W89" s="28"/>
      <c r="X89" s="28"/>
      <c r="Y89" s="28"/>
      <c r="Z89" s="28"/>
      <c r="AA89" s="28"/>
      <c r="AB89" s="28"/>
      <c r="AC89" s="28"/>
      <c r="AD89" s="28"/>
      <c r="AE89" s="28"/>
      <c r="AT89" s="16" t="s">
        <v>72</v>
      </c>
      <c r="AU89" s="16" t="s">
        <v>112</v>
      </c>
      <c r="BK89" s="122">
        <f>BK90+BK120+BK152</f>
        <v>0</v>
      </c>
    </row>
    <row r="90" spans="2:63" s="12" customFormat="1" ht="25.9" customHeight="1">
      <c r="B90" s="123"/>
      <c r="D90" s="124" t="s">
        <v>72</v>
      </c>
      <c r="E90" s="125" t="s">
        <v>179</v>
      </c>
      <c r="F90" s="125" t="s">
        <v>180</v>
      </c>
      <c r="J90" s="126">
        <f>BK90</f>
        <v>0</v>
      </c>
      <c r="L90" s="123"/>
      <c r="M90" s="127"/>
      <c r="N90" s="128"/>
      <c r="O90" s="128"/>
      <c r="P90" s="129">
        <f>P91+P98+P108+P112+P117</f>
        <v>24.155433999999996</v>
      </c>
      <c r="Q90" s="128"/>
      <c r="R90" s="129">
        <f>R91+R98+R108+R112+R117</f>
        <v>5.953631999999999</v>
      </c>
      <c r="S90" s="128"/>
      <c r="T90" s="130">
        <f>T91+T98+T108+T112+T117</f>
        <v>0</v>
      </c>
      <c r="AR90" s="124" t="s">
        <v>81</v>
      </c>
      <c r="AT90" s="131" t="s">
        <v>72</v>
      </c>
      <c r="AU90" s="131" t="s">
        <v>73</v>
      </c>
      <c r="AY90" s="124" t="s">
        <v>134</v>
      </c>
      <c r="BK90" s="132">
        <f>BK91+BK98+BK108+BK112+BK117</f>
        <v>0</v>
      </c>
    </row>
    <row r="91" spans="2:63" s="12" customFormat="1" ht="22.9" customHeight="1">
      <c r="B91" s="123"/>
      <c r="D91" s="124" t="s">
        <v>72</v>
      </c>
      <c r="E91" s="133" t="s">
        <v>81</v>
      </c>
      <c r="F91" s="133" t="s">
        <v>181</v>
      </c>
      <c r="J91" s="134">
        <f>BK91</f>
        <v>0</v>
      </c>
      <c r="L91" s="123"/>
      <c r="M91" s="127"/>
      <c r="N91" s="128"/>
      <c r="O91" s="128"/>
      <c r="P91" s="129">
        <f>SUM(P92:P97)</f>
        <v>6.02</v>
      </c>
      <c r="Q91" s="128"/>
      <c r="R91" s="129">
        <f>SUM(R92:R97)</f>
        <v>0</v>
      </c>
      <c r="S91" s="128"/>
      <c r="T91" s="130">
        <f>SUM(T92:T97)</f>
        <v>0</v>
      </c>
      <c r="AR91" s="124" t="s">
        <v>81</v>
      </c>
      <c r="AT91" s="131" t="s">
        <v>72</v>
      </c>
      <c r="AU91" s="131" t="s">
        <v>81</v>
      </c>
      <c r="AY91" s="124" t="s">
        <v>134</v>
      </c>
      <c r="BK91" s="132">
        <f>SUM(BK92:BK97)</f>
        <v>0</v>
      </c>
    </row>
    <row r="92" spans="1:65" s="2" customFormat="1" ht="21.75" customHeight="1">
      <c r="A92" s="28"/>
      <c r="B92" s="135"/>
      <c r="C92" s="136" t="s">
        <v>81</v>
      </c>
      <c r="D92" s="136" t="s">
        <v>137</v>
      </c>
      <c r="E92" s="137" t="s">
        <v>182</v>
      </c>
      <c r="F92" s="138" t="s">
        <v>183</v>
      </c>
      <c r="G92" s="139" t="s">
        <v>184</v>
      </c>
      <c r="H92" s="140">
        <v>2</v>
      </c>
      <c r="I92" s="185">
        <v>0</v>
      </c>
      <c r="J92" s="141">
        <f>ROUND(I92*H92,2)</f>
        <v>0</v>
      </c>
      <c r="K92" s="138" t="s">
        <v>140</v>
      </c>
      <c r="L92" s="29"/>
      <c r="M92" s="142" t="s">
        <v>3</v>
      </c>
      <c r="N92" s="143" t="s">
        <v>44</v>
      </c>
      <c r="O92" s="144">
        <v>2.948</v>
      </c>
      <c r="P92" s="144">
        <f>O92*H92</f>
        <v>5.896</v>
      </c>
      <c r="Q92" s="144">
        <v>0</v>
      </c>
      <c r="R92" s="144">
        <f>Q92*H92</f>
        <v>0</v>
      </c>
      <c r="S92" s="144">
        <v>0</v>
      </c>
      <c r="T92" s="145">
        <f>S92*H92</f>
        <v>0</v>
      </c>
      <c r="U92" s="28"/>
      <c r="V92" s="28"/>
      <c r="W92" s="28"/>
      <c r="X92" s="28"/>
      <c r="Y92" s="28"/>
      <c r="Z92" s="28"/>
      <c r="AA92" s="28"/>
      <c r="AB92" s="28"/>
      <c r="AC92" s="28"/>
      <c r="AD92" s="28"/>
      <c r="AE92" s="28"/>
      <c r="AR92" s="146" t="s">
        <v>159</v>
      </c>
      <c r="AT92" s="146" t="s">
        <v>137</v>
      </c>
      <c r="AU92" s="146" t="s">
        <v>83</v>
      </c>
      <c r="AY92" s="16" t="s">
        <v>134</v>
      </c>
      <c r="BE92" s="147">
        <f>IF(N92="základní",J92,0)</f>
        <v>0</v>
      </c>
      <c r="BF92" s="147">
        <f>IF(N92="snížená",J92,0)</f>
        <v>0</v>
      </c>
      <c r="BG92" s="147">
        <f>IF(N92="zákl. přenesená",J92,0)</f>
        <v>0</v>
      </c>
      <c r="BH92" s="147">
        <f>IF(N92="sníž. přenesená",J92,0)</f>
        <v>0</v>
      </c>
      <c r="BI92" s="147">
        <f>IF(N92="nulová",J92,0)</f>
        <v>0</v>
      </c>
      <c r="BJ92" s="16" t="s">
        <v>81</v>
      </c>
      <c r="BK92" s="147">
        <f>ROUND(I92*H92,2)</f>
        <v>0</v>
      </c>
      <c r="BL92" s="16" t="s">
        <v>159</v>
      </c>
      <c r="BM92" s="146" t="s">
        <v>185</v>
      </c>
    </row>
    <row r="93" spans="1:47" s="2" customFormat="1" ht="48.75">
      <c r="A93" s="28"/>
      <c r="B93" s="29"/>
      <c r="C93" s="28"/>
      <c r="D93" s="148" t="s">
        <v>186</v>
      </c>
      <c r="E93" s="28"/>
      <c r="F93" s="149" t="s">
        <v>187</v>
      </c>
      <c r="G93" s="28"/>
      <c r="H93" s="28"/>
      <c r="I93" s="28"/>
      <c r="J93" s="28"/>
      <c r="K93" s="28"/>
      <c r="L93" s="29"/>
      <c r="M93" s="150"/>
      <c r="N93" s="151"/>
      <c r="O93" s="49"/>
      <c r="P93" s="49"/>
      <c r="Q93" s="49"/>
      <c r="R93" s="49"/>
      <c r="S93" s="49"/>
      <c r="T93" s="50"/>
      <c r="U93" s="28"/>
      <c r="V93" s="28"/>
      <c r="W93" s="28"/>
      <c r="X93" s="28"/>
      <c r="Y93" s="28"/>
      <c r="Z93" s="28"/>
      <c r="AA93" s="28"/>
      <c r="AB93" s="28"/>
      <c r="AC93" s="28"/>
      <c r="AD93" s="28"/>
      <c r="AE93" s="28"/>
      <c r="AT93" s="16" t="s">
        <v>186</v>
      </c>
      <c r="AU93" s="16" t="s">
        <v>83</v>
      </c>
    </row>
    <row r="94" spans="2:51" s="13" customFormat="1" ht="12">
      <c r="B94" s="156"/>
      <c r="D94" s="148" t="s">
        <v>188</v>
      </c>
      <c r="E94" s="157" t="s">
        <v>3</v>
      </c>
      <c r="F94" s="158" t="s">
        <v>446</v>
      </c>
      <c r="H94" s="159">
        <v>2</v>
      </c>
      <c r="L94" s="156"/>
      <c r="M94" s="160"/>
      <c r="N94" s="161"/>
      <c r="O94" s="161"/>
      <c r="P94" s="161"/>
      <c r="Q94" s="161"/>
      <c r="R94" s="161"/>
      <c r="S94" s="161"/>
      <c r="T94" s="162"/>
      <c r="AT94" s="157" t="s">
        <v>188</v>
      </c>
      <c r="AU94" s="157" t="s">
        <v>83</v>
      </c>
      <c r="AV94" s="13" t="s">
        <v>83</v>
      </c>
      <c r="AW94" s="13" t="s">
        <v>34</v>
      </c>
      <c r="AX94" s="13" t="s">
        <v>81</v>
      </c>
      <c r="AY94" s="157" t="s">
        <v>134</v>
      </c>
    </row>
    <row r="95" spans="1:65" s="2" customFormat="1" ht="21.75" customHeight="1">
      <c r="A95" s="28"/>
      <c r="B95" s="135"/>
      <c r="C95" s="136" t="s">
        <v>83</v>
      </c>
      <c r="D95" s="136" t="s">
        <v>137</v>
      </c>
      <c r="E95" s="137" t="s">
        <v>190</v>
      </c>
      <c r="F95" s="138" t="s">
        <v>191</v>
      </c>
      <c r="G95" s="139" t="s">
        <v>184</v>
      </c>
      <c r="H95" s="140">
        <v>2</v>
      </c>
      <c r="I95" s="185">
        <v>0</v>
      </c>
      <c r="J95" s="141">
        <f>ROUND(I95*H95,2)</f>
        <v>0</v>
      </c>
      <c r="K95" s="138" t="s">
        <v>140</v>
      </c>
      <c r="L95" s="29"/>
      <c r="M95" s="142" t="s">
        <v>3</v>
      </c>
      <c r="N95" s="143" t="s">
        <v>44</v>
      </c>
      <c r="O95" s="144">
        <v>0.062</v>
      </c>
      <c r="P95" s="144">
        <f>O95*H95</f>
        <v>0.124</v>
      </c>
      <c r="Q95" s="144">
        <v>0</v>
      </c>
      <c r="R95" s="144">
        <f>Q95*H95</f>
        <v>0</v>
      </c>
      <c r="S95" s="144">
        <v>0</v>
      </c>
      <c r="T95" s="145">
        <f>S95*H95</f>
        <v>0</v>
      </c>
      <c r="U95" s="28"/>
      <c r="V95" s="28"/>
      <c r="W95" s="28"/>
      <c r="X95" s="28"/>
      <c r="Y95" s="28"/>
      <c r="Z95" s="28"/>
      <c r="AA95" s="28"/>
      <c r="AB95" s="28"/>
      <c r="AC95" s="28"/>
      <c r="AD95" s="28"/>
      <c r="AE95" s="28"/>
      <c r="AR95" s="146" t="s">
        <v>159</v>
      </c>
      <c r="AT95" s="146" t="s">
        <v>137</v>
      </c>
      <c r="AU95" s="146" t="s">
        <v>83</v>
      </c>
      <c r="AY95" s="16" t="s">
        <v>134</v>
      </c>
      <c r="BE95" s="147">
        <f>IF(N95="základní",J95,0)</f>
        <v>0</v>
      </c>
      <c r="BF95" s="147">
        <f>IF(N95="snížená",J95,0)</f>
        <v>0</v>
      </c>
      <c r="BG95" s="147">
        <f>IF(N95="zákl. přenesená",J95,0)</f>
        <v>0</v>
      </c>
      <c r="BH95" s="147">
        <f>IF(N95="sníž. přenesená",J95,0)</f>
        <v>0</v>
      </c>
      <c r="BI95" s="147">
        <f>IF(N95="nulová",J95,0)</f>
        <v>0</v>
      </c>
      <c r="BJ95" s="16" t="s">
        <v>81</v>
      </c>
      <c r="BK95" s="147">
        <f>ROUND(I95*H95,2)</f>
        <v>0</v>
      </c>
      <c r="BL95" s="16" t="s">
        <v>159</v>
      </c>
      <c r="BM95" s="146" t="s">
        <v>192</v>
      </c>
    </row>
    <row r="96" spans="1:47" s="2" customFormat="1" ht="351">
      <c r="A96" s="28"/>
      <c r="B96" s="29"/>
      <c r="C96" s="28"/>
      <c r="D96" s="148" t="s">
        <v>186</v>
      </c>
      <c r="E96" s="28"/>
      <c r="F96" s="149" t="s">
        <v>193</v>
      </c>
      <c r="G96" s="28"/>
      <c r="H96" s="28"/>
      <c r="I96" s="28"/>
      <c r="J96" s="28"/>
      <c r="K96" s="28"/>
      <c r="L96" s="29"/>
      <c r="M96" s="150"/>
      <c r="N96" s="151"/>
      <c r="O96" s="49"/>
      <c r="P96" s="49"/>
      <c r="Q96" s="49"/>
      <c r="R96" s="49"/>
      <c r="S96" s="49"/>
      <c r="T96" s="50"/>
      <c r="U96" s="28"/>
      <c r="V96" s="28"/>
      <c r="W96" s="28"/>
      <c r="X96" s="28"/>
      <c r="Y96" s="28"/>
      <c r="Z96" s="28"/>
      <c r="AA96" s="28"/>
      <c r="AB96" s="28"/>
      <c r="AC96" s="28"/>
      <c r="AD96" s="28"/>
      <c r="AE96" s="28"/>
      <c r="AT96" s="16" t="s">
        <v>186</v>
      </c>
      <c r="AU96" s="16" t="s">
        <v>83</v>
      </c>
    </row>
    <row r="97" spans="2:51" s="13" customFormat="1" ht="12">
      <c r="B97" s="156"/>
      <c r="D97" s="148" t="s">
        <v>188</v>
      </c>
      <c r="E97" s="157" t="s">
        <v>3</v>
      </c>
      <c r="F97" s="158" t="s">
        <v>446</v>
      </c>
      <c r="H97" s="159">
        <v>2</v>
      </c>
      <c r="L97" s="156"/>
      <c r="M97" s="160"/>
      <c r="N97" s="161"/>
      <c r="O97" s="161"/>
      <c r="P97" s="161"/>
      <c r="Q97" s="161"/>
      <c r="R97" s="161"/>
      <c r="S97" s="161"/>
      <c r="T97" s="162"/>
      <c r="AT97" s="157" t="s">
        <v>188</v>
      </c>
      <c r="AU97" s="157" t="s">
        <v>83</v>
      </c>
      <c r="AV97" s="13" t="s">
        <v>83</v>
      </c>
      <c r="AW97" s="13" t="s">
        <v>34</v>
      </c>
      <c r="AX97" s="13" t="s">
        <v>81</v>
      </c>
      <c r="AY97" s="157" t="s">
        <v>134</v>
      </c>
    </row>
    <row r="98" spans="2:63" s="12" customFormat="1" ht="22.9" customHeight="1">
      <c r="B98" s="123"/>
      <c r="D98" s="124" t="s">
        <v>72</v>
      </c>
      <c r="E98" s="133" t="s">
        <v>152</v>
      </c>
      <c r="F98" s="133" t="s">
        <v>195</v>
      </c>
      <c r="J98" s="134">
        <f>BK98</f>
        <v>0</v>
      </c>
      <c r="L98" s="123"/>
      <c r="M98" s="127"/>
      <c r="N98" s="128"/>
      <c r="O98" s="128"/>
      <c r="P98" s="129">
        <f>SUM(P99:P107)</f>
        <v>11.8348</v>
      </c>
      <c r="Q98" s="128"/>
      <c r="R98" s="129">
        <f>SUM(R99:R107)</f>
        <v>5.548311999999999</v>
      </c>
      <c r="S98" s="128"/>
      <c r="T98" s="130">
        <f>SUM(T99:T107)</f>
        <v>0</v>
      </c>
      <c r="AR98" s="124" t="s">
        <v>81</v>
      </c>
      <c r="AT98" s="131" t="s">
        <v>72</v>
      </c>
      <c r="AU98" s="131" t="s">
        <v>81</v>
      </c>
      <c r="AY98" s="124" t="s">
        <v>134</v>
      </c>
      <c r="BK98" s="132">
        <f>SUM(BK99:BK107)</f>
        <v>0</v>
      </c>
    </row>
    <row r="99" spans="1:65" s="2" customFormat="1" ht="33" customHeight="1">
      <c r="A99" s="28"/>
      <c r="B99" s="135"/>
      <c r="C99" s="136" t="s">
        <v>152</v>
      </c>
      <c r="D99" s="136" t="s">
        <v>137</v>
      </c>
      <c r="E99" s="137" t="s">
        <v>196</v>
      </c>
      <c r="F99" s="138" t="s">
        <v>197</v>
      </c>
      <c r="G99" s="139" t="s">
        <v>184</v>
      </c>
      <c r="H99" s="140">
        <v>2</v>
      </c>
      <c r="I99" s="185">
        <v>0</v>
      </c>
      <c r="J99" s="141">
        <f>ROUND(I99*H99,2)</f>
        <v>0</v>
      </c>
      <c r="K99" s="138" t="s">
        <v>140</v>
      </c>
      <c r="L99" s="29"/>
      <c r="M99" s="142" t="s">
        <v>3</v>
      </c>
      <c r="N99" s="143" t="s">
        <v>44</v>
      </c>
      <c r="O99" s="144">
        <v>3.899</v>
      </c>
      <c r="P99" s="144">
        <f>O99*H99</f>
        <v>7.798</v>
      </c>
      <c r="Q99" s="144">
        <v>2.76766</v>
      </c>
      <c r="R99" s="144">
        <f>Q99*H99</f>
        <v>5.53532</v>
      </c>
      <c r="S99" s="144">
        <v>0</v>
      </c>
      <c r="T99" s="145">
        <f>S99*H99</f>
        <v>0</v>
      </c>
      <c r="U99" s="28"/>
      <c r="V99" s="28"/>
      <c r="W99" s="28"/>
      <c r="X99" s="28"/>
      <c r="Y99" s="28"/>
      <c r="Z99" s="28"/>
      <c r="AA99" s="28"/>
      <c r="AB99" s="28"/>
      <c r="AC99" s="28"/>
      <c r="AD99" s="28"/>
      <c r="AE99" s="28"/>
      <c r="AR99" s="146" t="s">
        <v>159</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159</v>
      </c>
      <c r="BM99" s="146" t="s">
        <v>198</v>
      </c>
    </row>
    <row r="100" spans="1:47" s="2" customFormat="1" ht="234">
      <c r="A100" s="28"/>
      <c r="B100" s="29"/>
      <c r="C100" s="28"/>
      <c r="D100" s="148" t="s">
        <v>186</v>
      </c>
      <c r="E100" s="28"/>
      <c r="F100" s="149" t="s">
        <v>199</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2:51" s="13" customFormat="1" ht="12">
      <c r="B101" s="156"/>
      <c r="D101" s="148" t="s">
        <v>188</v>
      </c>
      <c r="E101" s="157" t="s">
        <v>3</v>
      </c>
      <c r="F101" s="158" t="s">
        <v>446</v>
      </c>
      <c r="H101" s="159">
        <v>2</v>
      </c>
      <c r="L101" s="156"/>
      <c r="M101" s="160"/>
      <c r="N101" s="161"/>
      <c r="O101" s="161"/>
      <c r="P101" s="161"/>
      <c r="Q101" s="161"/>
      <c r="R101" s="161"/>
      <c r="S101" s="161"/>
      <c r="T101" s="162"/>
      <c r="AT101" s="157" t="s">
        <v>188</v>
      </c>
      <c r="AU101" s="157" t="s">
        <v>83</v>
      </c>
      <c r="AV101" s="13" t="s">
        <v>83</v>
      </c>
      <c r="AW101" s="13" t="s">
        <v>34</v>
      </c>
      <c r="AX101" s="13" t="s">
        <v>81</v>
      </c>
      <c r="AY101" s="157" t="s">
        <v>134</v>
      </c>
    </row>
    <row r="102" spans="1:65" s="2" customFormat="1" ht="33" customHeight="1">
      <c r="A102" s="28"/>
      <c r="B102" s="135"/>
      <c r="C102" s="136" t="s">
        <v>159</v>
      </c>
      <c r="D102" s="136" t="s">
        <v>137</v>
      </c>
      <c r="E102" s="137" t="s">
        <v>200</v>
      </c>
      <c r="F102" s="138" t="s">
        <v>201</v>
      </c>
      <c r="G102" s="139" t="s">
        <v>202</v>
      </c>
      <c r="H102" s="140">
        <v>1.6</v>
      </c>
      <c r="I102" s="185">
        <v>0</v>
      </c>
      <c r="J102" s="141">
        <f>ROUND(I102*H102,2)</f>
        <v>0</v>
      </c>
      <c r="K102" s="138" t="s">
        <v>140</v>
      </c>
      <c r="L102" s="29"/>
      <c r="M102" s="142" t="s">
        <v>3</v>
      </c>
      <c r="N102" s="143" t="s">
        <v>44</v>
      </c>
      <c r="O102" s="144">
        <v>1.895</v>
      </c>
      <c r="P102" s="144">
        <f>O102*H102</f>
        <v>3.032</v>
      </c>
      <c r="Q102" s="144">
        <v>0.00726</v>
      </c>
      <c r="R102" s="144">
        <f>Q102*H102</f>
        <v>0.011616000000000001</v>
      </c>
      <c r="S102" s="144">
        <v>0</v>
      </c>
      <c r="T102" s="145">
        <f>S102*H102</f>
        <v>0</v>
      </c>
      <c r="U102" s="28"/>
      <c r="V102" s="28"/>
      <c r="W102" s="28"/>
      <c r="X102" s="28"/>
      <c r="Y102" s="28"/>
      <c r="Z102" s="28"/>
      <c r="AA102" s="28"/>
      <c r="AB102" s="28"/>
      <c r="AC102" s="28"/>
      <c r="AD102" s="28"/>
      <c r="AE102" s="28"/>
      <c r="AR102" s="146" t="s">
        <v>159</v>
      </c>
      <c r="AT102" s="146" t="s">
        <v>137</v>
      </c>
      <c r="AU102" s="146" t="s">
        <v>83</v>
      </c>
      <c r="AY102" s="16" t="s">
        <v>134</v>
      </c>
      <c r="BE102" s="147">
        <f>IF(N102="základní",J102,0)</f>
        <v>0</v>
      </c>
      <c r="BF102" s="147">
        <f>IF(N102="snížená",J102,0)</f>
        <v>0</v>
      </c>
      <c r="BG102" s="147">
        <f>IF(N102="zákl. přenesená",J102,0)</f>
        <v>0</v>
      </c>
      <c r="BH102" s="147">
        <f>IF(N102="sníž. přenesená",J102,0)</f>
        <v>0</v>
      </c>
      <c r="BI102" s="147">
        <f>IF(N102="nulová",J102,0)</f>
        <v>0</v>
      </c>
      <c r="BJ102" s="16" t="s">
        <v>81</v>
      </c>
      <c r="BK102" s="147">
        <f>ROUND(I102*H102,2)</f>
        <v>0</v>
      </c>
      <c r="BL102" s="16" t="s">
        <v>159</v>
      </c>
      <c r="BM102" s="146" t="s">
        <v>203</v>
      </c>
    </row>
    <row r="103" spans="1:47" s="2" customFormat="1" ht="185.25">
      <c r="A103" s="28"/>
      <c r="B103" s="29"/>
      <c r="C103" s="28"/>
      <c r="D103" s="148" t="s">
        <v>186</v>
      </c>
      <c r="E103" s="28"/>
      <c r="F103" s="149" t="s">
        <v>204</v>
      </c>
      <c r="G103" s="28"/>
      <c r="H103" s="28"/>
      <c r="I103" s="28"/>
      <c r="J103" s="28"/>
      <c r="K103" s="28"/>
      <c r="L103" s="29"/>
      <c r="M103" s="150"/>
      <c r="N103" s="151"/>
      <c r="O103" s="49"/>
      <c r="P103" s="49"/>
      <c r="Q103" s="49"/>
      <c r="R103" s="49"/>
      <c r="S103" s="49"/>
      <c r="T103" s="50"/>
      <c r="U103" s="28"/>
      <c r="V103" s="28"/>
      <c r="W103" s="28"/>
      <c r="X103" s="28"/>
      <c r="Y103" s="28"/>
      <c r="Z103" s="28"/>
      <c r="AA103" s="28"/>
      <c r="AB103" s="28"/>
      <c r="AC103" s="28"/>
      <c r="AD103" s="28"/>
      <c r="AE103" s="28"/>
      <c r="AT103" s="16" t="s">
        <v>186</v>
      </c>
      <c r="AU103" s="16" t="s">
        <v>83</v>
      </c>
    </row>
    <row r="104" spans="2:51" s="13" customFormat="1" ht="12">
      <c r="B104" s="156"/>
      <c r="D104" s="148" t="s">
        <v>188</v>
      </c>
      <c r="E104" s="157" t="s">
        <v>3</v>
      </c>
      <c r="F104" s="158" t="s">
        <v>469</v>
      </c>
      <c r="H104" s="159">
        <v>1.6</v>
      </c>
      <c r="L104" s="156"/>
      <c r="M104" s="160"/>
      <c r="N104" s="161"/>
      <c r="O104" s="161"/>
      <c r="P104" s="161"/>
      <c r="Q104" s="161"/>
      <c r="R104" s="161"/>
      <c r="S104" s="161"/>
      <c r="T104" s="162"/>
      <c r="AT104" s="157" t="s">
        <v>188</v>
      </c>
      <c r="AU104" s="157" t="s">
        <v>83</v>
      </c>
      <c r="AV104" s="13" t="s">
        <v>83</v>
      </c>
      <c r="AW104" s="13" t="s">
        <v>34</v>
      </c>
      <c r="AX104" s="13" t="s">
        <v>81</v>
      </c>
      <c r="AY104" s="157" t="s">
        <v>134</v>
      </c>
    </row>
    <row r="105" spans="1:65" s="2" customFormat="1" ht="33" customHeight="1">
      <c r="A105" s="28"/>
      <c r="B105" s="135"/>
      <c r="C105" s="136" t="s">
        <v>133</v>
      </c>
      <c r="D105" s="136" t="s">
        <v>137</v>
      </c>
      <c r="E105" s="137" t="s">
        <v>206</v>
      </c>
      <c r="F105" s="138" t="s">
        <v>207</v>
      </c>
      <c r="G105" s="139" t="s">
        <v>202</v>
      </c>
      <c r="H105" s="140">
        <v>1.6</v>
      </c>
      <c r="I105" s="185">
        <v>0</v>
      </c>
      <c r="J105" s="141">
        <f>ROUND(I105*H105,2)</f>
        <v>0</v>
      </c>
      <c r="K105" s="138" t="s">
        <v>140</v>
      </c>
      <c r="L105" s="29"/>
      <c r="M105" s="142" t="s">
        <v>3</v>
      </c>
      <c r="N105" s="143" t="s">
        <v>44</v>
      </c>
      <c r="O105" s="144">
        <v>0.628</v>
      </c>
      <c r="P105" s="144">
        <f>O105*H105</f>
        <v>1.0048000000000001</v>
      </c>
      <c r="Q105" s="144">
        <v>0.00086</v>
      </c>
      <c r="R105" s="144">
        <f>Q105*H105</f>
        <v>0.001376</v>
      </c>
      <c r="S105" s="144">
        <v>0</v>
      </c>
      <c r="T105" s="145">
        <f>S105*H105</f>
        <v>0</v>
      </c>
      <c r="U105" s="28"/>
      <c r="V105" s="28"/>
      <c r="W105" s="28"/>
      <c r="X105" s="28"/>
      <c r="Y105" s="28"/>
      <c r="Z105" s="28"/>
      <c r="AA105" s="28"/>
      <c r="AB105" s="28"/>
      <c r="AC105" s="28"/>
      <c r="AD105" s="28"/>
      <c r="AE105" s="28"/>
      <c r="AR105" s="146" t="s">
        <v>159</v>
      </c>
      <c r="AT105" s="146" t="s">
        <v>137</v>
      </c>
      <c r="AU105" s="146" t="s">
        <v>83</v>
      </c>
      <c r="AY105" s="16" t="s">
        <v>134</v>
      </c>
      <c r="BE105" s="147">
        <f>IF(N105="základní",J105,0)</f>
        <v>0</v>
      </c>
      <c r="BF105" s="147">
        <f>IF(N105="snížená",J105,0)</f>
        <v>0</v>
      </c>
      <c r="BG105" s="147">
        <f>IF(N105="zákl. přenesená",J105,0)</f>
        <v>0</v>
      </c>
      <c r="BH105" s="147">
        <f>IF(N105="sníž. přenesená",J105,0)</f>
        <v>0</v>
      </c>
      <c r="BI105" s="147">
        <f>IF(N105="nulová",J105,0)</f>
        <v>0</v>
      </c>
      <c r="BJ105" s="16" t="s">
        <v>81</v>
      </c>
      <c r="BK105" s="147">
        <f>ROUND(I105*H105,2)</f>
        <v>0</v>
      </c>
      <c r="BL105" s="16" t="s">
        <v>159</v>
      </c>
      <c r="BM105" s="146" t="s">
        <v>208</v>
      </c>
    </row>
    <row r="106" spans="1:47" s="2" customFormat="1" ht="185.25">
      <c r="A106" s="28"/>
      <c r="B106" s="29"/>
      <c r="C106" s="28"/>
      <c r="D106" s="148" t="s">
        <v>186</v>
      </c>
      <c r="E106" s="28"/>
      <c r="F106" s="149" t="s">
        <v>204</v>
      </c>
      <c r="G106" s="28"/>
      <c r="H106" s="28"/>
      <c r="I106" s="28"/>
      <c r="J106" s="28"/>
      <c r="K106" s="28"/>
      <c r="L106" s="29"/>
      <c r="M106" s="150"/>
      <c r="N106" s="151"/>
      <c r="O106" s="49"/>
      <c r="P106" s="49"/>
      <c r="Q106" s="49"/>
      <c r="R106" s="49"/>
      <c r="S106" s="49"/>
      <c r="T106" s="50"/>
      <c r="U106" s="28"/>
      <c r="V106" s="28"/>
      <c r="W106" s="28"/>
      <c r="X106" s="28"/>
      <c r="Y106" s="28"/>
      <c r="Z106" s="28"/>
      <c r="AA106" s="28"/>
      <c r="AB106" s="28"/>
      <c r="AC106" s="28"/>
      <c r="AD106" s="28"/>
      <c r="AE106" s="28"/>
      <c r="AT106" s="16" t="s">
        <v>186</v>
      </c>
      <c r="AU106" s="16" t="s">
        <v>83</v>
      </c>
    </row>
    <row r="107" spans="2:51" s="13" customFormat="1" ht="12">
      <c r="B107" s="156"/>
      <c r="D107" s="148" t="s">
        <v>188</v>
      </c>
      <c r="E107" s="157" t="s">
        <v>3</v>
      </c>
      <c r="F107" s="158" t="s">
        <v>469</v>
      </c>
      <c r="H107" s="159">
        <v>1.6</v>
      </c>
      <c r="L107" s="156"/>
      <c r="M107" s="160"/>
      <c r="N107" s="161"/>
      <c r="O107" s="161"/>
      <c r="P107" s="161"/>
      <c r="Q107" s="161"/>
      <c r="R107" s="161"/>
      <c r="S107" s="161"/>
      <c r="T107" s="162"/>
      <c r="AT107" s="157" t="s">
        <v>188</v>
      </c>
      <c r="AU107" s="157" t="s">
        <v>83</v>
      </c>
      <c r="AV107" s="13" t="s">
        <v>83</v>
      </c>
      <c r="AW107" s="13" t="s">
        <v>34</v>
      </c>
      <c r="AX107" s="13" t="s">
        <v>81</v>
      </c>
      <c r="AY107" s="157" t="s">
        <v>134</v>
      </c>
    </row>
    <row r="108" spans="2:63" s="12" customFormat="1" ht="22.9" customHeight="1">
      <c r="B108" s="123"/>
      <c r="D108" s="124" t="s">
        <v>72</v>
      </c>
      <c r="E108" s="133" t="s">
        <v>159</v>
      </c>
      <c r="F108" s="133" t="s">
        <v>209</v>
      </c>
      <c r="J108" s="134">
        <f>BK108</f>
        <v>0</v>
      </c>
      <c r="L108" s="123"/>
      <c r="M108" s="127"/>
      <c r="N108" s="128"/>
      <c r="O108" s="128"/>
      <c r="P108" s="129">
        <f>SUM(P109:P111)</f>
        <v>0.074</v>
      </c>
      <c r="Q108" s="128"/>
      <c r="R108" s="129">
        <f>SUM(R109:R111)</f>
        <v>0.40532</v>
      </c>
      <c r="S108" s="128"/>
      <c r="T108" s="130">
        <f>SUM(T109:T111)</f>
        <v>0</v>
      </c>
      <c r="AR108" s="124" t="s">
        <v>81</v>
      </c>
      <c r="AT108" s="131" t="s">
        <v>72</v>
      </c>
      <c r="AU108" s="131" t="s">
        <v>81</v>
      </c>
      <c r="AY108" s="124" t="s">
        <v>134</v>
      </c>
      <c r="BK108" s="132">
        <f>SUM(BK109:BK111)</f>
        <v>0</v>
      </c>
    </row>
    <row r="109" spans="1:65" s="2" customFormat="1" ht="16.5" customHeight="1">
      <c r="A109" s="28"/>
      <c r="B109" s="135"/>
      <c r="C109" s="136" t="s">
        <v>210</v>
      </c>
      <c r="D109" s="136" t="s">
        <v>137</v>
      </c>
      <c r="E109" s="137" t="s">
        <v>211</v>
      </c>
      <c r="F109" s="138" t="s">
        <v>212</v>
      </c>
      <c r="G109" s="139" t="s">
        <v>202</v>
      </c>
      <c r="H109" s="140">
        <v>2</v>
      </c>
      <c r="I109" s="185">
        <v>0</v>
      </c>
      <c r="J109" s="141">
        <f>ROUND(I109*H109,2)</f>
        <v>0</v>
      </c>
      <c r="K109" s="138" t="s">
        <v>140</v>
      </c>
      <c r="L109" s="29"/>
      <c r="M109" s="142" t="s">
        <v>3</v>
      </c>
      <c r="N109" s="143" t="s">
        <v>44</v>
      </c>
      <c r="O109" s="144">
        <v>0.037</v>
      </c>
      <c r="P109" s="144">
        <f>O109*H109</f>
        <v>0.074</v>
      </c>
      <c r="Q109" s="144">
        <v>0.20266</v>
      </c>
      <c r="R109" s="144">
        <f>Q109*H109</f>
        <v>0.40532</v>
      </c>
      <c r="S109" s="144">
        <v>0</v>
      </c>
      <c r="T109" s="145">
        <f>S109*H109</f>
        <v>0</v>
      </c>
      <c r="U109" s="28"/>
      <c r="V109" s="28"/>
      <c r="W109" s="28"/>
      <c r="X109" s="28"/>
      <c r="Y109" s="28"/>
      <c r="Z109" s="28"/>
      <c r="AA109" s="28"/>
      <c r="AB109" s="28"/>
      <c r="AC109" s="28"/>
      <c r="AD109" s="28"/>
      <c r="AE109" s="28"/>
      <c r="AR109" s="146" t="s">
        <v>159</v>
      </c>
      <c r="AT109" s="146" t="s">
        <v>137</v>
      </c>
      <c r="AU109" s="146" t="s">
        <v>83</v>
      </c>
      <c r="AY109" s="16" t="s">
        <v>134</v>
      </c>
      <c r="BE109" s="147">
        <f>IF(N109="základní",J109,0)</f>
        <v>0</v>
      </c>
      <c r="BF109" s="147">
        <f>IF(N109="snížená",J109,0)</f>
        <v>0</v>
      </c>
      <c r="BG109" s="147">
        <f>IF(N109="zákl. přenesená",J109,0)</f>
        <v>0</v>
      </c>
      <c r="BH109" s="147">
        <f>IF(N109="sníž. přenesená",J109,0)</f>
        <v>0</v>
      </c>
      <c r="BI109" s="147">
        <f>IF(N109="nulová",J109,0)</f>
        <v>0</v>
      </c>
      <c r="BJ109" s="16" t="s">
        <v>81</v>
      </c>
      <c r="BK109" s="147">
        <f>ROUND(I109*H109,2)</f>
        <v>0</v>
      </c>
      <c r="BL109" s="16" t="s">
        <v>159</v>
      </c>
      <c r="BM109" s="146" t="s">
        <v>213</v>
      </c>
    </row>
    <row r="110" spans="1:47" s="2" customFormat="1" ht="48.75">
      <c r="A110" s="28"/>
      <c r="B110" s="29"/>
      <c r="C110" s="28"/>
      <c r="D110" s="148" t="s">
        <v>186</v>
      </c>
      <c r="E110" s="28"/>
      <c r="F110" s="149" t="s">
        <v>214</v>
      </c>
      <c r="G110" s="28"/>
      <c r="H110" s="28"/>
      <c r="I110" s="28"/>
      <c r="J110" s="28"/>
      <c r="K110" s="28"/>
      <c r="L110" s="29"/>
      <c r="M110" s="150"/>
      <c r="N110" s="151"/>
      <c r="O110" s="49"/>
      <c r="P110" s="49"/>
      <c r="Q110" s="49"/>
      <c r="R110" s="49"/>
      <c r="S110" s="49"/>
      <c r="T110" s="50"/>
      <c r="U110" s="28"/>
      <c r="V110" s="28"/>
      <c r="W110" s="28"/>
      <c r="X110" s="28"/>
      <c r="Y110" s="28"/>
      <c r="Z110" s="28"/>
      <c r="AA110" s="28"/>
      <c r="AB110" s="28"/>
      <c r="AC110" s="28"/>
      <c r="AD110" s="28"/>
      <c r="AE110" s="28"/>
      <c r="AT110" s="16" t="s">
        <v>186</v>
      </c>
      <c r="AU110" s="16" t="s">
        <v>83</v>
      </c>
    </row>
    <row r="111" spans="2:51" s="13" customFormat="1" ht="12">
      <c r="B111" s="156"/>
      <c r="D111" s="148" t="s">
        <v>188</v>
      </c>
      <c r="E111" s="157" t="s">
        <v>3</v>
      </c>
      <c r="F111" s="158" t="s">
        <v>446</v>
      </c>
      <c r="H111" s="159">
        <v>2</v>
      </c>
      <c r="L111" s="156"/>
      <c r="M111" s="160"/>
      <c r="N111" s="161"/>
      <c r="O111" s="161"/>
      <c r="P111" s="161"/>
      <c r="Q111" s="161"/>
      <c r="R111" s="161"/>
      <c r="S111" s="161"/>
      <c r="T111" s="162"/>
      <c r="AT111" s="157" t="s">
        <v>188</v>
      </c>
      <c r="AU111" s="157" t="s">
        <v>83</v>
      </c>
      <c r="AV111" s="13" t="s">
        <v>83</v>
      </c>
      <c r="AW111" s="13" t="s">
        <v>34</v>
      </c>
      <c r="AX111" s="13" t="s">
        <v>81</v>
      </c>
      <c r="AY111" s="157" t="s">
        <v>134</v>
      </c>
    </row>
    <row r="112" spans="2:63" s="12" customFormat="1" ht="22.9" customHeight="1">
      <c r="B112" s="123"/>
      <c r="D112" s="124" t="s">
        <v>72</v>
      </c>
      <c r="E112" s="133" t="s">
        <v>215</v>
      </c>
      <c r="F112" s="133" t="s">
        <v>216</v>
      </c>
      <c r="J112" s="134">
        <f>BK112</f>
        <v>0</v>
      </c>
      <c r="L112" s="123"/>
      <c r="M112" s="127"/>
      <c r="N112" s="128"/>
      <c r="O112" s="128"/>
      <c r="P112" s="129">
        <f>SUM(P113:P116)</f>
        <v>3.7199999999999998</v>
      </c>
      <c r="Q112" s="128"/>
      <c r="R112" s="129">
        <f>SUM(R113:R116)</f>
        <v>0</v>
      </c>
      <c r="S112" s="128"/>
      <c r="T112" s="130">
        <f>SUM(T113:T116)</f>
        <v>0</v>
      </c>
      <c r="AR112" s="124" t="s">
        <v>81</v>
      </c>
      <c r="AT112" s="131" t="s">
        <v>72</v>
      </c>
      <c r="AU112" s="131" t="s">
        <v>81</v>
      </c>
      <c r="AY112" s="124" t="s">
        <v>134</v>
      </c>
      <c r="BK112" s="132">
        <f>SUM(BK113:BK116)</f>
        <v>0</v>
      </c>
    </row>
    <row r="113" spans="1:65" s="2" customFormat="1" ht="16.5" customHeight="1">
      <c r="A113" s="28"/>
      <c r="B113" s="135"/>
      <c r="C113" s="136" t="s">
        <v>217</v>
      </c>
      <c r="D113" s="136" t="s">
        <v>137</v>
      </c>
      <c r="E113" s="137" t="s">
        <v>224</v>
      </c>
      <c r="F113" s="138" t="s">
        <v>225</v>
      </c>
      <c r="G113" s="139" t="s">
        <v>226</v>
      </c>
      <c r="H113" s="140">
        <v>60</v>
      </c>
      <c r="I113" s="185">
        <v>0</v>
      </c>
      <c r="J113" s="141">
        <f>ROUND(I113*H113,2)</f>
        <v>0</v>
      </c>
      <c r="K113" s="138" t="s">
        <v>140</v>
      </c>
      <c r="L113" s="29"/>
      <c r="M113" s="142" t="s">
        <v>3</v>
      </c>
      <c r="N113" s="143" t="s">
        <v>44</v>
      </c>
      <c r="O113" s="144">
        <v>0.062</v>
      </c>
      <c r="P113" s="144">
        <f>O113*H113</f>
        <v>3.7199999999999998</v>
      </c>
      <c r="Q113" s="144">
        <v>0</v>
      </c>
      <c r="R113" s="144">
        <f>Q113*H113</f>
        <v>0</v>
      </c>
      <c r="S113" s="144">
        <v>0</v>
      </c>
      <c r="T113" s="145">
        <f>S113*H113</f>
        <v>0</v>
      </c>
      <c r="U113" s="28"/>
      <c r="V113" s="28"/>
      <c r="W113" s="28"/>
      <c r="X113" s="28"/>
      <c r="Y113" s="28"/>
      <c r="Z113" s="28"/>
      <c r="AA113" s="28"/>
      <c r="AB113" s="28"/>
      <c r="AC113" s="28"/>
      <c r="AD113" s="28"/>
      <c r="AE113" s="28"/>
      <c r="AR113" s="146" t="s">
        <v>159</v>
      </c>
      <c r="AT113" s="146" t="s">
        <v>137</v>
      </c>
      <c r="AU113" s="146" t="s">
        <v>83</v>
      </c>
      <c r="AY113" s="16" t="s">
        <v>134</v>
      </c>
      <c r="BE113" s="147">
        <f>IF(N113="základní",J113,0)</f>
        <v>0</v>
      </c>
      <c r="BF113" s="147">
        <f>IF(N113="snížená",J113,0)</f>
        <v>0</v>
      </c>
      <c r="BG113" s="147">
        <f>IF(N113="zákl. přenesená",J113,0)</f>
        <v>0</v>
      </c>
      <c r="BH113" s="147">
        <f>IF(N113="sníž. přenesená",J113,0)</f>
        <v>0</v>
      </c>
      <c r="BI113" s="147">
        <f>IF(N113="nulová",J113,0)</f>
        <v>0</v>
      </c>
      <c r="BJ113" s="16" t="s">
        <v>81</v>
      </c>
      <c r="BK113" s="147">
        <f>ROUND(I113*H113,2)</f>
        <v>0</v>
      </c>
      <c r="BL113" s="16" t="s">
        <v>159</v>
      </c>
      <c r="BM113" s="146" t="s">
        <v>227</v>
      </c>
    </row>
    <row r="114" spans="1:47" s="2" customFormat="1" ht="29.25">
      <c r="A114" s="28"/>
      <c r="B114" s="29"/>
      <c r="C114" s="28"/>
      <c r="D114" s="148" t="s">
        <v>186</v>
      </c>
      <c r="E114" s="28"/>
      <c r="F114" s="149" t="s">
        <v>228</v>
      </c>
      <c r="G114" s="28"/>
      <c r="H114" s="28"/>
      <c r="I114" s="28"/>
      <c r="J114" s="28"/>
      <c r="K114" s="28"/>
      <c r="L114" s="29"/>
      <c r="M114" s="150"/>
      <c r="N114" s="151"/>
      <c r="O114" s="49"/>
      <c r="P114" s="49"/>
      <c r="Q114" s="49"/>
      <c r="R114" s="49"/>
      <c r="S114" s="49"/>
      <c r="T114" s="50"/>
      <c r="U114" s="28"/>
      <c r="V114" s="28"/>
      <c r="W114" s="28"/>
      <c r="X114" s="28"/>
      <c r="Y114" s="28"/>
      <c r="Z114" s="28"/>
      <c r="AA114" s="28"/>
      <c r="AB114" s="28"/>
      <c r="AC114" s="28"/>
      <c r="AD114" s="28"/>
      <c r="AE114" s="28"/>
      <c r="AT114" s="16" t="s">
        <v>186</v>
      </c>
      <c r="AU114" s="16" t="s">
        <v>83</v>
      </c>
    </row>
    <row r="115" spans="2:51" s="13" customFormat="1" ht="12">
      <c r="B115" s="156"/>
      <c r="D115" s="148" t="s">
        <v>188</v>
      </c>
      <c r="E115" s="157" t="s">
        <v>3</v>
      </c>
      <c r="F115" s="158" t="s">
        <v>229</v>
      </c>
      <c r="H115" s="159">
        <v>60</v>
      </c>
      <c r="L115" s="156"/>
      <c r="M115" s="160"/>
      <c r="N115" s="161"/>
      <c r="O115" s="161"/>
      <c r="P115" s="161"/>
      <c r="Q115" s="161"/>
      <c r="R115" s="161"/>
      <c r="S115" s="161"/>
      <c r="T115" s="162"/>
      <c r="AT115" s="157" t="s">
        <v>188</v>
      </c>
      <c r="AU115" s="157" t="s">
        <v>83</v>
      </c>
      <c r="AV115" s="13" t="s">
        <v>83</v>
      </c>
      <c r="AW115" s="13" t="s">
        <v>34</v>
      </c>
      <c r="AX115" s="13" t="s">
        <v>81</v>
      </c>
      <c r="AY115" s="157" t="s">
        <v>134</v>
      </c>
    </row>
    <row r="116" spans="1:65" s="2" customFormat="1" ht="16.5" customHeight="1">
      <c r="A116" s="28"/>
      <c r="B116" s="135"/>
      <c r="C116" s="163" t="s">
        <v>223</v>
      </c>
      <c r="D116" s="163" t="s">
        <v>230</v>
      </c>
      <c r="E116" s="164" t="s">
        <v>231</v>
      </c>
      <c r="F116" s="165" t="s">
        <v>232</v>
      </c>
      <c r="G116" s="166" t="s">
        <v>233</v>
      </c>
      <c r="H116" s="167">
        <v>4</v>
      </c>
      <c r="I116" s="186">
        <v>0</v>
      </c>
      <c r="J116" s="168">
        <f>ROUND(I116*H116,2)</f>
        <v>0</v>
      </c>
      <c r="K116" s="165" t="s">
        <v>3</v>
      </c>
      <c r="L116" s="169"/>
      <c r="M116" s="170" t="s">
        <v>3</v>
      </c>
      <c r="N116" s="171" t="s">
        <v>44</v>
      </c>
      <c r="O116" s="144">
        <v>0</v>
      </c>
      <c r="P116" s="144">
        <f>O116*H116</f>
        <v>0</v>
      </c>
      <c r="Q116" s="144">
        <v>0</v>
      </c>
      <c r="R116" s="144">
        <f>Q116*H116</f>
        <v>0</v>
      </c>
      <c r="S116" s="144">
        <v>0</v>
      </c>
      <c r="T116" s="145">
        <f>S116*H116</f>
        <v>0</v>
      </c>
      <c r="U116" s="28"/>
      <c r="V116" s="28"/>
      <c r="W116" s="28"/>
      <c r="X116" s="28"/>
      <c r="Y116" s="28"/>
      <c r="Z116" s="28"/>
      <c r="AA116" s="28"/>
      <c r="AB116" s="28"/>
      <c r="AC116" s="28"/>
      <c r="AD116" s="28"/>
      <c r="AE116" s="28"/>
      <c r="AR116" s="146" t="s">
        <v>223</v>
      </c>
      <c r="AT116" s="146" t="s">
        <v>230</v>
      </c>
      <c r="AU116" s="146" t="s">
        <v>83</v>
      </c>
      <c r="AY116" s="16" t="s">
        <v>134</v>
      </c>
      <c r="BE116" s="147">
        <f>IF(N116="základní",J116,0)</f>
        <v>0</v>
      </c>
      <c r="BF116" s="147">
        <f>IF(N116="snížená",J116,0)</f>
        <v>0</v>
      </c>
      <c r="BG116" s="147">
        <f>IF(N116="zákl. přenesená",J116,0)</f>
        <v>0</v>
      </c>
      <c r="BH116" s="147">
        <f>IF(N116="sníž. přenesená",J116,0)</f>
        <v>0</v>
      </c>
      <c r="BI116" s="147">
        <f>IF(N116="nulová",J116,0)</f>
        <v>0</v>
      </c>
      <c r="BJ116" s="16" t="s">
        <v>81</v>
      </c>
      <c r="BK116" s="147">
        <f>ROUND(I116*H116,2)</f>
        <v>0</v>
      </c>
      <c r="BL116" s="16" t="s">
        <v>159</v>
      </c>
      <c r="BM116" s="146" t="s">
        <v>234</v>
      </c>
    </row>
    <row r="117" spans="2:63" s="12" customFormat="1" ht="22.9" customHeight="1">
      <c r="B117" s="123"/>
      <c r="D117" s="124" t="s">
        <v>72</v>
      </c>
      <c r="E117" s="133" t="s">
        <v>241</v>
      </c>
      <c r="F117" s="133" t="s">
        <v>242</v>
      </c>
      <c r="J117" s="134">
        <f>BK117</f>
        <v>0</v>
      </c>
      <c r="L117" s="123"/>
      <c r="M117" s="127"/>
      <c r="N117" s="128"/>
      <c r="O117" s="128"/>
      <c r="P117" s="129">
        <f>SUM(P118:P119)</f>
        <v>2.5066339999999996</v>
      </c>
      <c r="Q117" s="128"/>
      <c r="R117" s="129">
        <f>SUM(R118:R119)</f>
        <v>0</v>
      </c>
      <c r="S117" s="128"/>
      <c r="T117" s="130">
        <f>SUM(T118:T119)</f>
        <v>0</v>
      </c>
      <c r="AR117" s="124" t="s">
        <v>81</v>
      </c>
      <c r="AT117" s="131" t="s">
        <v>72</v>
      </c>
      <c r="AU117" s="131" t="s">
        <v>81</v>
      </c>
      <c r="AY117" s="124" t="s">
        <v>134</v>
      </c>
      <c r="BK117" s="132">
        <f>SUM(BK118:BK119)</f>
        <v>0</v>
      </c>
    </row>
    <row r="118" spans="1:65" s="2" customFormat="1" ht="16.5" customHeight="1">
      <c r="A118" s="28"/>
      <c r="B118" s="135"/>
      <c r="C118" s="136" t="s">
        <v>215</v>
      </c>
      <c r="D118" s="136" t="s">
        <v>137</v>
      </c>
      <c r="E118" s="137" t="s">
        <v>244</v>
      </c>
      <c r="F118" s="138" t="s">
        <v>245</v>
      </c>
      <c r="G118" s="139" t="s">
        <v>246</v>
      </c>
      <c r="H118" s="140">
        <v>5.954</v>
      </c>
      <c r="I118" s="185">
        <v>0</v>
      </c>
      <c r="J118" s="141">
        <f>ROUND(I118*H118,2)</f>
        <v>0</v>
      </c>
      <c r="K118" s="138" t="s">
        <v>140</v>
      </c>
      <c r="L118" s="29"/>
      <c r="M118" s="142" t="s">
        <v>3</v>
      </c>
      <c r="N118" s="143" t="s">
        <v>44</v>
      </c>
      <c r="O118" s="144">
        <v>0.421</v>
      </c>
      <c r="P118" s="144">
        <f>O118*H118</f>
        <v>2.5066339999999996</v>
      </c>
      <c r="Q118" s="144">
        <v>0</v>
      </c>
      <c r="R118" s="144">
        <f>Q118*H118</f>
        <v>0</v>
      </c>
      <c r="S118" s="144">
        <v>0</v>
      </c>
      <c r="T118" s="145">
        <f>S118*H118</f>
        <v>0</v>
      </c>
      <c r="U118" s="28"/>
      <c r="V118" s="28"/>
      <c r="W118" s="28"/>
      <c r="X118" s="28"/>
      <c r="Y118" s="28"/>
      <c r="Z118" s="28"/>
      <c r="AA118" s="28"/>
      <c r="AB118" s="28"/>
      <c r="AC118" s="28"/>
      <c r="AD118" s="28"/>
      <c r="AE118" s="28"/>
      <c r="AR118" s="146" t="s">
        <v>159</v>
      </c>
      <c r="AT118" s="146" t="s">
        <v>137</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159</v>
      </c>
      <c r="BM118" s="146" t="s">
        <v>247</v>
      </c>
    </row>
    <row r="119" spans="1:47" s="2" customFormat="1" ht="29.25">
      <c r="A119" s="28"/>
      <c r="B119" s="29"/>
      <c r="C119" s="28"/>
      <c r="D119" s="148" t="s">
        <v>186</v>
      </c>
      <c r="E119" s="28"/>
      <c r="F119" s="149" t="s">
        <v>248</v>
      </c>
      <c r="G119" s="28"/>
      <c r="H119" s="28"/>
      <c r="I119" s="28"/>
      <c r="J119" s="28"/>
      <c r="K119" s="28"/>
      <c r="L119" s="29"/>
      <c r="M119" s="150"/>
      <c r="N119" s="151"/>
      <c r="O119" s="49"/>
      <c r="P119" s="49"/>
      <c r="Q119" s="49"/>
      <c r="R119" s="49"/>
      <c r="S119" s="49"/>
      <c r="T119" s="50"/>
      <c r="U119" s="28"/>
      <c r="V119" s="28"/>
      <c r="W119" s="28"/>
      <c r="X119" s="28"/>
      <c r="Y119" s="28"/>
      <c r="Z119" s="28"/>
      <c r="AA119" s="28"/>
      <c r="AB119" s="28"/>
      <c r="AC119" s="28"/>
      <c r="AD119" s="28"/>
      <c r="AE119" s="28"/>
      <c r="AT119" s="16" t="s">
        <v>186</v>
      </c>
      <c r="AU119" s="16" t="s">
        <v>83</v>
      </c>
    </row>
    <row r="120" spans="2:63" s="12" customFormat="1" ht="25.9" customHeight="1">
      <c r="B120" s="123"/>
      <c r="D120" s="124" t="s">
        <v>72</v>
      </c>
      <c r="E120" s="125" t="s">
        <v>249</v>
      </c>
      <c r="F120" s="125" t="s">
        <v>250</v>
      </c>
      <c r="J120" s="126">
        <f>BK120</f>
        <v>0</v>
      </c>
      <c r="L120" s="123"/>
      <c r="M120" s="127"/>
      <c r="N120" s="128"/>
      <c r="O120" s="128"/>
      <c r="P120" s="129">
        <f>P121+P146</f>
        <v>38.630559</v>
      </c>
      <c r="Q120" s="128"/>
      <c r="R120" s="129">
        <f>R121+R146</f>
        <v>0.01658</v>
      </c>
      <c r="S120" s="128"/>
      <c r="T120" s="130">
        <f>T121+T146</f>
        <v>0.06</v>
      </c>
      <c r="AR120" s="124" t="s">
        <v>83</v>
      </c>
      <c r="AT120" s="131" t="s">
        <v>72</v>
      </c>
      <c r="AU120" s="131" t="s">
        <v>73</v>
      </c>
      <c r="AY120" s="124" t="s">
        <v>134</v>
      </c>
      <c r="BK120" s="132">
        <f>BK121+BK146</f>
        <v>0</v>
      </c>
    </row>
    <row r="121" spans="2:63" s="12" customFormat="1" ht="22.9" customHeight="1">
      <c r="B121" s="123"/>
      <c r="D121" s="124" t="s">
        <v>72</v>
      </c>
      <c r="E121" s="133" t="s">
        <v>251</v>
      </c>
      <c r="F121" s="133" t="s">
        <v>252</v>
      </c>
      <c r="J121" s="134">
        <f>BK121</f>
        <v>0</v>
      </c>
      <c r="L121" s="123"/>
      <c r="M121" s="127"/>
      <c r="N121" s="128"/>
      <c r="O121" s="128"/>
      <c r="P121" s="129">
        <f>SUM(P122:P145)</f>
        <v>38.630559</v>
      </c>
      <c r="Q121" s="128"/>
      <c r="R121" s="129">
        <f>SUM(R122:R145)</f>
        <v>0.01658</v>
      </c>
      <c r="S121" s="128"/>
      <c r="T121" s="130">
        <f>SUM(T122:T145)</f>
        <v>0.06</v>
      </c>
      <c r="AR121" s="124" t="s">
        <v>83</v>
      </c>
      <c r="AT121" s="131" t="s">
        <v>72</v>
      </c>
      <c r="AU121" s="131" t="s">
        <v>81</v>
      </c>
      <c r="AY121" s="124" t="s">
        <v>134</v>
      </c>
      <c r="BK121" s="132">
        <f>SUM(BK122:BK145)</f>
        <v>0</v>
      </c>
    </row>
    <row r="122" spans="1:65" s="2" customFormat="1" ht="16.5" customHeight="1">
      <c r="A122" s="28"/>
      <c r="B122" s="135"/>
      <c r="C122" s="136" t="s">
        <v>357</v>
      </c>
      <c r="D122" s="136" t="s">
        <v>137</v>
      </c>
      <c r="E122" s="137" t="s">
        <v>254</v>
      </c>
      <c r="F122" s="138" t="s">
        <v>255</v>
      </c>
      <c r="G122" s="139" t="s">
        <v>226</v>
      </c>
      <c r="H122" s="140">
        <v>70</v>
      </c>
      <c r="I122" s="185">
        <v>0</v>
      </c>
      <c r="J122" s="141">
        <f>ROUND(I122*H122,2)</f>
        <v>0</v>
      </c>
      <c r="K122" s="138" t="s">
        <v>3</v>
      </c>
      <c r="L122" s="29"/>
      <c r="M122" s="142" t="s">
        <v>3</v>
      </c>
      <c r="N122" s="143" t="s">
        <v>44</v>
      </c>
      <c r="O122" s="144">
        <v>0</v>
      </c>
      <c r="P122" s="144">
        <f>O122*H122</f>
        <v>0</v>
      </c>
      <c r="Q122" s="144">
        <v>0</v>
      </c>
      <c r="R122" s="144">
        <f>Q122*H122</f>
        <v>0</v>
      </c>
      <c r="S122" s="144">
        <v>0</v>
      </c>
      <c r="T122" s="145">
        <f>S122*H122</f>
        <v>0</v>
      </c>
      <c r="U122" s="28"/>
      <c r="V122" s="28"/>
      <c r="W122" s="28"/>
      <c r="X122" s="28"/>
      <c r="Y122" s="28"/>
      <c r="Z122" s="28"/>
      <c r="AA122" s="28"/>
      <c r="AB122" s="28"/>
      <c r="AC122" s="28"/>
      <c r="AD122" s="28"/>
      <c r="AE122" s="28"/>
      <c r="AR122" s="146" t="s">
        <v>256</v>
      </c>
      <c r="AT122" s="146" t="s">
        <v>137</v>
      </c>
      <c r="AU122" s="146" t="s">
        <v>83</v>
      </c>
      <c r="AY122" s="16" t="s">
        <v>134</v>
      </c>
      <c r="BE122" s="147">
        <f>IF(N122="základní",J122,0)</f>
        <v>0</v>
      </c>
      <c r="BF122" s="147">
        <f>IF(N122="snížená",J122,0)</f>
        <v>0</v>
      </c>
      <c r="BG122" s="147">
        <f>IF(N122="zákl. přenesená",J122,0)</f>
        <v>0</v>
      </c>
      <c r="BH122" s="147">
        <f>IF(N122="sníž. přenesená",J122,0)</f>
        <v>0</v>
      </c>
      <c r="BI122" s="147">
        <f>IF(N122="nulová",J122,0)</f>
        <v>0</v>
      </c>
      <c r="BJ122" s="16" t="s">
        <v>81</v>
      </c>
      <c r="BK122" s="147">
        <f>ROUND(I122*H122,2)</f>
        <v>0</v>
      </c>
      <c r="BL122" s="16" t="s">
        <v>256</v>
      </c>
      <c r="BM122" s="146" t="s">
        <v>470</v>
      </c>
    </row>
    <row r="123" spans="1:47" s="2" customFormat="1" ht="48.75">
      <c r="A123" s="28"/>
      <c r="B123" s="29"/>
      <c r="C123" s="28"/>
      <c r="D123" s="148" t="s">
        <v>143</v>
      </c>
      <c r="E123" s="28"/>
      <c r="F123" s="149" t="s">
        <v>258</v>
      </c>
      <c r="G123" s="28"/>
      <c r="H123" s="28"/>
      <c r="I123" s="28"/>
      <c r="J123" s="28"/>
      <c r="K123" s="28"/>
      <c r="L123" s="29"/>
      <c r="M123" s="150"/>
      <c r="N123" s="151"/>
      <c r="O123" s="49"/>
      <c r="P123" s="49"/>
      <c r="Q123" s="49"/>
      <c r="R123" s="49"/>
      <c r="S123" s="49"/>
      <c r="T123" s="50"/>
      <c r="U123" s="28"/>
      <c r="V123" s="28"/>
      <c r="W123" s="28"/>
      <c r="X123" s="28"/>
      <c r="Y123" s="28"/>
      <c r="Z123" s="28"/>
      <c r="AA123" s="28"/>
      <c r="AB123" s="28"/>
      <c r="AC123" s="28"/>
      <c r="AD123" s="28"/>
      <c r="AE123" s="28"/>
      <c r="AT123" s="16" t="s">
        <v>143</v>
      </c>
      <c r="AU123" s="16" t="s">
        <v>83</v>
      </c>
    </row>
    <row r="124" spans="1:65" s="2" customFormat="1" ht="16.5" customHeight="1">
      <c r="A124" s="28"/>
      <c r="B124" s="135"/>
      <c r="C124" s="163" t="s">
        <v>361</v>
      </c>
      <c r="D124" s="163" t="s">
        <v>230</v>
      </c>
      <c r="E124" s="164" t="s">
        <v>376</v>
      </c>
      <c r="F124" s="165" t="s">
        <v>377</v>
      </c>
      <c r="G124" s="166" t="s">
        <v>226</v>
      </c>
      <c r="H124" s="167">
        <v>-70</v>
      </c>
      <c r="I124" s="186">
        <v>0</v>
      </c>
      <c r="J124" s="168">
        <f>ROUND(I124*H124,2)</f>
        <v>0</v>
      </c>
      <c r="K124" s="165" t="s">
        <v>3</v>
      </c>
      <c r="L124" s="169"/>
      <c r="M124" s="170" t="s">
        <v>3</v>
      </c>
      <c r="N124" s="171" t="s">
        <v>44</v>
      </c>
      <c r="O124" s="144">
        <v>0</v>
      </c>
      <c r="P124" s="144">
        <f>O124*H124</f>
        <v>0</v>
      </c>
      <c r="Q124" s="144">
        <v>0</v>
      </c>
      <c r="R124" s="144">
        <f>Q124*H124</f>
        <v>0</v>
      </c>
      <c r="S124" s="144">
        <v>0</v>
      </c>
      <c r="T124" s="145">
        <f>S124*H124</f>
        <v>0</v>
      </c>
      <c r="U124" s="28"/>
      <c r="V124" s="28"/>
      <c r="W124" s="28"/>
      <c r="X124" s="28"/>
      <c r="Y124" s="28"/>
      <c r="Z124" s="28"/>
      <c r="AA124" s="28"/>
      <c r="AB124" s="28"/>
      <c r="AC124" s="28"/>
      <c r="AD124" s="28"/>
      <c r="AE124" s="28"/>
      <c r="AR124" s="146" t="s">
        <v>262</v>
      </c>
      <c r="AT124" s="146" t="s">
        <v>230</v>
      </c>
      <c r="AU124" s="146" t="s">
        <v>83</v>
      </c>
      <c r="AY124" s="16" t="s">
        <v>134</v>
      </c>
      <c r="BE124" s="147">
        <f>IF(N124="základní",J124,0)</f>
        <v>0</v>
      </c>
      <c r="BF124" s="147">
        <f>IF(N124="snížená",J124,0)</f>
        <v>0</v>
      </c>
      <c r="BG124" s="147">
        <f>IF(N124="zákl. přenesená",J124,0)</f>
        <v>0</v>
      </c>
      <c r="BH124" s="147">
        <f>IF(N124="sníž. přenesená",J124,0)</f>
        <v>0</v>
      </c>
      <c r="BI124" s="147">
        <f>IF(N124="nulová",J124,0)</f>
        <v>0</v>
      </c>
      <c r="BJ124" s="16" t="s">
        <v>81</v>
      </c>
      <c r="BK124" s="147">
        <f>ROUND(I124*H124,2)</f>
        <v>0</v>
      </c>
      <c r="BL124" s="16" t="s">
        <v>256</v>
      </c>
      <c r="BM124" s="146" t="s">
        <v>471</v>
      </c>
    </row>
    <row r="125" spans="2:51" s="13" customFormat="1" ht="12">
      <c r="B125" s="156"/>
      <c r="D125" s="148" t="s">
        <v>188</v>
      </c>
      <c r="F125" s="158" t="s">
        <v>472</v>
      </c>
      <c r="H125" s="159">
        <v>-70</v>
      </c>
      <c r="L125" s="156"/>
      <c r="M125" s="160"/>
      <c r="N125" s="161"/>
      <c r="O125" s="161"/>
      <c r="P125" s="161"/>
      <c r="Q125" s="161"/>
      <c r="R125" s="161"/>
      <c r="S125" s="161"/>
      <c r="T125" s="162"/>
      <c r="AT125" s="157" t="s">
        <v>188</v>
      </c>
      <c r="AU125" s="157" t="s">
        <v>83</v>
      </c>
      <c r="AV125" s="13" t="s">
        <v>83</v>
      </c>
      <c r="AW125" s="13" t="s">
        <v>4</v>
      </c>
      <c r="AX125" s="13" t="s">
        <v>81</v>
      </c>
      <c r="AY125" s="157" t="s">
        <v>134</v>
      </c>
    </row>
    <row r="126" spans="1:65" s="2" customFormat="1" ht="16.5" customHeight="1">
      <c r="A126" s="28"/>
      <c r="B126" s="135"/>
      <c r="C126" s="136" t="s">
        <v>235</v>
      </c>
      <c r="D126" s="136" t="s">
        <v>137</v>
      </c>
      <c r="E126" s="137" t="s">
        <v>266</v>
      </c>
      <c r="F126" s="138" t="s">
        <v>267</v>
      </c>
      <c r="G126" s="139" t="s">
        <v>226</v>
      </c>
      <c r="H126" s="140">
        <v>84</v>
      </c>
      <c r="I126" s="185">
        <v>0</v>
      </c>
      <c r="J126" s="141">
        <f>ROUND(I126*H126,2)</f>
        <v>0</v>
      </c>
      <c r="K126" s="138" t="s">
        <v>140</v>
      </c>
      <c r="L126" s="29"/>
      <c r="M126" s="142" t="s">
        <v>3</v>
      </c>
      <c r="N126" s="143" t="s">
        <v>44</v>
      </c>
      <c r="O126" s="144">
        <v>0.266</v>
      </c>
      <c r="P126" s="144">
        <f>O126*H126</f>
        <v>22.344</v>
      </c>
      <c r="Q126" s="144">
        <v>7E-05</v>
      </c>
      <c r="R126" s="144">
        <f>Q126*H126</f>
        <v>0.00588</v>
      </c>
      <c r="S126" s="144">
        <v>0</v>
      </c>
      <c r="T126" s="145">
        <f>S126*H126</f>
        <v>0</v>
      </c>
      <c r="U126" s="28"/>
      <c r="V126" s="28"/>
      <c r="W126" s="28"/>
      <c r="X126" s="28"/>
      <c r="Y126" s="28"/>
      <c r="Z126" s="28"/>
      <c r="AA126" s="28"/>
      <c r="AB126" s="28"/>
      <c r="AC126" s="28"/>
      <c r="AD126" s="28"/>
      <c r="AE126" s="28"/>
      <c r="AR126" s="146" t="s">
        <v>256</v>
      </c>
      <c r="AT126" s="146" t="s">
        <v>137</v>
      </c>
      <c r="AU126" s="146" t="s">
        <v>83</v>
      </c>
      <c r="AY126" s="16" t="s">
        <v>134</v>
      </c>
      <c r="BE126" s="147">
        <f>IF(N126="základní",J126,0)</f>
        <v>0</v>
      </c>
      <c r="BF126" s="147">
        <f>IF(N126="snížená",J126,0)</f>
        <v>0</v>
      </c>
      <c r="BG126" s="147">
        <f>IF(N126="zákl. přenesená",J126,0)</f>
        <v>0</v>
      </c>
      <c r="BH126" s="147">
        <f>IF(N126="sníž. přenesená",J126,0)</f>
        <v>0</v>
      </c>
      <c r="BI126" s="147">
        <f>IF(N126="nulová",J126,0)</f>
        <v>0</v>
      </c>
      <c r="BJ126" s="16" t="s">
        <v>81</v>
      </c>
      <c r="BK126" s="147">
        <f>ROUND(I126*H126,2)</f>
        <v>0</v>
      </c>
      <c r="BL126" s="16" t="s">
        <v>256</v>
      </c>
      <c r="BM126" s="146" t="s">
        <v>268</v>
      </c>
    </row>
    <row r="127" spans="1:47" s="2" customFormat="1" ht="29.25">
      <c r="A127" s="28"/>
      <c r="B127" s="29"/>
      <c r="C127" s="28"/>
      <c r="D127" s="148" t="s">
        <v>186</v>
      </c>
      <c r="E127" s="28"/>
      <c r="F127" s="149" t="s">
        <v>269</v>
      </c>
      <c r="G127" s="28"/>
      <c r="H127" s="28"/>
      <c r="I127" s="28"/>
      <c r="J127" s="28"/>
      <c r="K127" s="28"/>
      <c r="L127" s="29"/>
      <c r="M127" s="150"/>
      <c r="N127" s="151"/>
      <c r="O127" s="49"/>
      <c r="P127" s="49"/>
      <c r="Q127" s="49"/>
      <c r="R127" s="49"/>
      <c r="S127" s="49"/>
      <c r="T127" s="50"/>
      <c r="U127" s="28"/>
      <c r="V127" s="28"/>
      <c r="W127" s="28"/>
      <c r="X127" s="28"/>
      <c r="Y127" s="28"/>
      <c r="Z127" s="28"/>
      <c r="AA127" s="28"/>
      <c r="AB127" s="28"/>
      <c r="AC127" s="28"/>
      <c r="AD127" s="28"/>
      <c r="AE127" s="28"/>
      <c r="AT127" s="16" t="s">
        <v>186</v>
      </c>
      <c r="AU127" s="16" t="s">
        <v>83</v>
      </c>
    </row>
    <row r="128" spans="1:47" s="2" customFormat="1" ht="29.25">
      <c r="A128" s="28"/>
      <c r="B128" s="29"/>
      <c r="C128" s="28"/>
      <c r="D128" s="148" t="s">
        <v>143</v>
      </c>
      <c r="E128" s="28"/>
      <c r="F128" s="149" t="s">
        <v>270</v>
      </c>
      <c r="G128" s="28"/>
      <c r="H128" s="28"/>
      <c r="I128" s="28"/>
      <c r="J128" s="28"/>
      <c r="K128" s="28"/>
      <c r="L128" s="29"/>
      <c r="M128" s="150"/>
      <c r="N128" s="151"/>
      <c r="O128" s="49"/>
      <c r="P128" s="49"/>
      <c r="Q128" s="49"/>
      <c r="R128" s="49"/>
      <c r="S128" s="49"/>
      <c r="T128" s="50"/>
      <c r="U128" s="28"/>
      <c r="V128" s="28"/>
      <c r="W128" s="28"/>
      <c r="X128" s="28"/>
      <c r="Y128" s="28"/>
      <c r="Z128" s="28"/>
      <c r="AA128" s="28"/>
      <c r="AB128" s="28"/>
      <c r="AC128" s="28"/>
      <c r="AD128" s="28"/>
      <c r="AE128" s="28"/>
      <c r="AT128" s="16" t="s">
        <v>143</v>
      </c>
      <c r="AU128" s="16" t="s">
        <v>83</v>
      </c>
    </row>
    <row r="129" spans="2:51" s="13" customFormat="1" ht="12">
      <c r="B129" s="156"/>
      <c r="D129" s="148" t="s">
        <v>188</v>
      </c>
      <c r="E129" s="157" t="s">
        <v>3</v>
      </c>
      <c r="F129" s="158" t="s">
        <v>271</v>
      </c>
      <c r="H129" s="159">
        <v>24</v>
      </c>
      <c r="L129" s="156"/>
      <c r="M129" s="160"/>
      <c r="N129" s="161"/>
      <c r="O129" s="161"/>
      <c r="P129" s="161"/>
      <c r="Q129" s="161"/>
      <c r="R129" s="161"/>
      <c r="S129" s="161"/>
      <c r="T129" s="162"/>
      <c r="AT129" s="157" t="s">
        <v>188</v>
      </c>
      <c r="AU129" s="157" t="s">
        <v>83</v>
      </c>
      <c r="AV129" s="13" t="s">
        <v>83</v>
      </c>
      <c r="AW129" s="13" t="s">
        <v>34</v>
      </c>
      <c r="AX129" s="13" t="s">
        <v>73</v>
      </c>
      <c r="AY129" s="157" t="s">
        <v>134</v>
      </c>
    </row>
    <row r="130" spans="2:51" s="13" customFormat="1" ht="12">
      <c r="B130" s="156"/>
      <c r="D130" s="148" t="s">
        <v>188</v>
      </c>
      <c r="E130" s="157" t="s">
        <v>3</v>
      </c>
      <c r="F130" s="158" t="s">
        <v>388</v>
      </c>
      <c r="H130" s="159">
        <v>60</v>
      </c>
      <c r="L130" s="156"/>
      <c r="M130" s="160"/>
      <c r="N130" s="161"/>
      <c r="O130" s="161"/>
      <c r="P130" s="161"/>
      <c r="Q130" s="161"/>
      <c r="R130" s="161"/>
      <c r="S130" s="161"/>
      <c r="T130" s="162"/>
      <c r="AT130" s="157" t="s">
        <v>188</v>
      </c>
      <c r="AU130" s="157" t="s">
        <v>83</v>
      </c>
      <c r="AV130" s="13" t="s">
        <v>83</v>
      </c>
      <c r="AW130" s="13" t="s">
        <v>34</v>
      </c>
      <c r="AX130" s="13" t="s">
        <v>73</v>
      </c>
      <c r="AY130" s="157" t="s">
        <v>134</v>
      </c>
    </row>
    <row r="131" spans="2:51" s="14" customFormat="1" ht="12">
      <c r="B131" s="172"/>
      <c r="D131" s="148" t="s">
        <v>188</v>
      </c>
      <c r="E131" s="173" t="s">
        <v>3</v>
      </c>
      <c r="F131" s="174" t="s">
        <v>273</v>
      </c>
      <c r="H131" s="175">
        <v>84</v>
      </c>
      <c r="L131" s="172"/>
      <c r="M131" s="176"/>
      <c r="N131" s="177"/>
      <c r="O131" s="177"/>
      <c r="P131" s="177"/>
      <c r="Q131" s="177"/>
      <c r="R131" s="177"/>
      <c r="S131" s="177"/>
      <c r="T131" s="178"/>
      <c r="AT131" s="173" t="s">
        <v>188</v>
      </c>
      <c r="AU131" s="173" t="s">
        <v>83</v>
      </c>
      <c r="AV131" s="14" t="s">
        <v>159</v>
      </c>
      <c r="AW131" s="14" t="s">
        <v>34</v>
      </c>
      <c r="AX131" s="14" t="s">
        <v>81</v>
      </c>
      <c r="AY131" s="173" t="s">
        <v>134</v>
      </c>
    </row>
    <row r="132" spans="1:65" s="2" customFormat="1" ht="16.5" customHeight="1">
      <c r="A132" s="28"/>
      <c r="B132" s="135"/>
      <c r="C132" s="163" t="s">
        <v>243</v>
      </c>
      <c r="D132" s="163" t="s">
        <v>230</v>
      </c>
      <c r="E132" s="164" t="s">
        <v>275</v>
      </c>
      <c r="F132" s="165" t="s">
        <v>276</v>
      </c>
      <c r="G132" s="166" t="s">
        <v>226</v>
      </c>
      <c r="H132" s="167">
        <v>24</v>
      </c>
      <c r="I132" s="186">
        <v>0</v>
      </c>
      <c r="J132" s="168">
        <f>ROUND(I132*H132,2)</f>
        <v>0</v>
      </c>
      <c r="K132" s="165" t="s">
        <v>3</v>
      </c>
      <c r="L132" s="169"/>
      <c r="M132" s="170" t="s">
        <v>3</v>
      </c>
      <c r="N132" s="171" t="s">
        <v>44</v>
      </c>
      <c r="O132" s="144">
        <v>0</v>
      </c>
      <c r="P132" s="144">
        <f>O132*H132</f>
        <v>0</v>
      </c>
      <c r="Q132" s="144">
        <v>0</v>
      </c>
      <c r="R132" s="144">
        <f>Q132*H132</f>
        <v>0</v>
      </c>
      <c r="S132" s="144">
        <v>0</v>
      </c>
      <c r="T132" s="145">
        <f>S132*H132</f>
        <v>0</v>
      </c>
      <c r="U132" s="28"/>
      <c r="V132" s="28"/>
      <c r="W132" s="28"/>
      <c r="X132" s="28"/>
      <c r="Y132" s="28"/>
      <c r="Z132" s="28"/>
      <c r="AA132" s="28"/>
      <c r="AB132" s="28"/>
      <c r="AC132" s="28"/>
      <c r="AD132" s="28"/>
      <c r="AE132" s="28"/>
      <c r="AR132" s="146" t="s">
        <v>262</v>
      </c>
      <c r="AT132" s="146" t="s">
        <v>230</v>
      </c>
      <c r="AU132" s="146" t="s">
        <v>83</v>
      </c>
      <c r="AY132" s="16" t="s">
        <v>134</v>
      </c>
      <c r="BE132" s="147">
        <f>IF(N132="základní",J132,0)</f>
        <v>0</v>
      </c>
      <c r="BF132" s="147">
        <f>IF(N132="snížená",J132,0)</f>
        <v>0</v>
      </c>
      <c r="BG132" s="147">
        <f>IF(N132="zákl. přenesená",J132,0)</f>
        <v>0</v>
      </c>
      <c r="BH132" s="147">
        <f>IF(N132="sníž. přenesená",J132,0)</f>
        <v>0</v>
      </c>
      <c r="BI132" s="147">
        <f>IF(N132="nulová",J132,0)</f>
        <v>0</v>
      </c>
      <c r="BJ132" s="16" t="s">
        <v>81</v>
      </c>
      <c r="BK132" s="147">
        <f>ROUND(I132*H132,2)</f>
        <v>0</v>
      </c>
      <c r="BL132" s="16" t="s">
        <v>256</v>
      </c>
      <c r="BM132" s="146" t="s">
        <v>277</v>
      </c>
    </row>
    <row r="133" spans="2:51" s="13" customFormat="1" ht="12">
      <c r="B133" s="156"/>
      <c r="D133" s="148" t="s">
        <v>188</v>
      </c>
      <c r="E133" s="157" t="s">
        <v>3</v>
      </c>
      <c r="F133" s="158" t="s">
        <v>271</v>
      </c>
      <c r="H133" s="159">
        <v>24</v>
      </c>
      <c r="L133" s="156"/>
      <c r="M133" s="160"/>
      <c r="N133" s="161"/>
      <c r="O133" s="161"/>
      <c r="P133" s="161"/>
      <c r="Q133" s="161"/>
      <c r="R133" s="161"/>
      <c r="S133" s="161"/>
      <c r="T133" s="162"/>
      <c r="AT133" s="157" t="s">
        <v>188</v>
      </c>
      <c r="AU133" s="157" t="s">
        <v>83</v>
      </c>
      <c r="AV133" s="13" t="s">
        <v>83</v>
      </c>
      <c r="AW133" s="13" t="s">
        <v>34</v>
      </c>
      <c r="AX133" s="13" t="s">
        <v>81</v>
      </c>
      <c r="AY133" s="157" t="s">
        <v>134</v>
      </c>
    </row>
    <row r="134" spans="1:65" s="2" customFormat="1" ht="16.5" customHeight="1">
      <c r="A134" s="28"/>
      <c r="B134" s="135"/>
      <c r="C134" s="163" t="s">
        <v>265</v>
      </c>
      <c r="D134" s="163" t="s">
        <v>230</v>
      </c>
      <c r="E134" s="164" t="s">
        <v>279</v>
      </c>
      <c r="F134" s="165" t="s">
        <v>280</v>
      </c>
      <c r="G134" s="166" t="s">
        <v>139</v>
      </c>
      <c r="H134" s="167">
        <v>2</v>
      </c>
      <c r="I134" s="186">
        <v>0</v>
      </c>
      <c r="J134" s="168">
        <f>ROUND(I134*H134,2)</f>
        <v>0</v>
      </c>
      <c r="K134" s="165" t="s">
        <v>3</v>
      </c>
      <c r="L134" s="169"/>
      <c r="M134" s="170" t="s">
        <v>3</v>
      </c>
      <c r="N134" s="171" t="s">
        <v>44</v>
      </c>
      <c r="O134" s="144">
        <v>0</v>
      </c>
      <c r="P134" s="144">
        <f>O134*H134</f>
        <v>0</v>
      </c>
      <c r="Q134" s="144">
        <v>0</v>
      </c>
      <c r="R134" s="144">
        <f>Q134*H134</f>
        <v>0</v>
      </c>
      <c r="S134" s="144">
        <v>0</v>
      </c>
      <c r="T134" s="145">
        <f>S134*H134</f>
        <v>0</v>
      </c>
      <c r="U134" s="28"/>
      <c r="V134" s="28"/>
      <c r="W134" s="28"/>
      <c r="X134" s="28"/>
      <c r="Y134" s="28"/>
      <c r="Z134" s="28"/>
      <c r="AA134" s="28"/>
      <c r="AB134" s="28"/>
      <c r="AC134" s="28"/>
      <c r="AD134" s="28"/>
      <c r="AE134" s="28"/>
      <c r="AR134" s="146" t="s">
        <v>262</v>
      </c>
      <c r="AT134" s="146" t="s">
        <v>230</v>
      </c>
      <c r="AU134" s="146" t="s">
        <v>83</v>
      </c>
      <c r="AY134" s="16" t="s">
        <v>134</v>
      </c>
      <c r="BE134" s="147">
        <f>IF(N134="základní",J134,0)</f>
        <v>0</v>
      </c>
      <c r="BF134" s="147">
        <f>IF(N134="snížená",J134,0)</f>
        <v>0</v>
      </c>
      <c r="BG134" s="147">
        <f>IF(N134="zákl. přenesená",J134,0)</f>
        <v>0</v>
      </c>
      <c r="BH134" s="147">
        <f>IF(N134="sníž. přenesená",J134,0)</f>
        <v>0</v>
      </c>
      <c r="BI134" s="147">
        <f>IF(N134="nulová",J134,0)</f>
        <v>0</v>
      </c>
      <c r="BJ134" s="16" t="s">
        <v>81</v>
      </c>
      <c r="BK134" s="147">
        <f>ROUND(I134*H134,2)</f>
        <v>0</v>
      </c>
      <c r="BL134" s="16" t="s">
        <v>256</v>
      </c>
      <c r="BM134" s="146" t="s">
        <v>281</v>
      </c>
    </row>
    <row r="135" spans="1:65" s="2" customFormat="1" ht="16.5" customHeight="1">
      <c r="A135" s="28"/>
      <c r="B135" s="135"/>
      <c r="C135" s="136" t="s">
        <v>274</v>
      </c>
      <c r="D135" s="136" t="s">
        <v>137</v>
      </c>
      <c r="E135" s="137" t="s">
        <v>290</v>
      </c>
      <c r="F135" s="138" t="s">
        <v>291</v>
      </c>
      <c r="G135" s="139" t="s">
        <v>226</v>
      </c>
      <c r="H135" s="140">
        <v>214</v>
      </c>
      <c r="I135" s="185">
        <v>0</v>
      </c>
      <c r="J135" s="141">
        <f>ROUND(I135*H135,2)</f>
        <v>0</v>
      </c>
      <c r="K135" s="138" t="s">
        <v>140</v>
      </c>
      <c r="L135" s="29"/>
      <c r="M135" s="142" t="s">
        <v>3</v>
      </c>
      <c r="N135" s="143" t="s">
        <v>44</v>
      </c>
      <c r="O135" s="144">
        <v>0.045</v>
      </c>
      <c r="P135" s="144">
        <f>O135*H135</f>
        <v>9.629999999999999</v>
      </c>
      <c r="Q135" s="144">
        <v>5E-05</v>
      </c>
      <c r="R135" s="144">
        <f>Q135*H135</f>
        <v>0.010700000000000001</v>
      </c>
      <c r="S135" s="144">
        <v>0</v>
      </c>
      <c r="T135" s="145">
        <f>S135*H135</f>
        <v>0</v>
      </c>
      <c r="U135" s="28"/>
      <c r="V135" s="28"/>
      <c r="W135" s="28"/>
      <c r="X135" s="28"/>
      <c r="Y135" s="28"/>
      <c r="Z135" s="28"/>
      <c r="AA135" s="28"/>
      <c r="AB135" s="28"/>
      <c r="AC135" s="28"/>
      <c r="AD135" s="28"/>
      <c r="AE135" s="28"/>
      <c r="AR135" s="146" t="s">
        <v>256</v>
      </c>
      <c r="AT135" s="146" t="s">
        <v>137</v>
      </c>
      <c r="AU135" s="146" t="s">
        <v>83</v>
      </c>
      <c r="AY135" s="16" t="s">
        <v>134</v>
      </c>
      <c r="BE135" s="147">
        <f>IF(N135="základní",J135,0)</f>
        <v>0</v>
      </c>
      <c r="BF135" s="147">
        <f>IF(N135="snížená",J135,0)</f>
        <v>0</v>
      </c>
      <c r="BG135" s="147">
        <f>IF(N135="zákl. přenesená",J135,0)</f>
        <v>0</v>
      </c>
      <c r="BH135" s="147">
        <f>IF(N135="sníž. přenesená",J135,0)</f>
        <v>0</v>
      </c>
      <c r="BI135" s="147">
        <f>IF(N135="nulová",J135,0)</f>
        <v>0</v>
      </c>
      <c r="BJ135" s="16" t="s">
        <v>81</v>
      </c>
      <c r="BK135" s="147">
        <f>ROUND(I135*H135,2)</f>
        <v>0</v>
      </c>
      <c r="BL135" s="16" t="s">
        <v>256</v>
      </c>
      <c r="BM135" s="146" t="s">
        <v>292</v>
      </c>
    </row>
    <row r="136" spans="1:47" s="2" customFormat="1" ht="29.25">
      <c r="A136" s="28"/>
      <c r="B136" s="29"/>
      <c r="C136" s="28"/>
      <c r="D136" s="148" t="s">
        <v>186</v>
      </c>
      <c r="E136" s="28"/>
      <c r="F136" s="149" t="s">
        <v>269</v>
      </c>
      <c r="G136" s="28"/>
      <c r="H136" s="28"/>
      <c r="I136" s="28"/>
      <c r="J136" s="28"/>
      <c r="K136" s="28"/>
      <c r="L136" s="29"/>
      <c r="M136" s="150"/>
      <c r="N136" s="151"/>
      <c r="O136" s="49"/>
      <c r="P136" s="49"/>
      <c r="Q136" s="49"/>
      <c r="R136" s="49"/>
      <c r="S136" s="49"/>
      <c r="T136" s="50"/>
      <c r="U136" s="28"/>
      <c r="V136" s="28"/>
      <c r="W136" s="28"/>
      <c r="X136" s="28"/>
      <c r="Y136" s="28"/>
      <c r="Z136" s="28"/>
      <c r="AA136" s="28"/>
      <c r="AB136" s="28"/>
      <c r="AC136" s="28"/>
      <c r="AD136" s="28"/>
      <c r="AE136" s="28"/>
      <c r="AT136" s="16" t="s">
        <v>186</v>
      </c>
      <c r="AU136" s="16" t="s">
        <v>83</v>
      </c>
    </row>
    <row r="137" spans="2:51" s="13" customFormat="1" ht="12">
      <c r="B137" s="156"/>
      <c r="D137" s="148" t="s">
        <v>188</v>
      </c>
      <c r="E137" s="157" t="s">
        <v>3</v>
      </c>
      <c r="F137" s="158" t="s">
        <v>293</v>
      </c>
      <c r="H137" s="159">
        <v>214</v>
      </c>
      <c r="L137" s="156"/>
      <c r="M137" s="160"/>
      <c r="N137" s="161"/>
      <c r="O137" s="161"/>
      <c r="P137" s="161"/>
      <c r="Q137" s="161"/>
      <c r="R137" s="161"/>
      <c r="S137" s="161"/>
      <c r="T137" s="162"/>
      <c r="AT137" s="157" t="s">
        <v>188</v>
      </c>
      <c r="AU137" s="157" t="s">
        <v>83</v>
      </c>
      <c r="AV137" s="13" t="s">
        <v>83</v>
      </c>
      <c r="AW137" s="13" t="s">
        <v>34</v>
      </c>
      <c r="AX137" s="13" t="s">
        <v>81</v>
      </c>
      <c r="AY137" s="157" t="s">
        <v>134</v>
      </c>
    </row>
    <row r="138" spans="1:65" s="2" customFormat="1" ht="16.5" customHeight="1">
      <c r="A138" s="28"/>
      <c r="B138" s="135"/>
      <c r="C138" s="163" t="s">
        <v>278</v>
      </c>
      <c r="D138" s="163" t="s">
        <v>230</v>
      </c>
      <c r="E138" s="164" t="s">
        <v>295</v>
      </c>
      <c r="F138" s="165" t="s">
        <v>296</v>
      </c>
      <c r="G138" s="166" t="s">
        <v>226</v>
      </c>
      <c r="H138" s="167">
        <v>214</v>
      </c>
      <c r="I138" s="186">
        <v>0</v>
      </c>
      <c r="J138" s="168">
        <f>ROUND(I138*H138,2)</f>
        <v>0</v>
      </c>
      <c r="K138" s="165" t="s">
        <v>3</v>
      </c>
      <c r="L138" s="169"/>
      <c r="M138" s="170" t="s">
        <v>3</v>
      </c>
      <c r="N138" s="171" t="s">
        <v>44</v>
      </c>
      <c r="O138" s="144">
        <v>0</v>
      </c>
      <c r="P138" s="144">
        <f>O138*H138</f>
        <v>0</v>
      </c>
      <c r="Q138" s="144">
        <v>0</v>
      </c>
      <c r="R138" s="144">
        <f>Q138*H138</f>
        <v>0</v>
      </c>
      <c r="S138" s="144">
        <v>0</v>
      </c>
      <c r="T138" s="145">
        <f>S138*H138</f>
        <v>0</v>
      </c>
      <c r="U138" s="28"/>
      <c r="V138" s="28"/>
      <c r="W138" s="28"/>
      <c r="X138" s="28"/>
      <c r="Y138" s="28"/>
      <c r="Z138" s="28"/>
      <c r="AA138" s="28"/>
      <c r="AB138" s="28"/>
      <c r="AC138" s="28"/>
      <c r="AD138" s="28"/>
      <c r="AE138" s="28"/>
      <c r="AR138" s="146" t="s">
        <v>262</v>
      </c>
      <c r="AT138" s="146" t="s">
        <v>230</v>
      </c>
      <c r="AU138" s="146" t="s">
        <v>83</v>
      </c>
      <c r="AY138" s="16" t="s">
        <v>134</v>
      </c>
      <c r="BE138" s="147">
        <f>IF(N138="základní",J138,0)</f>
        <v>0</v>
      </c>
      <c r="BF138" s="147">
        <f>IF(N138="snížená",J138,0)</f>
        <v>0</v>
      </c>
      <c r="BG138" s="147">
        <f>IF(N138="zákl. přenesená",J138,0)</f>
        <v>0</v>
      </c>
      <c r="BH138" s="147">
        <f>IF(N138="sníž. přenesená",J138,0)</f>
        <v>0</v>
      </c>
      <c r="BI138" s="147">
        <f>IF(N138="nulová",J138,0)</f>
        <v>0</v>
      </c>
      <c r="BJ138" s="16" t="s">
        <v>81</v>
      </c>
      <c r="BK138" s="147">
        <f>ROUND(I138*H138,2)</f>
        <v>0</v>
      </c>
      <c r="BL138" s="16" t="s">
        <v>256</v>
      </c>
      <c r="BM138" s="146" t="s">
        <v>297</v>
      </c>
    </row>
    <row r="139" spans="1:47" s="2" customFormat="1" ht="19.5">
      <c r="A139" s="28"/>
      <c r="B139" s="29"/>
      <c r="C139" s="28"/>
      <c r="D139" s="148" t="s">
        <v>143</v>
      </c>
      <c r="E139" s="28"/>
      <c r="F139" s="149" t="s">
        <v>298</v>
      </c>
      <c r="G139" s="28"/>
      <c r="H139" s="28"/>
      <c r="I139" s="28"/>
      <c r="J139" s="28"/>
      <c r="K139" s="28"/>
      <c r="L139" s="29"/>
      <c r="M139" s="150"/>
      <c r="N139" s="151"/>
      <c r="O139" s="49"/>
      <c r="P139" s="49"/>
      <c r="Q139" s="49"/>
      <c r="R139" s="49"/>
      <c r="S139" s="49"/>
      <c r="T139" s="50"/>
      <c r="U139" s="28"/>
      <c r="V139" s="28"/>
      <c r="W139" s="28"/>
      <c r="X139" s="28"/>
      <c r="Y139" s="28"/>
      <c r="Z139" s="28"/>
      <c r="AA139" s="28"/>
      <c r="AB139" s="28"/>
      <c r="AC139" s="28"/>
      <c r="AD139" s="28"/>
      <c r="AE139" s="28"/>
      <c r="AT139" s="16" t="s">
        <v>143</v>
      </c>
      <c r="AU139" s="16" t="s">
        <v>83</v>
      </c>
    </row>
    <row r="140" spans="1:65" s="2" customFormat="1" ht="16.5" customHeight="1">
      <c r="A140" s="28"/>
      <c r="B140" s="135"/>
      <c r="C140" s="136" t="s">
        <v>9</v>
      </c>
      <c r="D140" s="136" t="s">
        <v>137</v>
      </c>
      <c r="E140" s="137" t="s">
        <v>300</v>
      </c>
      <c r="F140" s="138" t="s">
        <v>301</v>
      </c>
      <c r="G140" s="139" t="s">
        <v>226</v>
      </c>
      <c r="H140" s="140">
        <v>60</v>
      </c>
      <c r="I140" s="185">
        <v>0</v>
      </c>
      <c r="J140" s="141">
        <f>ROUND(I140*H140,2)</f>
        <v>0</v>
      </c>
      <c r="K140" s="138" t="s">
        <v>140</v>
      </c>
      <c r="L140" s="29"/>
      <c r="M140" s="142" t="s">
        <v>3</v>
      </c>
      <c r="N140" s="143" t="s">
        <v>44</v>
      </c>
      <c r="O140" s="144">
        <v>0.11</v>
      </c>
      <c r="P140" s="144">
        <f>O140*H140</f>
        <v>6.6</v>
      </c>
      <c r="Q140" s="144">
        <v>0</v>
      </c>
      <c r="R140" s="144">
        <f>Q140*H140</f>
        <v>0</v>
      </c>
      <c r="S140" s="144">
        <v>0.001</v>
      </c>
      <c r="T140" s="145">
        <f>S140*H140</f>
        <v>0.06</v>
      </c>
      <c r="U140" s="28"/>
      <c r="V140" s="28"/>
      <c r="W140" s="28"/>
      <c r="X140" s="28"/>
      <c r="Y140" s="28"/>
      <c r="Z140" s="28"/>
      <c r="AA140" s="28"/>
      <c r="AB140" s="28"/>
      <c r="AC140" s="28"/>
      <c r="AD140" s="28"/>
      <c r="AE140" s="28"/>
      <c r="AR140" s="146" t="s">
        <v>256</v>
      </c>
      <c r="AT140" s="146" t="s">
        <v>137</v>
      </c>
      <c r="AU140" s="146" t="s">
        <v>83</v>
      </c>
      <c r="AY140" s="16" t="s">
        <v>134</v>
      </c>
      <c r="BE140" s="147">
        <f>IF(N140="základní",J140,0)</f>
        <v>0</v>
      </c>
      <c r="BF140" s="147">
        <f>IF(N140="snížená",J140,0)</f>
        <v>0</v>
      </c>
      <c r="BG140" s="147">
        <f>IF(N140="zákl. přenesená",J140,0)</f>
        <v>0</v>
      </c>
      <c r="BH140" s="147">
        <f>IF(N140="sníž. přenesená",J140,0)</f>
        <v>0</v>
      </c>
      <c r="BI140" s="147">
        <f>IF(N140="nulová",J140,0)</f>
        <v>0</v>
      </c>
      <c r="BJ140" s="16" t="s">
        <v>81</v>
      </c>
      <c r="BK140" s="147">
        <f>ROUND(I140*H140,2)</f>
        <v>0</v>
      </c>
      <c r="BL140" s="16" t="s">
        <v>256</v>
      </c>
      <c r="BM140" s="146" t="s">
        <v>302</v>
      </c>
    </row>
    <row r="141" spans="1:47" s="2" customFormat="1" ht="48.75">
      <c r="A141" s="28"/>
      <c r="B141" s="29"/>
      <c r="C141" s="28"/>
      <c r="D141" s="148" t="s">
        <v>186</v>
      </c>
      <c r="E141" s="28"/>
      <c r="F141" s="149" t="s">
        <v>303</v>
      </c>
      <c r="G141" s="28"/>
      <c r="H141" s="28"/>
      <c r="I141" s="28"/>
      <c r="J141" s="28"/>
      <c r="K141" s="28"/>
      <c r="L141" s="29"/>
      <c r="M141" s="150"/>
      <c r="N141" s="151"/>
      <c r="O141" s="49"/>
      <c r="P141" s="49"/>
      <c r="Q141" s="49"/>
      <c r="R141" s="49"/>
      <c r="S141" s="49"/>
      <c r="T141" s="50"/>
      <c r="U141" s="28"/>
      <c r="V141" s="28"/>
      <c r="W141" s="28"/>
      <c r="X141" s="28"/>
      <c r="Y141" s="28"/>
      <c r="Z141" s="28"/>
      <c r="AA141" s="28"/>
      <c r="AB141" s="28"/>
      <c r="AC141" s="28"/>
      <c r="AD141" s="28"/>
      <c r="AE141" s="28"/>
      <c r="AT141" s="16" t="s">
        <v>186</v>
      </c>
      <c r="AU141" s="16" t="s">
        <v>83</v>
      </c>
    </row>
    <row r="142" spans="2:51" s="13" customFormat="1" ht="12">
      <c r="B142" s="156"/>
      <c r="D142" s="148" t="s">
        <v>188</v>
      </c>
      <c r="E142" s="157" t="s">
        <v>3</v>
      </c>
      <c r="F142" s="158" t="s">
        <v>388</v>
      </c>
      <c r="H142" s="159">
        <v>60</v>
      </c>
      <c r="L142" s="156"/>
      <c r="M142" s="160"/>
      <c r="N142" s="161"/>
      <c r="O142" s="161"/>
      <c r="P142" s="161"/>
      <c r="Q142" s="161"/>
      <c r="R142" s="161"/>
      <c r="S142" s="161"/>
      <c r="T142" s="162"/>
      <c r="AT142" s="157" t="s">
        <v>188</v>
      </c>
      <c r="AU142" s="157" t="s">
        <v>83</v>
      </c>
      <c r="AV142" s="13" t="s">
        <v>83</v>
      </c>
      <c r="AW142" s="13" t="s">
        <v>34</v>
      </c>
      <c r="AX142" s="13" t="s">
        <v>73</v>
      </c>
      <c r="AY142" s="157" t="s">
        <v>134</v>
      </c>
    </row>
    <row r="143" spans="2:51" s="14" customFormat="1" ht="12">
      <c r="B143" s="172"/>
      <c r="D143" s="148" t="s">
        <v>188</v>
      </c>
      <c r="E143" s="173" t="s">
        <v>3</v>
      </c>
      <c r="F143" s="174" t="s">
        <v>273</v>
      </c>
      <c r="H143" s="175">
        <v>60</v>
      </c>
      <c r="L143" s="172"/>
      <c r="M143" s="176"/>
      <c r="N143" s="177"/>
      <c r="O143" s="177"/>
      <c r="P143" s="177"/>
      <c r="Q143" s="177"/>
      <c r="R143" s="177"/>
      <c r="S143" s="177"/>
      <c r="T143" s="178"/>
      <c r="AT143" s="173" t="s">
        <v>188</v>
      </c>
      <c r="AU143" s="173" t="s">
        <v>83</v>
      </c>
      <c r="AV143" s="14" t="s">
        <v>159</v>
      </c>
      <c r="AW143" s="14" t="s">
        <v>34</v>
      </c>
      <c r="AX143" s="14" t="s">
        <v>81</v>
      </c>
      <c r="AY143" s="173" t="s">
        <v>134</v>
      </c>
    </row>
    <row r="144" spans="1:65" s="2" customFormat="1" ht="21.75" customHeight="1">
      <c r="A144" s="28"/>
      <c r="B144" s="135"/>
      <c r="C144" s="136" t="s">
        <v>256</v>
      </c>
      <c r="D144" s="136" t="s">
        <v>137</v>
      </c>
      <c r="E144" s="137" t="s">
        <v>306</v>
      </c>
      <c r="F144" s="138" t="s">
        <v>307</v>
      </c>
      <c r="G144" s="139" t="s">
        <v>246</v>
      </c>
      <c r="H144" s="140">
        <v>0.017</v>
      </c>
      <c r="I144" s="185">
        <v>0</v>
      </c>
      <c r="J144" s="141">
        <f>ROUND(I144*H144,2)</f>
        <v>0</v>
      </c>
      <c r="K144" s="138" t="s">
        <v>140</v>
      </c>
      <c r="L144" s="29"/>
      <c r="M144" s="142" t="s">
        <v>3</v>
      </c>
      <c r="N144" s="143" t="s">
        <v>44</v>
      </c>
      <c r="O144" s="144">
        <v>3.327</v>
      </c>
      <c r="P144" s="144">
        <f>O144*H144</f>
        <v>0.056559000000000005</v>
      </c>
      <c r="Q144" s="144">
        <v>0</v>
      </c>
      <c r="R144" s="144">
        <f>Q144*H144</f>
        <v>0</v>
      </c>
      <c r="S144" s="144">
        <v>0</v>
      </c>
      <c r="T144" s="145">
        <f>S144*H144</f>
        <v>0</v>
      </c>
      <c r="U144" s="28"/>
      <c r="V144" s="28"/>
      <c r="W144" s="28"/>
      <c r="X144" s="28"/>
      <c r="Y144" s="28"/>
      <c r="Z144" s="28"/>
      <c r="AA144" s="28"/>
      <c r="AB144" s="28"/>
      <c r="AC144" s="28"/>
      <c r="AD144" s="28"/>
      <c r="AE144" s="28"/>
      <c r="AR144" s="146" t="s">
        <v>256</v>
      </c>
      <c r="AT144" s="146" t="s">
        <v>137</v>
      </c>
      <c r="AU144" s="146" t="s">
        <v>83</v>
      </c>
      <c r="AY144" s="16" t="s">
        <v>134</v>
      </c>
      <c r="BE144" s="147">
        <f>IF(N144="základní",J144,0)</f>
        <v>0</v>
      </c>
      <c r="BF144" s="147">
        <f>IF(N144="snížená",J144,0)</f>
        <v>0</v>
      </c>
      <c r="BG144" s="147">
        <f>IF(N144="zákl. přenesená",J144,0)</f>
        <v>0</v>
      </c>
      <c r="BH144" s="147">
        <f>IF(N144="sníž. přenesená",J144,0)</f>
        <v>0</v>
      </c>
      <c r="BI144" s="147">
        <f>IF(N144="nulová",J144,0)</f>
        <v>0</v>
      </c>
      <c r="BJ144" s="16" t="s">
        <v>81</v>
      </c>
      <c r="BK144" s="147">
        <f>ROUND(I144*H144,2)</f>
        <v>0</v>
      </c>
      <c r="BL144" s="16" t="s">
        <v>256</v>
      </c>
      <c r="BM144" s="146" t="s">
        <v>308</v>
      </c>
    </row>
    <row r="145" spans="1:47" s="2" customFormat="1" ht="78">
      <c r="A145" s="28"/>
      <c r="B145" s="29"/>
      <c r="C145" s="28"/>
      <c r="D145" s="148" t="s">
        <v>186</v>
      </c>
      <c r="E145" s="28"/>
      <c r="F145" s="149" t="s">
        <v>309</v>
      </c>
      <c r="G145" s="28"/>
      <c r="H145" s="28"/>
      <c r="I145" s="28"/>
      <c r="J145" s="28"/>
      <c r="K145" s="28"/>
      <c r="L145" s="29"/>
      <c r="M145" s="150"/>
      <c r="N145" s="151"/>
      <c r="O145" s="49"/>
      <c r="P145" s="49"/>
      <c r="Q145" s="49"/>
      <c r="R145" s="49"/>
      <c r="S145" s="49"/>
      <c r="T145" s="50"/>
      <c r="U145" s="28"/>
      <c r="V145" s="28"/>
      <c r="W145" s="28"/>
      <c r="X145" s="28"/>
      <c r="Y145" s="28"/>
      <c r="Z145" s="28"/>
      <c r="AA145" s="28"/>
      <c r="AB145" s="28"/>
      <c r="AC145" s="28"/>
      <c r="AD145" s="28"/>
      <c r="AE145" s="28"/>
      <c r="AT145" s="16" t="s">
        <v>186</v>
      </c>
      <c r="AU145" s="16" t="s">
        <v>83</v>
      </c>
    </row>
    <row r="146" spans="2:63" s="12" customFormat="1" ht="22.9" customHeight="1">
      <c r="B146" s="123"/>
      <c r="D146" s="124" t="s">
        <v>72</v>
      </c>
      <c r="E146" s="133" t="s">
        <v>310</v>
      </c>
      <c r="F146" s="133" t="s">
        <v>311</v>
      </c>
      <c r="J146" s="134">
        <f>BK146</f>
        <v>0</v>
      </c>
      <c r="L146" s="123"/>
      <c r="M146" s="127"/>
      <c r="N146" s="128"/>
      <c r="O146" s="128"/>
      <c r="P146" s="129">
        <f>SUM(P147:P151)</f>
        <v>0</v>
      </c>
      <c r="Q146" s="128"/>
      <c r="R146" s="129">
        <f>SUM(R147:R151)</f>
        <v>0</v>
      </c>
      <c r="S146" s="128"/>
      <c r="T146" s="130">
        <f>SUM(T147:T151)</f>
        <v>0</v>
      </c>
      <c r="AR146" s="124" t="s">
        <v>83</v>
      </c>
      <c r="AT146" s="131" t="s">
        <v>72</v>
      </c>
      <c r="AU146" s="131" t="s">
        <v>81</v>
      </c>
      <c r="AY146" s="124" t="s">
        <v>134</v>
      </c>
      <c r="BK146" s="132">
        <f>SUM(BK147:BK151)</f>
        <v>0</v>
      </c>
    </row>
    <row r="147" spans="1:65" s="2" customFormat="1" ht="16.5" customHeight="1">
      <c r="A147" s="28"/>
      <c r="B147" s="135"/>
      <c r="C147" s="136" t="s">
        <v>289</v>
      </c>
      <c r="D147" s="136" t="s">
        <v>137</v>
      </c>
      <c r="E147" s="137" t="s">
        <v>312</v>
      </c>
      <c r="F147" s="138" t="s">
        <v>313</v>
      </c>
      <c r="G147" s="139" t="s">
        <v>3</v>
      </c>
      <c r="H147" s="140">
        <v>298</v>
      </c>
      <c r="I147" s="185">
        <v>0</v>
      </c>
      <c r="J147" s="141">
        <f>ROUND(I147*H147,2)</f>
        <v>0</v>
      </c>
      <c r="K147" s="138" t="s">
        <v>3</v>
      </c>
      <c r="L147" s="29"/>
      <c r="M147" s="142" t="s">
        <v>3</v>
      </c>
      <c r="N147" s="143" t="s">
        <v>44</v>
      </c>
      <c r="O147" s="144">
        <v>0</v>
      </c>
      <c r="P147" s="144">
        <f>O147*H147</f>
        <v>0</v>
      </c>
      <c r="Q147" s="144">
        <v>0</v>
      </c>
      <c r="R147" s="144">
        <f>Q147*H147</f>
        <v>0</v>
      </c>
      <c r="S147" s="144">
        <v>0</v>
      </c>
      <c r="T147" s="145">
        <f>S147*H147</f>
        <v>0</v>
      </c>
      <c r="U147" s="28"/>
      <c r="V147" s="28"/>
      <c r="W147" s="28"/>
      <c r="X147" s="28"/>
      <c r="Y147" s="28"/>
      <c r="Z147" s="28"/>
      <c r="AA147" s="28"/>
      <c r="AB147" s="28"/>
      <c r="AC147" s="28"/>
      <c r="AD147" s="28"/>
      <c r="AE147" s="28"/>
      <c r="AR147" s="146" t="s">
        <v>256</v>
      </c>
      <c r="AT147" s="146" t="s">
        <v>137</v>
      </c>
      <c r="AU147" s="146" t="s">
        <v>83</v>
      </c>
      <c r="AY147" s="16" t="s">
        <v>134</v>
      </c>
      <c r="BE147" s="147">
        <f>IF(N147="základní",J147,0)</f>
        <v>0</v>
      </c>
      <c r="BF147" s="147">
        <f>IF(N147="snížená",J147,0)</f>
        <v>0</v>
      </c>
      <c r="BG147" s="147">
        <f>IF(N147="zákl. přenesená",J147,0)</f>
        <v>0</v>
      </c>
      <c r="BH147" s="147">
        <f>IF(N147="sníž. přenesená",J147,0)</f>
        <v>0</v>
      </c>
      <c r="BI147" s="147">
        <f>IF(N147="nulová",J147,0)</f>
        <v>0</v>
      </c>
      <c r="BJ147" s="16" t="s">
        <v>81</v>
      </c>
      <c r="BK147" s="147">
        <f>ROUND(I147*H147,2)</f>
        <v>0</v>
      </c>
      <c r="BL147" s="16" t="s">
        <v>256</v>
      </c>
      <c r="BM147" s="146" t="s">
        <v>314</v>
      </c>
    </row>
    <row r="148" spans="2:51" s="13" customFormat="1" ht="12">
      <c r="B148" s="156"/>
      <c r="D148" s="148" t="s">
        <v>188</v>
      </c>
      <c r="E148" s="157" t="s">
        <v>3</v>
      </c>
      <c r="F148" s="158" t="s">
        <v>315</v>
      </c>
      <c r="H148" s="159">
        <v>24</v>
      </c>
      <c r="L148" s="156"/>
      <c r="M148" s="160"/>
      <c r="N148" s="161"/>
      <c r="O148" s="161"/>
      <c r="P148" s="161"/>
      <c r="Q148" s="161"/>
      <c r="R148" s="161"/>
      <c r="S148" s="161"/>
      <c r="T148" s="162"/>
      <c r="AT148" s="157" t="s">
        <v>188</v>
      </c>
      <c r="AU148" s="157" t="s">
        <v>83</v>
      </c>
      <c r="AV148" s="13" t="s">
        <v>83</v>
      </c>
      <c r="AW148" s="13" t="s">
        <v>34</v>
      </c>
      <c r="AX148" s="13" t="s">
        <v>73</v>
      </c>
      <c r="AY148" s="157" t="s">
        <v>134</v>
      </c>
    </row>
    <row r="149" spans="2:51" s="13" customFormat="1" ht="12">
      <c r="B149" s="156"/>
      <c r="D149" s="148" t="s">
        <v>188</v>
      </c>
      <c r="E149" s="157" t="s">
        <v>3</v>
      </c>
      <c r="F149" s="158" t="s">
        <v>316</v>
      </c>
      <c r="H149" s="159">
        <v>60</v>
      </c>
      <c r="L149" s="156"/>
      <c r="M149" s="160"/>
      <c r="N149" s="161"/>
      <c r="O149" s="161"/>
      <c r="P149" s="161"/>
      <c r="Q149" s="161"/>
      <c r="R149" s="161"/>
      <c r="S149" s="161"/>
      <c r="T149" s="162"/>
      <c r="AT149" s="157" t="s">
        <v>188</v>
      </c>
      <c r="AU149" s="157" t="s">
        <v>83</v>
      </c>
      <c r="AV149" s="13" t="s">
        <v>83</v>
      </c>
      <c r="AW149" s="13" t="s">
        <v>34</v>
      </c>
      <c r="AX149" s="13" t="s">
        <v>73</v>
      </c>
      <c r="AY149" s="157" t="s">
        <v>134</v>
      </c>
    </row>
    <row r="150" spans="2:51" s="13" customFormat="1" ht="12">
      <c r="B150" s="156"/>
      <c r="D150" s="148" t="s">
        <v>188</v>
      </c>
      <c r="E150" s="157" t="s">
        <v>3</v>
      </c>
      <c r="F150" s="158" t="s">
        <v>317</v>
      </c>
      <c r="H150" s="159">
        <v>214</v>
      </c>
      <c r="L150" s="156"/>
      <c r="M150" s="160"/>
      <c r="N150" s="161"/>
      <c r="O150" s="161"/>
      <c r="P150" s="161"/>
      <c r="Q150" s="161"/>
      <c r="R150" s="161"/>
      <c r="S150" s="161"/>
      <c r="T150" s="162"/>
      <c r="AT150" s="157" t="s">
        <v>188</v>
      </c>
      <c r="AU150" s="157" t="s">
        <v>83</v>
      </c>
      <c r="AV150" s="13" t="s">
        <v>83</v>
      </c>
      <c r="AW150" s="13" t="s">
        <v>34</v>
      </c>
      <c r="AX150" s="13" t="s">
        <v>73</v>
      </c>
      <c r="AY150" s="157" t="s">
        <v>134</v>
      </c>
    </row>
    <row r="151" spans="2:51" s="14" customFormat="1" ht="12">
      <c r="B151" s="172"/>
      <c r="D151" s="148" t="s">
        <v>188</v>
      </c>
      <c r="E151" s="173" t="s">
        <v>3</v>
      </c>
      <c r="F151" s="174" t="s">
        <v>273</v>
      </c>
      <c r="H151" s="175">
        <v>298</v>
      </c>
      <c r="L151" s="172"/>
      <c r="M151" s="176"/>
      <c r="N151" s="177"/>
      <c r="O151" s="177"/>
      <c r="P151" s="177"/>
      <c r="Q151" s="177"/>
      <c r="R151" s="177"/>
      <c r="S151" s="177"/>
      <c r="T151" s="178"/>
      <c r="AT151" s="173" t="s">
        <v>188</v>
      </c>
      <c r="AU151" s="173" t="s">
        <v>83</v>
      </c>
      <c r="AV151" s="14" t="s">
        <v>159</v>
      </c>
      <c r="AW151" s="14" t="s">
        <v>34</v>
      </c>
      <c r="AX151" s="14" t="s">
        <v>81</v>
      </c>
      <c r="AY151" s="173" t="s">
        <v>134</v>
      </c>
    </row>
    <row r="152" spans="2:63" s="12" customFormat="1" ht="25.9" customHeight="1">
      <c r="B152" s="123"/>
      <c r="D152" s="124" t="s">
        <v>72</v>
      </c>
      <c r="E152" s="125" t="s">
        <v>318</v>
      </c>
      <c r="F152" s="125" t="s">
        <v>319</v>
      </c>
      <c r="J152" s="126">
        <f>BK152</f>
        <v>0</v>
      </c>
      <c r="L152" s="123"/>
      <c r="M152" s="127"/>
      <c r="N152" s="128"/>
      <c r="O152" s="128"/>
      <c r="P152" s="129">
        <f>SUM(P153:P168)</f>
        <v>72</v>
      </c>
      <c r="Q152" s="128"/>
      <c r="R152" s="129">
        <f>SUM(R153:R168)</f>
        <v>0</v>
      </c>
      <c r="S152" s="128"/>
      <c r="T152" s="130">
        <f>SUM(T153:T168)</f>
        <v>0</v>
      </c>
      <c r="AR152" s="124" t="s">
        <v>159</v>
      </c>
      <c r="AT152" s="131" t="s">
        <v>72</v>
      </c>
      <c r="AU152" s="131" t="s">
        <v>73</v>
      </c>
      <c r="AY152" s="124" t="s">
        <v>134</v>
      </c>
      <c r="BK152" s="132">
        <f>SUM(BK153:BK168)</f>
        <v>0</v>
      </c>
    </row>
    <row r="153" spans="1:65" s="2" customFormat="1" ht="21.75" customHeight="1">
      <c r="A153" s="28"/>
      <c r="B153" s="135"/>
      <c r="C153" s="136" t="s">
        <v>294</v>
      </c>
      <c r="D153" s="136" t="s">
        <v>137</v>
      </c>
      <c r="E153" s="137" t="s">
        <v>321</v>
      </c>
      <c r="F153" s="138" t="s">
        <v>322</v>
      </c>
      <c r="G153" s="139" t="s">
        <v>323</v>
      </c>
      <c r="H153" s="140">
        <v>16</v>
      </c>
      <c r="I153" s="185">
        <v>0</v>
      </c>
      <c r="J153" s="141">
        <f>ROUND(I153*H153,2)</f>
        <v>0</v>
      </c>
      <c r="K153" s="138" t="s">
        <v>140</v>
      </c>
      <c r="L153" s="29"/>
      <c r="M153" s="142" t="s">
        <v>3</v>
      </c>
      <c r="N153" s="143" t="s">
        <v>44</v>
      </c>
      <c r="O153" s="144">
        <v>1</v>
      </c>
      <c r="P153" s="144">
        <f>O153*H153</f>
        <v>16</v>
      </c>
      <c r="Q153" s="144">
        <v>0</v>
      </c>
      <c r="R153" s="144">
        <f>Q153*H153</f>
        <v>0</v>
      </c>
      <c r="S153" s="144">
        <v>0</v>
      </c>
      <c r="T153" s="145">
        <f>S153*H153</f>
        <v>0</v>
      </c>
      <c r="U153" s="28"/>
      <c r="V153" s="28"/>
      <c r="W153" s="28"/>
      <c r="X153" s="28"/>
      <c r="Y153" s="28"/>
      <c r="Z153" s="28"/>
      <c r="AA153" s="28"/>
      <c r="AB153" s="28"/>
      <c r="AC153" s="28"/>
      <c r="AD153" s="28"/>
      <c r="AE153" s="28"/>
      <c r="AR153" s="146" t="s">
        <v>324</v>
      </c>
      <c r="AT153" s="146" t="s">
        <v>137</v>
      </c>
      <c r="AU153" s="146" t="s">
        <v>81</v>
      </c>
      <c r="AY153" s="16" t="s">
        <v>134</v>
      </c>
      <c r="BE153" s="147">
        <f>IF(N153="základní",J153,0)</f>
        <v>0</v>
      </c>
      <c r="BF153" s="147">
        <f>IF(N153="snížená",J153,0)</f>
        <v>0</v>
      </c>
      <c r="BG153" s="147">
        <f>IF(N153="zákl. přenesená",J153,0)</f>
        <v>0</v>
      </c>
      <c r="BH153" s="147">
        <f>IF(N153="sníž. přenesená",J153,0)</f>
        <v>0</v>
      </c>
      <c r="BI153" s="147">
        <f>IF(N153="nulová",J153,0)</f>
        <v>0</v>
      </c>
      <c r="BJ153" s="16" t="s">
        <v>81</v>
      </c>
      <c r="BK153" s="147">
        <f>ROUND(I153*H153,2)</f>
        <v>0</v>
      </c>
      <c r="BL153" s="16" t="s">
        <v>324</v>
      </c>
      <c r="BM153" s="146" t="s">
        <v>473</v>
      </c>
    </row>
    <row r="154" spans="1:47" s="2" customFormat="1" ht="19.5">
      <c r="A154" s="28"/>
      <c r="B154" s="29"/>
      <c r="C154" s="28"/>
      <c r="D154" s="148" t="s">
        <v>143</v>
      </c>
      <c r="E154" s="28"/>
      <c r="F154" s="149" t="s">
        <v>467</v>
      </c>
      <c r="G154" s="28"/>
      <c r="H154" s="28"/>
      <c r="I154" s="28"/>
      <c r="J154" s="28"/>
      <c r="K154" s="28"/>
      <c r="L154" s="29"/>
      <c r="M154" s="150"/>
      <c r="N154" s="151"/>
      <c r="O154" s="49"/>
      <c r="P154" s="49"/>
      <c r="Q154" s="49"/>
      <c r="R154" s="49"/>
      <c r="S154" s="49"/>
      <c r="T154" s="50"/>
      <c r="U154" s="28"/>
      <c r="V154" s="28"/>
      <c r="W154" s="28"/>
      <c r="X154" s="28"/>
      <c r="Y154" s="28"/>
      <c r="Z154" s="28"/>
      <c r="AA154" s="28"/>
      <c r="AB154" s="28"/>
      <c r="AC154" s="28"/>
      <c r="AD154" s="28"/>
      <c r="AE154" s="28"/>
      <c r="AT154" s="16" t="s">
        <v>143</v>
      </c>
      <c r="AU154" s="16" t="s">
        <v>81</v>
      </c>
    </row>
    <row r="155" spans="2:51" s="13" customFormat="1" ht="12">
      <c r="B155" s="156"/>
      <c r="D155" s="148" t="s">
        <v>188</v>
      </c>
      <c r="E155" s="157" t="s">
        <v>3</v>
      </c>
      <c r="F155" s="158" t="s">
        <v>435</v>
      </c>
      <c r="H155" s="159">
        <v>16</v>
      </c>
      <c r="L155" s="156"/>
      <c r="M155" s="160"/>
      <c r="N155" s="161"/>
      <c r="O155" s="161"/>
      <c r="P155" s="161"/>
      <c r="Q155" s="161"/>
      <c r="R155" s="161"/>
      <c r="S155" s="161"/>
      <c r="T155" s="162"/>
      <c r="AT155" s="157" t="s">
        <v>188</v>
      </c>
      <c r="AU155" s="157" t="s">
        <v>81</v>
      </c>
      <c r="AV155" s="13" t="s">
        <v>83</v>
      </c>
      <c r="AW155" s="13" t="s">
        <v>34</v>
      </c>
      <c r="AX155" s="13" t="s">
        <v>73</v>
      </c>
      <c r="AY155" s="157" t="s">
        <v>134</v>
      </c>
    </row>
    <row r="156" spans="2:51" s="14" customFormat="1" ht="12">
      <c r="B156" s="172"/>
      <c r="D156" s="148" t="s">
        <v>188</v>
      </c>
      <c r="E156" s="173" t="s">
        <v>3</v>
      </c>
      <c r="F156" s="174" t="s">
        <v>273</v>
      </c>
      <c r="H156" s="175">
        <v>16</v>
      </c>
      <c r="L156" s="172"/>
      <c r="M156" s="176"/>
      <c r="N156" s="177"/>
      <c r="O156" s="177"/>
      <c r="P156" s="177"/>
      <c r="Q156" s="177"/>
      <c r="R156" s="177"/>
      <c r="S156" s="177"/>
      <c r="T156" s="178"/>
      <c r="AT156" s="173" t="s">
        <v>188</v>
      </c>
      <c r="AU156" s="173" t="s">
        <v>81</v>
      </c>
      <c r="AV156" s="14" t="s">
        <v>159</v>
      </c>
      <c r="AW156" s="14" t="s">
        <v>34</v>
      </c>
      <c r="AX156" s="14" t="s">
        <v>81</v>
      </c>
      <c r="AY156" s="173" t="s">
        <v>134</v>
      </c>
    </row>
    <row r="157" spans="1:65" s="2" customFormat="1" ht="21.75" customHeight="1">
      <c r="A157" s="28"/>
      <c r="B157" s="135"/>
      <c r="C157" s="136" t="s">
        <v>299</v>
      </c>
      <c r="D157" s="136" t="s">
        <v>137</v>
      </c>
      <c r="E157" s="137" t="s">
        <v>328</v>
      </c>
      <c r="F157" s="138" t="s">
        <v>329</v>
      </c>
      <c r="G157" s="139" t="s">
        <v>323</v>
      </c>
      <c r="H157" s="140">
        <v>56</v>
      </c>
      <c r="I157" s="185">
        <v>0</v>
      </c>
      <c r="J157" s="141">
        <f>ROUND(I157*H157,2)</f>
        <v>0</v>
      </c>
      <c r="K157" s="138" t="s">
        <v>140</v>
      </c>
      <c r="L157" s="29"/>
      <c r="M157" s="142" t="s">
        <v>3</v>
      </c>
      <c r="N157" s="143" t="s">
        <v>44</v>
      </c>
      <c r="O157" s="144">
        <v>1</v>
      </c>
      <c r="P157" s="144">
        <f>O157*H157</f>
        <v>56</v>
      </c>
      <c r="Q157" s="144">
        <v>0</v>
      </c>
      <c r="R157" s="144">
        <f>Q157*H157</f>
        <v>0</v>
      </c>
      <c r="S157" s="144">
        <v>0</v>
      </c>
      <c r="T157" s="145">
        <f>S157*H157</f>
        <v>0</v>
      </c>
      <c r="U157" s="28"/>
      <c r="V157" s="28"/>
      <c r="W157" s="28"/>
      <c r="X157" s="28"/>
      <c r="Y157" s="28"/>
      <c r="Z157" s="28"/>
      <c r="AA157" s="28"/>
      <c r="AB157" s="28"/>
      <c r="AC157" s="28"/>
      <c r="AD157" s="28"/>
      <c r="AE157" s="28"/>
      <c r="AR157" s="146" t="s">
        <v>324</v>
      </c>
      <c r="AT157" s="146" t="s">
        <v>137</v>
      </c>
      <c r="AU157" s="146" t="s">
        <v>81</v>
      </c>
      <c r="AY157" s="16" t="s">
        <v>134</v>
      </c>
      <c r="BE157" s="147">
        <f>IF(N157="základní",J157,0)</f>
        <v>0</v>
      </c>
      <c r="BF157" s="147">
        <f>IF(N157="snížená",J157,0)</f>
        <v>0</v>
      </c>
      <c r="BG157" s="147">
        <f>IF(N157="zákl. přenesená",J157,0)</f>
        <v>0</v>
      </c>
      <c r="BH157" s="147">
        <f>IF(N157="sníž. přenesená",J157,0)</f>
        <v>0</v>
      </c>
      <c r="BI157" s="147">
        <f>IF(N157="nulová",J157,0)</f>
        <v>0</v>
      </c>
      <c r="BJ157" s="16" t="s">
        <v>81</v>
      </c>
      <c r="BK157" s="147">
        <f>ROUND(I157*H157,2)</f>
        <v>0</v>
      </c>
      <c r="BL157" s="16" t="s">
        <v>324</v>
      </c>
      <c r="BM157" s="146" t="s">
        <v>330</v>
      </c>
    </row>
    <row r="158" spans="1:47" s="2" customFormat="1" ht="58.5">
      <c r="A158" s="28"/>
      <c r="B158" s="29"/>
      <c r="C158" s="28"/>
      <c r="D158" s="148" t="s">
        <v>143</v>
      </c>
      <c r="E158" s="28"/>
      <c r="F158" s="149" t="s">
        <v>331</v>
      </c>
      <c r="G158" s="28"/>
      <c r="H158" s="28"/>
      <c r="I158" s="28"/>
      <c r="J158" s="28"/>
      <c r="K158" s="28"/>
      <c r="L158" s="29"/>
      <c r="M158" s="150"/>
      <c r="N158" s="151"/>
      <c r="O158" s="49"/>
      <c r="P158" s="49"/>
      <c r="Q158" s="49"/>
      <c r="R158" s="49"/>
      <c r="S158" s="49"/>
      <c r="T158" s="50"/>
      <c r="U158" s="28"/>
      <c r="V158" s="28"/>
      <c r="W158" s="28"/>
      <c r="X158" s="28"/>
      <c r="Y158" s="28"/>
      <c r="Z158" s="28"/>
      <c r="AA158" s="28"/>
      <c r="AB158" s="28"/>
      <c r="AC158" s="28"/>
      <c r="AD158" s="28"/>
      <c r="AE158" s="28"/>
      <c r="AT158" s="16" t="s">
        <v>143</v>
      </c>
      <c r="AU158" s="16" t="s">
        <v>81</v>
      </c>
    </row>
    <row r="159" spans="1:65" s="2" customFormat="1" ht="16.5" customHeight="1">
      <c r="A159" s="28"/>
      <c r="B159" s="135"/>
      <c r="C159" s="163" t="s">
        <v>305</v>
      </c>
      <c r="D159" s="163" t="s">
        <v>230</v>
      </c>
      <c r="E159" s="164" t="s">
        <v>333</v>
      </c>
      <c r="F159" s="165" t="s">
        <v>334</v>
      </c>
      <c r="G159" s="166" t="s">
        <v>233</v>
      </c>
      <c r="H159" s="167">
        <v>2</v>
      </c>
      <c r="I159" s="186">
        <v>0</v>
      </c>
      <c r="J159" s="168">
        <f aca="true" t="shared" si="0" ref="J159:J168">ROUND(I159*H159,2)</f>
        <v>0</v>
      </c>
      <c r="K159" s="165" t="s">
        <v>3</v>
      </c>
      <c r="L159" s="169"/>
      <c r="M159" s="170" t="s">
        <v>3</v>
      </c>
      <c r="N159" s="171" t="s">
        <v>44</v>
      </c>
      <c r="O159" s="144">
        <v>0</v>
      </c>
      <c r="P159" s="144">
        <f aca="true" t="shared" si="1" ref="P159:P168">O159*H159</f>
        <v>0</v>
      </c>
      <c r="Q159" s="144">
        <v>0</v>
      </c>
      <c r="R159" s="144">
        <f aca="true" t="shared" si="2" ref="R159:R168">Q159*H159</f>
        <v>0</v>
      </c>
      <c r="S159" s="144">
        <v>0</v>
      </c>
      <c r="T159" s="145">
        <f aca="true" t="shared" si="3" ref="T159:T168">S159*H159</f>
        <v>0</v>
      </c>
      <c r="U159" s="28"/>
      <c r="V159" s="28"/>
      <c r="W159" s="28"/>
      <c r="X159" s="28"/>
      <c r="Y159" s="28"/>
      <c r="Z159" s="28"/>
      <c r="AA159" s="28"/>
      <c r="AB159" s="28"/>
      <c r="AC159" s="28"/>
      <c r="AD159" s="28"/>
      <c r="AE159" s="28"/>
      <c r="AR159" s="146" t="s">
        <v>324</v>
      </c>
      <c r="AT159" s="146" t="s">
        <v>230</v>
      </c>
      <c r="AU159" s="146" t="s">
        <v>81</v>
      </c>
      <c r="AY159" s="16" t="s">
        <v>134</v>
      </c>
      <c r="BE159" s="147">
        <f aca="true" t="shared" si="4" ref="BE159:BE168">IF(N159="základní",J159,0)</f>
        <v>0</v>
      </c>
      <c r="BF159" s="147">
        <f aca="true" t="shared" si="5" ref="BF159:BF168">IF(N159="snížená",J159,0)</f>
        <v>0</v>
      </c>
      <c r="BG159" s="147">
        <f aca="true" t="shared" si="6" ref="BG159:BG168">IF(N159="zákl. přenesená",J159,0)</f>
        <v>0</v>
      </c>
      <c r="BH159" s="147">
        <f aca="true" t="shared" si="7" ref="BH159:BH168">IF(N159="sníž. přenesená",J159,0)</f>
        <v>0</v>
      </c>
      <c r="BI159" s="147">
        <f aca="true" t="shared" si="8" ref="BI159:BI168">IF(N159="nulová",J159,0)</f>
        <v>0</v>
      </c>
      <c r="BJ159" s="16" t="s">
        <v>81</v>
      </c>
      <c r="BK159" s="147">
        <f aca="true" t="shared" si="9" ref="BK159:BK168">ROUND(I159*H159,2)</f>
        <v>0</v>
      </c>
      <c r="BL159" s="16" t="s">
        <v>324</v>
      </c>
      <c r="BM159" s="146" t="s">
        <v>335</v>
      </c>
    </row>
    <row r="160" spans="1:65" s="2" customFormat="1" ht="16.5" customHeight="1">
      <c r="A160" s="28"/>
      <c r="B160" s="135"/>
      <c r="C160" s="163" t="s">
        <v>8</v>
      </c>
      <c r="D160" s="163" t="s">
        <v>230</v>
      </c>
      <c r="E160" s="164" t="s">
        <v>337</v>
      </c>
      <c r="F160" s="165" t="s">
        <v>338</v>
      </c>
      <c r="G160" s="166" t="s">
        <v>339</v>
      </c>
      <c r="H160" s="167">
        <v>2</v>
      </c>
      <c r="I160" s="186">
        <v>0</v>
      </c>
      <c r="J160" s="168">
        <f t="shared" si="0"/>
        <v>0</v>
      </c>
      <c r="K160" s="165" t="s">
        <v>3</v>
      </c>
      <c r="L160" s="169"/>
      <c r="M160" s="170" t="s">
        <v>3</v>
      </c>
      <c r="N160" s="171" t="s">
        <v>44</v>
      </c>
      <c r="O160" s="144">
        <v>0</v>
      </c>
      <c r="P160" s="144">
        <f t="shared" si="1"/>
        <v>0</v>
      </c>
      <c r="Q160" s="144">
        <v>0</v>
      </c>
      <c r="R160" s="144">
        <f t="shared" si="2"/>
        <v>0</v>
      </c>
      <c r="S160" s="144">
        <v>0</v>
      </c>
      <c r="T160" s="145">
        <f t="shared" si="3"/>
        <v>0</v>
      </c>
      <c r="U160" s="28"/>
      <c r="V160" s="28"/>
      <c r="W160" s="28"/>
      <c r="X160" s="28"/>
      <c r="Y160" s="28"/>
      <c r="Z160" s="28"/>
      <c r="AA160" s="28"/>
      <c r="AB160" s="28"/>
      <c r="AC160" s="28"/>
      <c r="AD160" s="28"/>
      <c r="AE160" s="28"/>
      <c r="AR160" s="146" t="s">
        <v>324</v>
      </c>
      <c r="AT160" s="146" t="s">
        <v>230</v>
      </c>
      <c r="AU160" s="146" t="s">
        <v>81</v>
      </c>
      <c r="AY160" s="16" t="s">
        <v>134</v>
      </c>
      <c r="BE160" s="147">
        <f t="shared" si="4"/>
        <v>0</v>
      </c>
      <c r="BF160" s="147">
        <f t="shared" si="5"/>
        <v>0</v>
      </c>
      <c r="BG160" s="147">
        <f t="shared" si="6"/>
        <v>0</v>
      </c>
      <c r="BH160" s="147">
        <f t="shared" si="7"/>
        <v>0</v>
      </c>
      <c r="BI160" s="147">
        <f t="shared" si="8"/>
        <v>0</v>
      </c>
      <c r="BJ160" s="16" t="s">
        <v>81</v>
      </c>
      <c r="BK160" s="147">
        <f t="shared" si="9"/>
        <v>0</v>
      </c>
      <c r="BL160" s="16" t="s">
        <v>324</v>
      </c>
      <c r="BM160" s="146" t="s">
        <v>340</v>
      </c>
    </row>
    <row r="161" spans="1:65" s="2" customFormat="1" ht="16.5" customHeight="1">
      <c r="A161" s="28"/>
      <c r="B161" s="135"/>
      <c r="C161" s="163" t="s">
        <v>320</v>
      </c>
      <c r="D161" s="163" t="s">
        <v>230</v>
      </c>
      <c r="E161" s="164" t="s">
        <v>342</v>
      </c>
      <c r="F161" s="165" t="s">
        <v>343</v>
      </c>
      <c r="G161" s="166" t="s">
        <v>233</v>
      </c>
      <c r="H161" s="167">
        <v>2</v>
      </c>
      <c r="I161" s="186">
        <v>0</v>
      </c>
      <c r="J161" s="168">
        <f t="shared" si="0"/>
        <v>0</v>
      </c>
      <c r="K161" s="165" t="s">
        <v>3</v>
      </c>
      <c r="L161" s="169"/>
      <c r="M161" s="170" t="s">
        <v>3</v>
      </c>
      <c r="N161" s="171" t="s">
        <v>44</v>
      </c>
      <c r="O161" s="144">
        <v>0</v>
      </c>
      <c r="P161" s="144">
        <f t="shared" si="1"/>
        <v>0</v>
      </c>
      <c r="Q161" s="144">
        <v>0</v>
      </c>
      <c r="R161" s="144">
        <f t="shared" si="2"/>
        <v>0</v>
      </c>
      <c r="S161" s="144">
        <v>0</v>
      </c>
      <c r="T161" s="145">
        <f t="shared" si="3"/>
        <v>0</v>
      </c>
      <c r="U161" s="28"/>
      <c r="V161" s="28"/>
      <c r="W161" s="28"/>
      <c r="X161" s="28"/>
      <c r="Y161" s="28"/>
      <c r="Z161" s="28"/>
      <c r="AA161" s="28"/>
      <c r="AB161" s="28"/>
      <c r="AC161" s="28"/>
      <c r="AD161" s="28"/>
      <c r="AE161" s="28"/>
      <c r="AR161" s="146" t="s">
        <v>324</v>
      </c>
      <c r="AT161" s="146" t="s">
        <v>230</v>
      </c>
      <c r="AU161" s="146" t="s">
        <v>81</v>
      </c>
      <c r="AY161" s="16" t="s">
        <v>134</v>
      </c>
      <c r="BE161" s="147">
        <f t="shared" si="4"/>
        <v>0</v>
      </c>
      <c r="BF161" s="147">
        <f t="shared" si="5"/>
        <v>0</v>
      </c>
      <c r="BG161" s="147">
        <f t="shared" si="6"/>
        <v>0</v>
      </c>
      <c r="BH161" s="147">
        <f t="shared" si="7"/>
        <v>0</v>
      </c>
      <c r="BI161" s="147">
        <f t="shared" si="8"/>
        <v>0</v>
      </c>
      <c r="BJ161" s="16" t="s">
        <v>81</v>
      </c>
      <c r="BK161" s="147">
        <f t="shared" si="9"/>
        <v>0</v>
      </c>
      <c r="BL161" s="16" t="s">
        <v>324</v>
      </c>
      <c r="BM161" s="146" t="s">
        <v>344</v>
      </c>
    </row>
    <row r="162" spans="1:65" s="2" customFormat="1" ht="16.5" customHeight="1">
      <c r="A162" s="28"/>
      <c r="B162" s="135"/>
      <c r="C162" s="163" t="s">
        <v>327</v>
      </c>
      <c r="D162" s="163" t="s">
        <v>230</v>
      </c>
      <c r="E162" s="164" t="s">
        <v>346</v>
      </c>
      <c r="F162" s="165" t="s">
        <v>347</v>
      </c>
      <c r="G162" s="166" t="s">
        <v>233</v>
      </c>
      <c r="H162" s="167">
        <v>2</v>
      </c>
      <c r="I162" s="186">
        <v>0</v>
      </c>
      <c r="J162" s="168">
        <f t="shared" si="0"/>
        <v>0</v>
      </c>
      <c r="K162" s="165" t="s">
        <v>3</v>
      </c>
      <c r="L162" s="169"/>
      <c r="M162" s="170" t="s">
        <v>3</v>
      </c>
      <c r="N162" s="171" t="s">
        <v>44</v>
      </c>
      <c r="O162" s="144">
        <v>0</v>
      </c>
      <c r="P162" s="144">
        <f t="shared" si="1"/>
        <v>0</v>
      </c>
      <c r="Q162" s="144">
        <v>0</v>
      </c>
      <c r="R162" s="144">
        <f t="shared" si="2"/>
        <v>0</v>
      </c>
      <c r="S162" s="144">
        <v>0</v>
      </c>
      <c r="T162" s="145">
        <f t="shared" si="3"/>
        <v>0</v>
      </c>
      <c r="U162" s="28"/>
      <c r="V162" s="28"/>
      <c r="W162" s="28"/>
      <c r="X162" s="28"/>
      <c r="Y162" s="28"/>
      <c r="Z162" s="28"/>
      <c r="AA162" s="28"/>
      <c r="AB162" s="28"/>
      <c r="AC162" s="28"/>
      <c r="AD162" s="28"/>
      <c r="AE162" s="28"/>
      <c r="AR162" s="146" t="s">
        <v>324</v>
      </c>
      <c r="AT162" s="146" t="s">
        <v>230</v>
      </c>
      <c r="AU162" s="146" t="s">
        <v>81</v>
      </c>
      <c r="AY162" s="16" t="s">
        <v>134</v>
      </c>
      <c r="BE162" s="147">
        <f t="shared" si="4"/>
        <v>0</v>
      </c>
      <c r="BF162" s="147">
        <f t="shared" si="5"/>
        <v>0</v>
      </c>
      <c r="BG162" s="147">
        <f t="shared" si="6"/>
        <v>0</v>
      </c>
      <c r="BH162" s="147">
        <f t="shared" si="7"/>
        <v>0</v>
      </c>
      <c r="BI162" s="147">
        <f t="shared" si="8"/>
        <v>0</v>
      </c>
      <c r="BJ162" s="16" t="s">
        <v>81</v>
      </c>
      <c r="BK162" s="147">
        <f t="shared" si="9"/>
        <v>0</v>
      </c>
      <c r="BL162" s="16" t="s">
        <v>324</v>
      </c>
      <c r="BM162" s="146" t="s">
        <v>348</v>
      </c>
    </row>
    <row r="163" spans="1:65" s="2" customFormat="1" ht="16.5" customHeight="1">
      <c r="A163" s="28"/>
      <c r="B163" s="135"/>
      <c r="C163" s="163" t="s">
        <v>332</v>
      </c>
      <c r="D163" s="163" t="s">
        <v>230</v>
      </c>
      <c r="E163" s="164" t="s">
        <v>350</v>
      </c>
      <c r="F163" s="165" t="s">
        <v>351</v>
      </c>
      <c r="G163" s="166" t="s">
        <v>233</v>
      </c>
      <c r="H163" s="167">
        <v>2</v>
      </c>
      <c r="I163" s="186">
        <v>0</v>
      </c>
      <c r="J163" s="168">
        <f t="shared" si="0"/>
        <v>0</v>
      </c>
      <c r="K163" s="165" t="s">
        <v>3</v>
      </c>
      <c r="L163" s="169"/>
      <c r="M163" s="170" t="s">
        <v>3</v>
      </c>
      <c r="N163" s="171" t="s">
        <v>44</v>
      </c>
      <c r="O163" s="144">
        <v>0</v>
      </c>
      <c r="P163" s="144">
        <f t="shared" si="1"/>
        <v>0</v>
      </c>
      <c r="Q163" s="144">
        <v>0</v>
      </c>
      <c r="R163" s="144">
        <f t="shared" si="2"/>
        <v>0</v>
      </c>
      <c r="S163" s="144">
        <v>0</v>
      </c>
      <c r="T163" s="145">
        <f t="shared" si="3"/>
        <v>0</v>
      </c>
      <c r="U163" s="28"/>
      <c r="V163" s="28"/>
      <c r="W163" s="28"/>
      <c r="X163" s="28"/>
      <c r="Y163" s="28"/>
      <c r="Z163" s="28"/>
      <c r="AA163" s="28"/>
      <c r="AB163" s="28"/>
      <c r="AC163" s="28"/>
      <c r="AD163" s="28"/>
      <c r="AE163" s="28"/>
      <c r="AR163" s="146" t="s">
        <v>324</v>
      </c>
      <c r="AT163" s="146" t="s">
        <v>230</v>
      </c>
      <c r="AU163" s="146" t="s">
        <v>81</v>
      </c>
      <c r="AY163" s="16" t="s">
        <v>134</v>
      </c>
      <c r="BE163" s="147">
        <f t="shared" si="4"/>
        <v>0</v>
      </c>
      <c r="BF163" s="147">
        <f t="shared" si="5"/>
        <v>0</v>
      </c>
      <c r="BG163" s="147">
        <f t="shared" si="6"/>
        <v>0</v>
      </c>
      <c r="BH163" s="147">
        <f t="shared" si="7"/>
        <v>0</v>
      </c>
      <c r="BI163" s="147">
        <f t="shared" si="8"/>
        <v>0</v>
      </c>
      <c r="BJ163" s="16" t="s">
        <v>81</v>
      </c>
      <c r="BK163" s="147">
        <f t="shared" si="9"/>
        <v>0</v>
      </c>
      <c r="BL163" s="16" t="s">
        <v>324</v>
      </c>
      <c r="BM163" s="146" t="s">
        <v>352</v>
      </c>
    </row>
    <row r="164" spans="1:65" s="2" customFormat="1" ht="16.5" customHeight="1">
      <c r="A164" s="28"/>
      <c r="B164" s="135"/>
      <c r="C164" s="163" t="s">
        <v>336</v>
      </c>
      <c r="D164" s="163" t="s">
        <v>230</v>
      </c>
      <c r="E164" s="164" t="s">
        <v>354</v>
      </c>
      <c r="F164" s="165" t="s">
        <v>355</v>
      </c>
      <c r="G164" s="166" t="s">
        <v>233</v>
      </c>
      <c r="H164" s="167">
        <v>4</v>
      </c>
      <c r="I164" s="186">
        <v>0</v>
      </c>
      <c r="J164" s="168">
        <f t="shared" si="0"/>
        <v>0</v>
      </c>
      <c r="K164" s="165" t="s">
        <v>3</v>
      </c>
      <c r="L164" s="169"/>
      <c r="M164" s="170" t="s">
        <v>3</v>
      </c>
      <c r="N164" s="171" t="s">
        <v>44</v>
      </c>
      <c r="O164" s="144">
        <v>0</v>
      </c>
      <c r="P164" s="144">
        <f t="shared" si="1"/>
        <v>0</v>
      </c>
      <c r="Q164" s="144">
        <v>0</v>
      </c>
      <c r="R164" s="144">
        <f t="shared" si="2"/>
        <v>0</v>
      </c>
      <c r="S164" s="144">
        <v>0</v>
      </c>
      <c r="T164" s="145">
        <f t="shared" si="3"/>
        <v>0</v>
      </c>
      <c r="U164" s="28"/>
      <c r="V164" s="28"/>
      <c r="W164" s="28"/>
      <c r="X164" s="28"/>
      <c r="Y164" s="28"/>
      <c r="Z164" s="28"/>
      <c r="AA164" s="28"/>
      <c r="AB164" s="28"/>
      <c r="AC164" s="28"/>
      <c r="AD164" s="28"/>
      <c r="AE164" s="28"/>
      <c r="AR164" s="146" t="s">
        <v>324</v>
      </c>
      <c r="AT164" s="146" t="s">
        <v>230</v>
      </c>
      <c r="AU164" s="146" t="s">
        <v>81</v>
      </c>
      <c r="AY164" s="16" t="s">
        <v>134</v>
      </c>
      <c r="BE164" s="147">
        <f t="shared" si="4"/>
        <v>0</v>
      </c>
      <c r="BF164" s="147">
        <f t="shared" si="5"/>
        <v>0</v>
      </c>
      <c r="BG164" s="147">
        <f t="shared" si="6"/>
        <v>0</v>
      </c>
      <c r="BH164" s="147">
        <f t="shared" si="7"/>
        <v>0</v>
      </c>
      <c r="BI164" s="147">
        <f t="shared" si="8"/>
        <v>0</v>
      </c>
      <c r="BJ164" s="16" t="s">
        <v>81</v>
      </c>
      <c r="BK164" s="147">
        <f t="shared" si="9"/>
        <v>0</v>
      </c>
      <c r="BL164" s="16" t="s">
        <v>324</v>
      </c>
      <c r="BM164" s="146" t="s">
        <v>356</v>
      </c>
    </row>
    <row r="165" spans="1:65" s="2" customFormat="1" ht="16.5" customHeight="1">
      <c r="A165" s="28"/>
      <c r="B165" s="135"/>
      <c r="C165" s="163" t="s">
        <v>341</v>
      </c>
      <c r="D165" s="163" t="s">
        <v>230</v>
      </c>
      <c r="E165" s="164" t="s">
        <v>358</v>
      </c>
      <c r="F165" s="165" t="s">
        <v>359</v>
      </c>
      <c r="G165" s="166" t="s">
        <v>233</v>
      </c>
      <c r="H165" s="167">
        <v>2</v>
      </c>
      <c r="I165" s="186">
        <v>0</v>
      </c>
      <c r="J165" s="168">
        <f t="shared" si="0"/>
        <v>0</v>
      </c>
      <c r="K165" s="165" t="s">
        <v>3</v>
      </c>
      <c r="L165" s="169"/>
      <c r="M165" s="170" t="s">
        <v>3</v>
      </c>
      <c r="N165" s="171" t="s">
        <v>44</v>
      </c>
      <c r="O165" s="144">
        <v>0</v>
      </c>
      <c r="P165" s="144">
        <f t="shared" si="1"/>
        <v>0</v>
      </c>
      <c r="Q165" s="144">
        <v>0</v>
      </c>
      <c r="R165" s="144">
        <f t="shared" si="2"/>
        <v>0</v>
      </c>
      <c r="S165" s="144">
        <v>0</v>
      </c>
      <c r="T165" s="145">
        <f t="shared" si="3"/>
        <v>0</v>
      </c>
      <c r="U165" s="28"/>
      <c r="V165" s="28"/>
      <c r="W165" s="28"/>
      <c r="X165" s="28"/>
      <c r="Y165" s="28"/>
      <c r="Z165" s="28"/>
      <c r="AA165" s="28"/>
      <c r="AB165" s="28"/>
      <c r="AC165" s="28"/>
      <c r="AD165" s="28"/>
      <c r="AE165" s="28"/>
      <c r="AR165" s="146" t="s">
        <v>324</v>
      </c>
      <c r="AT165" s="146" t="s">
        <v>230</v>
      </c>
      <c r="AU165" s="146" t="s">
        <v>81</v>
      </c>
      <c r="AY165" s="16" t="s">
        <v>134</v>
      </c>
      <c r="BE165" s="147">
        <f t="shared" si="4"/>
        <v>0</v>
      </c>
      <c r="BF165" s="147">
        <f t="shared" si="5"/>
        <v>0</v>
      </c>
      <c r="BG165" s="147">
        <f t="shared" si="6"/>
        <v>0</v>
      </c>
      <c r="BH165" s="147">
        <f t="shared" si="7"/>
        <v>0</v>
      </c>
      <c r="BI165" s="147">
        <f t="shared" si="8"/>
        <v>0</v>
      </c>
      <c r="BJ165" s="16" t="s">
        <v>81</v>
      </c>
      <c r="BK165" s="147">
        <f t="shared" si="9"/>
        <v>0</v>
      </c>
      <c r="BL165" s="16" t="s">
        <v>324</v>
      </c>
      <c r="BM165" s="146" t="s">
        <v>360</v>
      </c>
    </row>
    <row r="166" spans="1:65" s="2" customFormat="1" ht="16.5" customHeight="1">
      <c r="A166" s="28"/>
      <c r="B166" s="135"/>
      <c r="C166" s="163" t="s">
        <v>345</v>
      </c>
      <c r="D166" s="163" t="s">
        <v>230</v>
      </c>
      <c r="E166" s="164" t="s">
        <v>362</v>
      </c>
      <c r="F166" s="165" t="s">
        <v>363</v>
      </c>
      <c r="G166" s="166" t="s">
        <v>233</v>
      </c>
      <c r="H166" s="167">
        <v>2</v>
      </c>
      <c r="I166" s="186">
        <v>0</v>
      </c>
      <c r="J166" s="168">
        <f t="shared" si="0"/>
        <v>0</v>
      </c>
      <c r="K166" s="165" t="s">
        <v>3</v>
      </c>
      <c r="L166" s="169"/>
      <c r="M166" s="170" t="s">
        <v>3</v>
      </c>
      <c r="N166" s="171" t="s">
        <v>44</v>
      </c>
      <c r="O166" s="144">
        <v>0</v>
      </c>
      <c r="P166" s="144">
        <f t="shared" si="1"/>
        <v>0</v>
      </c>
      <c r="Q166" s="144">
        <v>0</v>
      </c>
      <c r="R166" s="144">
        <f t="shared" si="2"/>
        <v>0</v>
      </c>
      <c r="S166" s="144">
        <v>0</v>
      </c>
      <c r="T166" s="145">
        <f t="shared" si="3"/>
        <v>0</v>
      </c>
      <c r="U166" s="28"/>
      <c r="V166" s="28"/>
      <c r="W166" s="28"/>
      <c r="X166" s="28"/>
      <c r="Y166" s="28"/>
      <c r="Z166" s="28"/>
      <c r="AA166" s="28"/>
      <c r="AB166" s="28"/>
      <c r="AC166" s="28"/>
      <c r="AD166" s="28"/>
      <c r="AE166" s="28"/>
      <c r="AR166" s="146" t="s">
        <v>324</v>
      </c>
      <c r="AT166" s="146" t="s">
        <v>230</v>
      </c>
      <c r="AU166" s="146" t="s">
        <v>81</v>
      </c>
      <c r="AY166" s="16" t="s">
        <v>134</v>
      </c>
      <c r="BE166" s="147">
        <f t="shared" si="4"/>
        <v>0</v>
      </c>
      <c r="BF166" s="147">
        <f t="shared" si="5"/>
        <v>0</v>
      </c>
      <c r="BG166" s="147">
        <f t="shared" si="6"/>
        <v>0</v>
      </c>
      <c r="BH166" s="147">
        <f t="shared" si="7"/>
        <v>0</v>
      </c>
      <c r="BI166" s="147">
        <f t="shared" si="8"/>
        <v>0</v>
      </c>
      <c r="BJ166" s="16" t="s">
        <v>81</v>
      </c>
      <c r="BK166" s="147">
        <f t="shared" si="9"/>
        <v>0</v>
      </c>
      <c r="BL166" s="16" t="s">
        <v>324</v>
      </c>
      <c r="BM166" s="146" t="s">
        <v>364</v>
      </c>
    </row>
    <row r="167" spans="1:65" s="2" customFormat="1" ht="16.5" customHeight="1">
      <c r="A167" s="28"/>
      <c r="B167" s="135"/>
      <c r="C167" s="163" t="s">
        <v>349</v>
      </c>
      <c r="D167" s="163" t="s">
        <v>230</v>
      </c>
      <c r="E167" s="164" t="s">
        <v>365</v>
      </c>
      <c r="F167" s="165" t="s">
        <v>366</v>
      </c>
      <c r="G167" s="166" t="s">
        <v>139</v>
      </c>
      <c r="H167" s="167">
        <v>1</v>
      </c>
      <c r="I167" s="186">
        <v>0</v>
      </c>
      <c r="J167" s="168">
        <f t="shared" si="0"/>
        <v>0</v>
      </c>
      <c r="K167" s="165" t="s">
        <v>3</v>
      </c>
      <c r="L167" s="169"/>
      <c r="M167" s="170" t="s">
        <v>3</v>
      </c>
      <c r="N167" s="171" t="s">
        <v>44</v>
      </c>
      <c r="O167" s="144">
        <v>0</v>
      </c>
      <c r="P167" s="144">
        <f t="shared" si="1"/>
        <v>0</v>
      </c>
      <c r="Q167" s="144">
        <v>0</v>
      </c>
      <c r="R167" s="144">
        <f t="shared" si="2"/>
        <v>0</v>
      </c>
      <c r="S167" s="144">
        <v>0</v>
      </c>
      <c r="T167" s="145">
        <f t="shared" si="3"/>
        <v>0</v>
      </c>
      <c r="U167" s="28"/>
      <c r="V167" s="28"/>
      <c r="W167" s="28"/>
      <c r="X167" s="28"/>
      <c r="Y167" s="28"/>
      <c r="Z167" s="28"/>
      <c r="AA167" s="28"/>
      <c r="AB167" s="28"/>
      <c r="AC167" s="28"/>
      <c r="AD167" s="28"/>
      <c r="AE167" s="28"/>
      <c r="AR167" s="146" t="s">
        <v>324</v>
      </c>
      <c r="AT167" s="146" t="s">
        <v>230</v>
      </c>
      <c r="AU167" s="146" t="s">
        <v>81</v>
      </c>
      <c r="AY167" s="16" t="s">
        <v>134</v>
      </c>
      <c r="BE167" s="147">
        <f t="shared" si="4"/>
        <v>0</v>
      </c>
      <c r="BF167" s="147">
        <f t="shared" si="5"/>
        <v>0</v>
      </c>
      <c r="BG167" s="147">
        <f t="shared" si="6"/>
        <v>0</v>
      </c>
      <c r="BH167" s="147">
        <f t="shared" si="7"/>
        <v>0</v>
      </c>
      <c r="BI167" s="147">
        <f t="shared" si="8"/>
        <v>0</v>
      </c>
      <c r="BJ167" s="16" t="s">
        <v>81</v>
      </c>
      <c r="BK167" s="147">
        <f t="shared" si="9"/>
        <v>0</v>
      </c>
      <c r="BL167" s="16" t="s">
        <v>324</v>
      </c>
      <c r="BM167" s="146" t="s">
        <v>367</v>
      </c>
    </row>
    <row r="168" spans="1:65" s="2" customFormat="1" ht="16.5" customHeight="1">
      <c r="A168" s="28"/>
      <c r="B168" s="135"/>
      <c r="C168" s="163" t="s">
        <v>353</v>
      </c>
      <c r="D168" s="163" t="s">
        <v>230</v>
      </c>
      <c r="E168" s="164" t="s">
        <v>369</v>
      </c>
      <c r="F168" s="165" t="s">
        <v>370</v>
      </c>
      <c r="G168" s="166" t="s">
        <v>139</v>
      </c>
      <c r="H168" s="167">
        <v>1</v>
      </c>
      <c r="I168" s="186">
        <v>0</v>
      </c>
      <c r="J168" s="168">
        <f t="shared" si="0"/>
        <v>0</v>
      </c>
      <c r="K168" s="165" t="s">
        <v>3</v>
      </c>
      <c r="L168" s="169"/>
      <c r="M168" s="179" t="s">
        <v>3</v>
      </c>
      <c r="N168" s="180" t="s">
        <v>44</v>
      </c>
      <c r="O168" s="181">
        <v>0</v>
      </c>
      <c r="P168" s="181">
        <f t="shared" si="1"/>
        <v>0</v>
      </c>
      <c r="Q168" s="181">
        <v>0</v>
      </c>
      <c r="R168" s="181">
        <f t="shared" si="2"/>
        <v>0</v>
      </c>
      <c r="S168" s="181">
        <v>0</v>
      </c>
      <c r="T168" s="182">
        <f t="shared" si="3"/>
        <v>0</v>
      </c>
      <c r="U168" s="28"/>
      <c r="V168" s="28"/>
      <c r="W168" s="28"/>
      <c r="X168" s="28"/>
      <c r="Y168" s="28"/>
      <c r="Z168" s="28"/>
      <c r="AA168" s="28"/>
      <c r="AB168" s="28"/>
      <c r="AC168" s="28"/>
      <c r="AD168" s="28"/>
      <c r="AE168" s="28"/>
      <c r="AR168" s="146" t="s">
        <v>324</v>
      </c>
      <c r="AT168" s="146" t="s">
        <v>230</v>
      </c>
      <c r="AU168" s="146" t="s">
        <v>81</v>
      </c>
      <c r="AY168" s="16" t="s">
        <v>134</v>
      </c>
      <c r="BE168" s="147">
        <f t="shared" si="4"/>
        <v>0</v>
      </c>
      <c r="BF168" s="147">
        <f t="shared" si="5"/>
        <v>0</v>
      </c>
      <c r="BG168" s="147">
        <f t="shared" si="6"/>
        <v>0</v>
      </c>
      <c r="BH168" s="147">
        <f t="shared" si="7"/>
        <v>0</v>
      </c>
      <c r="BI168" s="147">
        <f t="shared" si="8"/>
        <v>0</v>
      </c>
      <c r="BJ168" s="16" t="s">
        <v>81</v>
      </c>
      <c r="BK168" s="147">
        <f t="shared" si="9"/>
        <v>0</v>
      </c>
      <c r="BL168" s="16" t="s">
        <v>324</v>
      </c>
      <c r="BM168" s="146" t="s">
        <v>371</v>
      </c>
    </row>
    <row r="169" spans="1:31" s="2" customFormat="1" ht="6.95" customHeight="1">
      <c r="A169" s="28"/>
      <c r="B169" s="38"/>
      <c r="C169" s="39"/>
      <c r="D169" s="39"/>
      <c r="E169" s="39"/>
      <c r="F169" s="39"/>
      <c r="G169" s="39"/>
      <c r="H169" s="39"/>
      <c r="I169" s="39"/>
      <c r="J169" s="39"/>
      <c r="K169" s="39"/>
      <c r="L169" s="29"/>
      <c r="M169" s="28"/>
      <c r="O169" s="28"/>
      <c r="P169" s="28"/>
      <c r="Q169" s="28"/>
      <c r="R169" s="28"/>
      <c r="S169" s="28"/>
      <c r="T169" s="28"/>
      <c r="U169" s="28"/>
      <c r="V169" s="28"/>
      <c r="W169" s="28"/>
      <c r="X169" s="28"/>
      <c r="Y169" s="28"/>
      <c r="Z169" s="28"/>
      <c r="AA169" s="28"/>
      <c r="AB169" s="28"/>
      <c r="AC169" s="28"/>
      <c r="AD169" s="28"/>
      <c r="AE169" s="28"/>
    </row>
  </sheetData>
  <autoFilter ref="C88:K168"/>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4"/>
  <sheetViews>
    <sheetView showGridLines="0" workbookViewId="0" topLeftCell="A43">
      <selection activeCell="I189" sqref="I18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102</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474</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ROUND(J89,2)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ROUND((SUM(BE89:BE193)),2)</f>
        <v>0</v>
      </c>
      <c r="G33" s="28"/>
      <c r="H33" s="28"/>
      <c r="I33" s="95">
        <v>0.21</v>
      </c>
      <c r="J33" s="94">
        <f>ROUND(((SUM(BE89:BE193))*I33),2)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ROUND((SUM(BF89:BF193)),2)</f>
        <v>0</v>
      </c>
      <c r="G34" s="28"/>
      <c r="H34" s="28"/>
      <c r="I34" s="95">
        <v>0.15</v>
      </c>
      <c r="J34" s="94">
        <f>ROUND(((SUM(BF89:BF193))*I34),2)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ROUND((SUM(BG89:BG193)),2)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ROUND((SUM(BH89:BH193)),2)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ROUND((SUM(BI89:BI193)),2)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PS1.6._VDLovo - VD Lovosice (ř.km 787,38)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J89</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169</v>
      </c>
      <c r="E60" s="107"/>
      <c r="F60" s="107"/>
      <c r="G60" s="107"/>
      <c r="H60" s="107"/>
      <c r="I60" s="107"/>
      <c r="J60" s="108">
        <f>J90</f>
        <v>0</v>
      </c>
      <c r="L60" s="105"/>
    </row>
    <row r="61" spans="2:12" s="10" customFormat="1" ht="19.9" customHeight="1" hidden="1">
      <c r="B61" s="109"/>
      <c r="D61" s="110" t="s">
        <v>170</v>
      </c>
      <c r="E61" s="111"/>
      <c r="F61" s="111"/>
      <c r="G61" s="111"/>
      <c r="H61" s="111"/>
      <c r="I61" s="111"/>
      <c r="J61" s="112">
        <f>J91</f>
        <v>0</v>
      </c>
      <c r="L61" s="109"/>
    </row>
    <row r="62" spans="2:12" s="10" customFormat="1" ht="19.9" customHeight="1" hidden="1">
      <c r="B62" s="109"/>
      <c r="D62" s="110" t="s">
        <v>171</v>
      </c>
      <c r="E62" s="111"/>
      <c r="F62" s="111"/>
      <c r="G62" s="111"/>
      <c r="H62" s="111"/>
      <c r="I62" s="111"/>
      <c r="J62" s="112">
        <f>J96</f>
        <v>0</v>
      </c>
      <c r="L62" s="109"/>
    </row>
    <row r="63" spans="2:12" s="10" customFormat="1" ht="19.9" customHeight="1" hidden="1">
      <c r="B63" s="109"/>
      <c r="D63" s="110" t="s">
        <v>172</v>
      </c>
      <c r="E63" s="111"/>
      <c r="F63" s="111"/>
      <c r="G63" s="111"/>
      <c r="H63" s="111"/>
      <c r="I63" s="111"/>
      <c r="J63" s="112">
        <f>J103</f>
        <v>0</v>
      </c>
      <c r="L63" s="109"/>
    </row>
    <row r="64" spans="2:12" s="10" customFormat="1" ht="19.9" customHeight="1" hidden="1">
      <c r="B64" s="109"/>
      <c r="D64" s="110" t="s">
        <v>173</v>
      </c>
      <c r="E64" s="111"/>
      <c r="F64" s="111"/>
      <c r="G64" s="111"/>
      <c r="H64" s="111"/>
      <c r="I64" s="111"/>
      <c r="J64" s="112">
        <f>J106</f>
        <v>0</v>
      </c>
      <c r="L64" s="109"/>
    </row>
    <row r="65" spans="2:12" s="10" customFormat="1" ht="19.9" customHeight="1" hidden="1">
      <c r="B65" s="109"/>
      <c r="D65" s="110" t="s">
        <v>174</v>
      </c>
      <c r="E65" s="111"/>
      <c r="F65" s="111"/>
      <c r="G65" s="111"/>
      <c r="H65" s="111"/>
      <c r="I65" s="111"/>
      <c r="J65" s="112">
        <f>J111</f>
        <v>0</v>
      </c>
      <c r="L65" s="109"/>
    </row>
    <row r="66" spans="2:12" s="9" customFormat="1" ht="24.95" customHeight="1" hidden="1">
      <c r="B66" s="105"/>
      <c r="D66" s="106" t="s">
        <v>175</v>
      </c>
      <c r="E66" s="107"/>
      <c r="F66" s="107"/>
      <c r="G66" s="107"/>
      <c r="H66" s="107"/>
      <c r="I66" s="107"/>
      <c r="J66" s="108">
        <f>J114</f>
        <v>0</v>
      </c>
      <c r="L66" s="105"/>
    </row>
    <row r="67" spans="2:12" s="10" customFormat="1" ht="19.9" customHeight="1" hidden="1">
      <c r="B67" s="109"/>
      <c r="D67" s="110" t="s">
        <v>176</v>
      </c>
      <c r="E67" s="111"/>
      <c r="F67" s="111"/>
      <c r="G67" s="111"/>
      <c r="H67" s="111"/>
      <c r="I67" s="111"/>
      <c r="J67" s="112">
        <f>J115</f>
        <v>0</v>
      </c>
      <c r="L67" s="109"/>
    </row>
    <row r="68" spans="2:12" s="10" customFormat="1" ht="19.9" customHeight="1" hidden="1">
      <c r="B68" s="109"/>
      <c r="D68" s="110" t="s">
        <v>177</v>
      </c>
      <c r="E68" s="111"/>
      <c r="F68" s="111"/>
      <c r="G68" s="111"/>
      <c r="H68" s="111"/>
      <c r="I68" s="111"/>
      <c r="J68" s="112">
        <f>J145</f>
        <v>0</v>
      </c>
      <c r="L68" s="109"/>
    </row>
    <row r="69" spans="2:12" s="9" customFormat="1" ht="24.95" customHeight="1" hidden="1">
      <c r="B69" s="105"/>
      <c r="D69" s="106" t="s">
        <v>178</v>
      </c>
      <c r="E69" s="107"/>
      <c r="F69" s="107"/>
      <c r="G69" s="107"/>
      <c r="H69" s="107"/>
      <c r="I69" s="107"/>
      <c r="J69" s="108">
        <f>J177</f>
        <v>0</v>
      </c>
      <c r="L69" s="105"/>
    </row>
    <row r="70" spans="1:31" s="2" customFormat="1" ht="21.75" customHeight="1" hidden="1">
      <c r="A70" s="28"/>
      <c r="B70" s="29"/>
      <c r="C70" s="28"/>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hidden="1">
      <c r="A71" s="28"/>
      <c r="B71" s="38"/>
      <c r="C71" s="39"/>
      <c r="D71" s="39"/>
      <c r="E71" s="39"/>
      <c r="F71" s="39"/>
      <c r="G71" s="39"/>
      <c r="H71" s="39"/>
      <c r="I71" s="39"/>
      <c r="J71" s="39"/>
      <c r="K71" s="39"/>
      <c r="L71" s="88"/>
      <c r="S71" s="28"/>
      <c r="T71" s="28"/>
      <c r="U71" s="28"/>
      <c r="V71" s="28"/>
      <c r="W71" s="28"/>
      <c r="X71" s="28"/>
      <c r="Y71" s="28"/>
      <c r="Z71" s="28"/>
      <c r="AA71" s="28"/>
      <c r="AB71" s="28"/>
      <c r="AC71" s="28"/>
      <c r="AD71" s="28"/>
      <c r="AE71" s="28"/>
    </row>
    <row r="72" ht="12" hidden="1"/>
    <row r="73" ht="12" hidden="1"/>
    <row r="74" ht="12" hidden="1"/>
    <row r="75" spans="1:31" s="2" customFormat="1" ht="6.95" customHeight="1">
      <c r="A75" s="28"/>
      <c r="B75" s="40"/>
      <c r="C75" s="41"/>
      <c r="D75" s="41"/>
      <c r="E75" s="41"/>
      <c r="F75" s="41"/>
      <c r="G75" s="41"/>
      <c r="H75" s="41"/>
      <c r="I75" s="41"/>
      <c r="J75" s="41"/>
      <c r="K75" s="41"/>
      <c r="L75" s="88"/>
      <c r="S75" s="28"/>
      <c r="T75" s="28"/>
      <c r="U75" s="28"/>
      <c r="V75" s="28"/>
      <c r="W75" s="28"/>
      <c r="X75" s="28"/>
      <c r="Y75" s="28"/>
      <c r="Z75" s="28"/>
      <c r="AA75" s="28"/>
      <c r="AB75" s="28"/>
      <c r="AC75" s="28"/>
      <c r="AD75" s="28"/>
      <c r="AE75" s="28"/>
    </row>
    <row r="76" spans="1:31" s="2" customFormat="1" ht="24.95" customHeight="1">
      <c r="A76" s="28"/>
      <c r="B76" s="29"/>
      <c r="C76" s="20" t="s">
        <v>118</v>
      </c>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8"/>
      <c r="S77" s="28"/>
      <c r="T77" s="28"/>
      <c r="U77" s="28"/>
      <c r="V77" s="28"/>
      <c r="W77" s="28"/>
      <c r="X77" s="28"/>
      <c r="Y77" s="28"/>
      <c r="Z77" s="28"/>
      <c r="AA77" s="28"/>
      <c r="AB77" s="28"/>
      <c r="AC77" s="28"/>
      <c r="AD77" s="28"/>
      <c r="AE77" s="28"/>
    </row>
    <row r="78" spans="1:31" s="2" customFormat="1" ht="12" customHeight="1">
      <c r="A78" s="28"/>
      <c r="B78" s="29"/>
      <c r="C78" s="25" t="s">
        <v>15</v>
      </c>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16.5" customHeight="1">
      <c r="A79" s="28"/>
      <c r="B79" s="29"/>
      <c r="C79" s="28"/>
      <c r="D79" s="28"/>
      <c r="E79" s="225" t="str">
        <f>E7</f>
        <v>Osazení plavebních znaků</v>
      </c>
      <c r="F79" s="226"/>
      <c r="G79" s="226"/>
      <c r="H79" s="226"/>
      <c r="I79" s="28"/>
      <c r="J79" s="28"/>
      <c r="K79" s="28"/>
      <c r="L79" s="88"/>
      <c r="S79" s="28"/>
      <c r="T79" s="28"/>
      <c r="U79" s="28"/>
      <c r="V79" s="28"/>
      <c r="W79" s="28"/>
      <c r="X79" s="28"/>
      <c r="Y79" s="28"/>
      <c r="Z79" s="28"/>
      <c r="AA79" s="28"/>
      <c r="AB79" s="28"/>
      <c r="AC79" s="28"/>
      <c r="AD79" s="28"/>
      <c r="AE79" s="28"/>
    </row>
    <row r="80" spans="1:31" s="2" customFormat="1" ht="12" customHeight="1">
      <c r="A80" s="28"/>
      <c r="B80" s="29"/>
      <c r="C80" s="25" t="s">
        <v>107</v>
      </c>
      <c r="D80" s="28"/>
      <c r="E80" s="28"/>
      <c r="F80" s="28"/>
      <c r="G80" s="28"/>
      <c r="H80" s="28"/>
      <c r="I80" s="28"/>
      <c r="J80" s="28"/>
      <c r="K80" s="28"/>
      <c r="L80" s="88"/>
      <c r="S80" s="28"/>
      <c r="T80" s="28"/>
      <c r="U80" s="28"/>
      <c r="V80" s="28"/>
      <c r="W80" s="28"/>
      <c r="X80" s="28"/>
      <c r="Y80" s="28"/>
      <c r="Z80" s="28"/>
      <c r="AA80" s="28"/>
      <c r="AB80" s="28"/>
      <c r="AC80" s="28"/>
      <c r="AD80" s="28"/>
      <c r="AE80" s="28"/>
    </row>
    <row r="81" spans="1:31" s="2" customFormat="1" ht="16.5" customHeight="1">
      <c r="A81" s="28"/>
      <c r="B81" s="29"/>
      <c r="C81" s="28"/>
      <c r="D81" s="28"/>
      <c r="E81" s="187" t="str">
        <f>E9</f>
        <v>PS1.6._VDLovo - VD Lovosice (ř.km 787,38) - osazení světelných znaků</v>
      </c>
      <c r="F81" s="224"/>
      <c r="G81" s="224"/>
      <c r="H81" s="224"/>
      <c r="I81" s="28"/>
      <c r="J81" s="28"/>
      <c r="K81" s="28"/>
      <c r="L81" s="88"/>
      <c r="S81" s="28"/>
      <c r="T81" s="28"/>
      <c r="U81" s="28"/>
      <c r="V81" s="28"/>
      <c r="W81" s="28"/>
      <c r="X81" s="28"/>
      <c r="Y81" s="28"/>
      <c r="Z81" s="28"/>
      <c r="AA81" s="28"/>
      <c r="AB81" s="28"/>
      <c r="AC81" s="28"/>
      <c r="AD81" s="28"/>
      <c r="AE81" s="28"/>
    </row>
    <row r="82" spans="1:31" s="2" customFormat="1" ht="6.95" customHeight="1">
      <c r="A82" s="28"/>
      <c r="B82" s="29"/>
      <c r="C82" s="28"/>
      <c r="D82" s="28"/>
      <c r="E82" s="28"/>
      <c r="F82" s="28"/>
      <c r="G82" s="28"/>
      <c r="H82" s="28"/>
      <c r="I82" s="28"/>
      <c r="J82" s="28"/>
      <c r="K82" s="28"/>
      <c r="L82" s="88"/>
      <c r="S82" s="28"/>
      <c r="T82" s="28"/>
      <c r="U82" s="28"/>
      <c r="V82" s="28"/>
      <c r="W82" s="28"/>
      <c r="X82" s="28"/>
      <c r="Y82" s="28"/>
      <c r="Z82" s="28"/>
      <c r="AA82" s="28"/>
      <c r="AB82" s="28"/>
      <c r="AC82" s="28"/>
      <c r="AD82" s="28"/>
      <c r="AE82" s="28"/>
    </row>
    <row r="83" spans="1:31" s="2" customFormat="1" ht="12" customHeight="1">
      <c r="A83" s="28"/>
      <c r="B83" s="29"/>
      <c r="C83" s="25" t="s">
        <v>20</v>
      </c>
      <c r="D83" s="28"/>
      <c r="E83" s="28"/>
      <c r="F83" s="23" t="str">
        <f>F12</f>
        <v>Labe</v>
      </c>
      <c r="G83" s="28"/>
      <c r="H83" s="28"/>
      <c r="I83" s="25" t="s">
        <v>22</v>
      </c>
      <c r="J83" s="46" t="str">
        <f>IF(J12="","",J12)</f>
        <v>27. 12. 2019</v>
      </c>
      <c r="K83" s="28"/>
      <c r="L83" s="88"/>
      <c r="S83" s="28"/>
      <c r="T83" s="28"/>
      <c r="U83" s="28"/>
      <c r="V83" s="28"/>
      <c r="W83" s="28"/>
      <c r="X83" s="28"/>
      <c r="Y83" s="28"/>
      <c r="Z83" s="28"/>
      <c r="AA83" s="28"/>
      <c r="AB83" s="28"/>
      <c r="AC83" s="28"/>
      <c r="AD83" s="28"/>
      <c r="AE83" s="28"/>
    </row>
    <row r="84" spans="1:31" s="2" customFormat="1" ht="6.95" customHeight="1">
      <c r="A84" s="28"/>
      <c r="B84" s="29"/>
      <c r="C84" s="28"/>
      <c r="D84" s="28"/>
      <c r="E84" s="28"/>
      <c r="F84" s="28"/>
      <c r="G84" s="28"/>
      <c r="H84" s="28"/>
      <c r="I84" s="28"/>
      <c r="J84" s="28"/>
      <c r="K84" s="28"/>
      <c r="L84" s="88"/>
      <c r="S84" s="28"/>
      <c r="T84" s="28"/>
      <c r="U84" s="28"/>
      <c r="V84" s="28"/>
      <c r="W84" s="28"/>
      <c r="X84" s="28"/>
      <c r="Y84" s="28"/>
      <c r="Z84" s="28"/>
      <c r="AA84" s="28"/>
      <c r="AB84" s="28"/>
      <c r="AC84" s="28"/>
      <c r="AD84" s="28"/>
      <c r="AE84" s="28"/>
    </row>
    <row r="85" spans="1:31" s="2" customFormat="1" ht="25.7" customHeight="1">
      <c r="A85" s="28"/>
      <c r="B85" s="29"/>
      <c r="C85" s="25" t="s">
        <v>24</v>
      </c>
      <c r="D85" s="28"/>
      <c r="E85" s="28"/>
      <c r="F85" s="23" t="str">
        <f>E15</f>
        <v>Povodí Labe, s.p.</v>
      </c>
      <c r="G85" s="28"/>
      <c r="H85" s="28"/>
      <c r="I85" s="25" t="s">
        <v>31</v>
      </c>
      <c r="J85" s="26" t="str">
        <f>E21</f>
        <v>Building &amp; Law, spol. s r.o.</v>
      </c>
      <c r="K85" s="28"/>
      <c r="L85" s="88"/>
      <c r="S85" s="28"/>
      <c r="T85" s="28"/>
      <c r="U85" s="28"/>
      <c r="V85" s="28"/>
      <c r="W85" s="28"/>
      <c r="X85" s="28"/>
      <c r="Y85" s="28"/>
      <c r="Z85" s="28"/>
      <c r="AA85" s="28"/>
      <c r="AB85" s="28"/>
      <c r="AC85" s="28"/>
      <c r="AD85" s="28"/>
      <c r="AE85" s="28"/>
    </row>
    <row r="86" spans="1:31" s="2" customFormat="1" ht="15.2" customHeight="1">
      <c r="A86" s="28"/>
      <c r="B86" s="29"/>
      <c r="C86" s="25" t="s">
        <v>29</v>
      </c>
      <c r="D86" s="28"/>
      <c r="E86" s="28"/>
      <c r="F86" s="23" t="str">
        <f>IF(E18="","",E18)</f>
        <v xml:space="preserve"> </v>
      </c>
      <c r="G86" s="28"/>
      <c r="H86" s="28"/>
      <c r="I86" s="25" t="s">
        <v>35</v>
      </c>
      <c r="J86" s="26" t="str">
        <f>E24</f>
        <v>MD</v>
      </c>
      <c r="K86" s="28"/>
      <c r="L86" s="88"/>
      <c r="S86" s="28"/>
      <c r="T86" s="28"/>
      <c r="U86" s="28"/>
      <c r="V86" s="28"/>
      <c r="W86" s="28"/>
      <c r="X86" s="28"/>
      <c r="Y86" s="28"/>
      <c r="Z86" s="28"/>
      <c r="AA86" s="28"/>
      <c r="AB86" s="28"/>
      <c r="AC86" s="28"/>
      <c r="AD86" s="28"/>
      <c r="AE86" s="28"/>
    </row>
    <row r="87" spans="1:31" s="2" customFormat="1" ht="10.35" customHeight="1">
      <c r="A87" s="28"/>
      <c r="B87" s="29"/>
      <c r="C87" s="28"/>
      <c r="D87" s="28"/>
      <c r="E87" s="28"/>
      <c r="F87" s="28"/>
      <c r="G87" s="28"/>
      <c r="H87" s="28"/>
      <c r="I87" s="28"/>
      <c r="J87" s="28"/>
      <c r="K87" s="28"/>
      <c r="L87" s="88"/>
      <c r="S87" s="28"/>
      <c r="T87" s="28"/>
      <c r="U87" s="28"/>
      <c r="V87" s="28"/>
      <c r="W87" s="28"/>
      <c r="X87" s="28"/>
      <c r="Y87" s="28"/>
      <c r="Z87" s="28"/>
      <c r="AA87" s="28"/>
      <c r="AB87" s="28"/>
      <c r="AC87" s="28"/>
      <c r="AD87" s="28"/>
      <c r="AE87" s="28"/>
    </row>
    <row r="88" spans="1:31" s="11" customFormat="1" ht="29.25" customHeight="1">
      <c r="A88" s="113"/>
      <c r="B88" s="114"/>
      <c r="C88" s="115" t="s">
        <v>119</v>
      </c>
      <c r="D88" s="116" t="s">
        <v>58</v>
      </c>
      <c r="E88" s="116" t="s">
        <v>54</v>
      </c>
      <c r="F88" s="116" t="s">
        <v>55</v>
      </c>
      <c r="G88" s="116" t="s">
        <v>120</v>
      </c>
      <c r="H88" s="116" t="s">
        <v>121</v>
      </c>
      <c r="I88" s="116" t="s">
        <v>122</v>
      </c>
      <c r="J88" s="116" t="s">
        <v>111</v>
      </c>
      <c r="K88" s="117" t="s">
        <v>123</v>
      </c>
      <c r="L88" s="118"/>
      <c r="M88" s="53" t="s">
        <v>3</v>
      </c>
      <c r="N88" s="54" t="s">
        <v>43</v>
      </c>
      <c r="O88" s="54" t="s">
        <v>124</v>
      </c>
      <c r="P88" s="54" t="s">
        <v>125</v>
      </c>
      <c r="Q88" s="54" t="s">
        <v>126</v>
      </c>
      <c r="R88" s="54" t="s">
        <v>127</v>
      </c>
      <c r="S88" s="54" t="s">
        <v>128</v>
      </c>
      <c r="T88" s="55" t="s">
        <v>129</v>
      </c>
      <c r="U88" s="113"/>
      <c r="V88" s="113"/>
      <c r="W88" s="113"/>
      <c r="X88" s="113"/>
      <c r="Y88" s="113"/>
      <c r="Z88" s="113"/>
      <c r="AA88" s="113"/>
      <c r="AB88" s="113"/>
      <c r="AC88" s="113"/>
      <c r="AD88" s="113"/>
      <c r="AE88" s="113"/>
    </row>
    <row r="89" spans="1:63" s="2" customFormat="1" ht="22.9" customHeight="1">
      <c r="A89" s="28"/>
      <c r="B89" s="29"/>
      <c r="C89" s="60" t="s">
        <v>130</v>
      </c>
      <c r="D89" s="28"/>
      <c r="E89" s="28"/>
      <c r="F89" s="28"/>
      <c r="G89" s="28"/>
      <c r="H89" s="28"/>
      <c r="I89" s="28"/>
      <c r="J89" s="119">
        <f>BK89</f>
        <v>0</v>
      </c>
      <c r="K89" s="28"/>
      <c r="L89" s="29"/>
      <c r="M89" s="56"/>
      <c r="N89" s="47"/>
      <c r="O89" s="57"/>
      <c r="P89" s="120">
        <f>P90+P114+P177</f>
        <v>139.74582700000002</v>
      </c>
      <c r="Q89" s="57"/>
      <c r="R89" s="120">
        <f>R90+R114+R177</f>
        <v>0.230582</v>
      </c>
      <c r="S89" s="57"/>
      <c r="T89" s="121">
        <f>T90+T114+T177</f>
        <v>0.13</v>
      </c>
      <c r="U89" s="28"/>
      <c r="V89" s="28"/>
      <c r="W89" s="28"/>
      <c r="X89" s="28"/>
      <c r="Y89" s="28"/>
      <c r="Z89" s="28"/>
      <c r="AA89" s="28"/>
      <c r="AB89" s="28"/>
      <c r="AC89" s="28"/>
      <c r="AD89" s="28"/>
      <c r="AE89" s="28"/>
      <c r="AT89" s="16" t="s">
        <v>72</v>
      </c>
      <c r="AU89" s="16" t="s">
        <v>112</v>
      </c>
      <c r="BK89" s="122">
        <f>BK90+BK114+BK177</f>
        <v>0</v>
      </c>
    </row>
    <row r="90" spans="2:63" s="12" customFormat="1" ht="25.9" customHeight="1">
      <c r="B90" s="123"/>
      <c r="D90" s="124" t="s">
        <v>72</v>
      </c>
      <c r="E90" s="125" t="s">
        <v>179</v>
      </c>
      <c r="F90" s="125" t="s">
        <v>180</v>
      </c>
      <c r="J90" s="126">
        <f>BK90</f>
        <v>0</v>
      </c>
      <c r="L90" s="123"/>
      <c r="M90" s="127"/>
      <c r="N90" s="128"/>
      <c r="O90" s="128"/>
      <c r="P90" s="129">
        <f>P91+P96+P103+P106+P111</f>
        <v>10.912389</v>
      </c>
      <c r="Q90" s="128"/>
      <c r="R90" s="129">
        <f>R91+R96+R103+R106+R111</f>
        <v>0.209156</v>
      </c>
      <c r="S90" s="128"/>
      <c r="T90" s="130">
        <f>T91+T96+T103+T106+T111</f>
        <v>0</v>
      </c>
      <c r="AR90" s="124" t="s">
        <v>81</v>
      </c>
      <c r="AT90" s="131" t="s">
        <v>72</v>
      </c>
      <c r="AU90" s="131" t="s">
        <v>73</v>
      </c>
      <c r="AY90" s="124" t="s">
        <v>134</v>
      </c>
      <c r="BK90" s="132">
        <f>BK91+BK96+BK103+BK106+BK111</f>
        <v>0</v>
      </c>
    </row>
    <row r="91" spans="2:63" s="12" customFormat="1" ht="22.9" customHeight="1">
      <c r="B91" s="123"/>
      <c r="D91" s="124" t="s">
        <v>72</v>
      </c>
      <c r="E91" s="133" t="s">
        <v>81</v>
      </c>
      <c r="F91" s="133" t="s">
        <v>181</v>
      </c>
      <c r="J91" s="134">
        <f>BK91</f>
        <v>0</v>
      </c>
      <c r="L91" s="123"/>
      <c r="M91" s="127"/>
      <c r="N91" s="128"/>
      <c r="O91" s="128"/>
      <c r="P91" s="129">
        <f>SUM(P92:P95)</f>
        <v>3.01</v>
      </c>
      <c r="Q91" s="128"/>
      <c r="R91" s="129">
        <f>SUM(R92:R95)</f>
        <v>0</v>
      </c>
      <c r="S91" s="128"/>
      <c r="T91" s="130">
        <f>SUM(T92:T95)</f>
        <v>0</v>
      </c>
      <c r="AR91" s="124" t="s">
        <v>81</v>
      </c>
      <c r="AT91" s="131" t="s">
        <v>72</v>
      </c>
      <c r="AU91" s="131" t="s">
        <v>81</v>
      </c>
      <c r="AY91" s="124" t="s">
        <v>134</v>
      </c>
      <c r="BK91" s="132">
        <f>SUM(BK92:BK95)</f>
        <v>0</v>
      </c>
    </row>
    <row r="92" spans="1:65" s="2" customFormat="1" ht="21.75" customHeight="1">
      <c r="A92" s="28"/>
      <c r="B92" s="135"/>
      <c r="C92" s="136" t="s">
        <v>81</v>
      </c>
      <c r="D92" s="136" t="s">
        <v>137</v>
      </c>
      <c r="E92" s="137" t="s">
        <v>182</v>
      </c>
      <c r="F92" s="138" t="s">
        <v>183</v>
      </c>
      <c r="G92" s="139" t="s">
        <v>184</v>
      </c>
      <c r="H92" s="140">
        <v>1</v>
      </c>
      <c r="I92" s="185">
        <v>0</v>
      </c>
      <c r="J92" s="141">
        <f>ROUND(I92*H92,2)</f>
        <v>0</v>
      </c>
      <c r="K92" s="138" t="s">
        <v>140</v>
      </c>
      <c r="L92" s="29"/>
      <c r="M92" s="142" t="s">
        <v>3</v>
      </c>
      <c r="N92" s="143" t="s">
        <v>44</v>
      </c>
      <c r="O92" s="144">
        <v>2.948</v>
      </c>
      <c r="P92" s="144">
        <f>O92*H92</f>
        <v>2.948</v>
      </c>
      <c r="Q92" s="144">
        <v>0</v>
      </c>
      <c r="R92" s="144">
        <f>Q92*H92</f>
        <v>0</v>
      </c>
      <c r="S92" s="144">
        <v>0</v>
      </c>
      <c r="T92" s="145">
        <f>S92*H92</f>
        <v>0</v>
      </c>
      <c r="U92" s="28"/>
      <c r="V92" s="28"/>
      <c r="W92" s="28"/>
      <c r="X92" s="28"/>
      <c r="Y92" s="28"/>
      <c r="Z92" s="28"/>
      <c r="AA92" s="28"/>
      <c r="AB92" s="28"/>
      <c r="AC92" s="28"/>
      <c r="AD92" s="28"/>
      <c r="AE92" s="28"/>
      <c r="AR92" s="146" t="s">
        <v>159</v>
      </c>
      <c r="AT92" s="146" t="s">
        <v>137</v>
      </c>
      <c r="AU92" s="146" t="s">
        <v>83</v>
      </c>
      <c r="AY92" s="16" t="s">
        <v>134</v>
      </c>
      <c r="BE92" s="147">
        <f>IF(N92="základní",J92,0)</f>
        <v>0</v>
      </c>
      <c r="BF92" s="147">
        <f>IF(N92="snížená",J92,0)</f>
        <v>0</v>
      </c>
      <c r="BG92" s="147">
        <f>IF(N92="zákl. přenesená",J92,0)</f>
        <v>0</v>
      </c>
      <c r="BH92" s="147">
        <f>IF(N92="sníž. přenesená",J92,0)</f>
        <v>0</v>
      </c>
      <c r="BI92" s="147">
        <f>IF(N92="nulová",J92,0)</f>
        <v>0</v>
      </c>
      <c r="BJ92" s="16" t="s">
        <v>81</v>
      </c>
      <c r="BK92" s="147">
        <f>ROUND(I92*H92,2)</f>
        <v>0</v>
      </c>
      <c r="BL92" s="16" t="s">
        <v>159</v>
      </c>
      <c r="BM92" s="146" t="s">
        <v>185</v>
      </c>
    </row>
    <row r="93" spans="1:47" s="2" customFormat="1" ht="48.75">
      <c r="A93" s="28"/>
      <c r="B93" s="29"/>
      <c r="C93" s="28"/>
      <c r="D93" s="148" t="s">
        <v>186</v>
      </c>
      <c r="E93" s="28"/>
      <c r="F93" s="149" t="s">
        <v>187</v>
      </c>
      <c r="G93" s="28"/>
      <c r="H93" s="28"/>
      <c r="I93" s="28"/>
      <c r="J93" s="28"/>
      <c r="K93" s="28"/>
      <c r="L93" s="29"/>
      <c r="M93" s="150"/>
      <c r="N93" s="151"/>
      <c r="O93" s="49"/>
      <c r="P93" s="49"/>
      <c r="Q93" s="49"/>
      <c r="R93" s="49"/>
      <c r="S93" s="49"/>
      <c r="T93" s="50"/>
      <c r="U93" s="28"/>
      <c r="V93" s="28"/>
      <c r="W93" s="28"/>
      <c r="X93" s="28"/>
      <c r="Y93" s="28"/>
      <c r="Z93" s="28"/>
      <c r="AA93" s="28"/>
      <c r="AB93" s="28"/>
      <c r="AC93" s="28"/>
      <c r="AD93" s="28"/>
      <c r="AE93" s="28"/>
      <c r="AT93" s="16" t="s">
        <v>186</v>
      </c>
      <c r="AU93" s="16" t="s">
        <v>83</v>
      </c>
    </row>
    <row r="94" spans="1:65" s="2" customFormat="1" ht="21.75" customHeight="1">
      <c r="A94" s="28"/>
      <c r="B94" s="135"/>
      <c r="C94" s="136" t="s">
        <v>83</v>
      </c>
      <c r="D94" s="136" t="s">
        <v>137</v>
      </c>
      <c r="E94" s="137" t="s">
        <v>190</v>
      </c>
      <c r="F94" s="138" t="s">
        <v>191</v>
      </c>
      <c r="G94" s="139" t="s">
        <v>184</v>
      </c>
      <c r="H94" s="140">
        <v>1</v>
      </c>
      <c r="I94" s="185">
        <v>0</v>
      </c>
      <c r="J94" s="141">
        <f>ROUND(I94*H94,2)</f>
        <v>0</v>
      </c>
      <c r="K94" s="138" t="s">
        <v>140</v>
      </c>
      <c r="L94" s="29"/>
      <c r="M94" s="142" t="s">
        <v>3</v>
      </c>
      <c r="N94" s="143" t="s">
        <v>44</v>
      </c>
      <c r="O94" s="144">
        <v>0.062</v>
      </c>
      <c r="P94" s="144">
        <f>O94*H94</f>
        <v>0.062</v>
      </c>
      <c r="Q94" s="144">
        <v>0</v>
      </c>
      <c r="R94" s="144">
        <f>Q94*H94</f>
        <v>0</v>
      </c>
      <c r="S94" s="144">
        <v>0</v>
      </c>
      <c r="T94" s="145">
        <f>S94*H94</f>
        <v>0</v>
      </c>
      <c r="U94" s="28"/>
      <c r="V94" s="28"/>
      <c r="W94" s="28"/>
      <c r="X94" s="28"/>
      <c r="Y94" s="28"/>
      <c r="Z94" s="28"/>
      <c r="AA94" s="28"/>
      <c r="AB94" s="28"/>
      <c r="AC94" s="28"/>
      <c r="AD94" s="28"/>
      <c r="AE94" s="28"/>
      <c r="AR94" s="146" t="s">
        <v>159</v>
      </c>
      <c r="AT94" s="146" t="s">
        <v>137</v>
      </c>
      <c r="AU94" s="146" t="s">
        <v>83</v>
      </c>
      <c r="AY94" s="16" t="s">
        <v>134</v>
      </c>
      <c r="BE94" s="147">
        <f>IF(N94="základní",J94,0)</f>
        <v>0</v>
      </c>
      <c r="BF94" s="147">
        <f>IF(N94="snížená",J94,0)</f>
        <v>0</v>
      </c>
      <c r="BG94" s="147">
        <f>IF(N94="zákl. přenesená",J94,0)</f>
        <v>0</v>
      </c>
      <c r="BH94" s="147">
        <f>IF(N94="sníž. přenesená",J94,0)</f>
        <v>0</v>
      </c>
      <c r="BI94" s="147">
        <f>IF(N94="nulová",J94,0)</f>
        <v>0</v>
      </c>
      <c r="BJ94" s="16" t="s">
        <v>81</v>
      </c>
      <c r="BK94" s="147">
        <f>ROUND(I94*H94,2)</f>
        <v>0</v>
      </c>
      <c r="BL94" s="16" t="s">
        <v>159</v>
      </c>
      <c r="BM94" s="146" t="s">
        <v>192</v>
      </c>
    </row>
    <row r="95" spans="1:47" s="2" customFormat="1" ht="351">
      <c r="A95" s="28"/>
      <c r="B95" s="29"/>
      <c r="C95" s="28"/>
      <c r="D95" s="148" t="s">
        <v>186</v>
      </c>
      <c r="E95" s="28"/>
      <c r="F95" s="149" t="s">
        <v>193</v>
      </c>
      <c r="G95" s="28"/>
      <c r="H95" s="28"/>
      <c r="I95" s="28"/>
      <c r="J95" s="28"/>
      <c r="K95" s="28"/>
      <c r="L95" s="29"/>
      <c r="M95" s="150"/>
      <c r="N95" s="151"/>
      <c r="O95" s="49"/>
      <c r="P95" s="49"/>
      <c r="Q95" s="49"/>
      <c r="R95" s="49"/>
      <c r="S95" s="49"/>
      <c r="T95" s="50"/>
      <c r="U95" s="28"/>
      <c r="V95" s="28"/>
      <c r="W95" s="28"/>
      <c r="X95" s="28"/>
      <c r="Y95" s="28"/>
      <c r="Z95" s="28"/>
      <c r="AA95" s="28"/>
      <c r="AB95" s="28"/>
      <c r="AC95" s="28"/>
      <c r="AD95" s="28"/>
      <c r="AE95" s="28"/>
      <c r="AT95" s="16" t="s">
        <v>186</v>
      </c>
      <c r="AU95" s="16" t="s">
        <v>83</v>
      </c>
    </row>
    <row r="96" spans="2:63" s="12" customFormat="1" ht="22.9" customHeight="1">
      <c r="B96" s="123"/>
      <c r="D96" s="124" t="s">
        <v>72</v>
      </c>
      <c r="E96" s="133" t="s">
        <v>152</v>
      </c>
      <c r="F96" s="133" t="s">
        <v>195</v>
      </c>
      <c r="J96" s="134">
        <f>BK96</f>
        <v>0</v>
      </c>
      <c r="L96" s="123"/>
      <c r="M96" s="127"/>
      <c r="N96" s="128"/>
      <c r="O96" s="128"/>
      <c r="P96" s="129">
        <f>SUM(P97:P102)</f>
        <v>5.9174</v>
      </c>
      <c r="Q96" s="128"/>
      <c r="R96" s="129">
        <f>SUM(R97:R102)</f>
        <v>0.006496000000000001</v>
      </c>
      <c r="S96" s="128"/>
      <c r="T96" s="130">
        <f>SUM(T97:T102)</f>
        <v>0</v>
      </c>
      <c r="AR96" s="124" t="s">
        <v>81</v>
      </c>
      <c r="AT96" s="131" t="s">
        <v>72</v>
      </c>
      <c r="AU96" s="131" t="s">
        <v>81</v>
      </c>
      <c r="AY96" s="124" t="s">
        <v>134</v>
      </c>
      <c r="BK96" s="132">
        <f>SUM(BK97:BK102)</f>
        <v>0</v>
      </c>
    </row>
    <row r="97" spans="1:65" s="2" customFormat="1" ht="33" customHeight="1">
      <c r="A97" s="28"/>
      <c r="B97" s="135"/>
      <c r="C97" s="136" t="s">
        <v>152</v>
      </c>
      <c r="D97" s="136" t="s">
        <v>137</v>
      </c>
      <c r="E97" s="137" t="s">
        <v>196</v>
      </c>
      <c r="F97" s="138" t="s">
        <v>197</v>
      </c>
      <c r="G97" s="139" t="s">
        <v>184</v>
      </c>
      <c r="H97" s="140">
        <v>1</v>
      </c>
      <c r="I97" s="185">
        <v>0</v>
      </c>
      <c r="J97" s="141">
        <f>ROUND(I97*H97,2)</f>
        <v>0</v>
      </c>
      <c r="K97" s="138" t="s">
        <v>140</v>
      </c>
      <c r="L97" s="29"/>
      <c r="M97" s="142" t="s">
        <v>3</v>
      </c>
      <c r="N97" s="143" t="s">
        <v>44</v>
      </c>
      <c r="O97" s="144">
        <v>3.899</v>
      </c>
      <c r="P97" s="144">
        <f>O97*H97</f>
        <v>3.899</v>
      </c>
      <c r="Q97" s="144">
        <v>0</v>
      </c>
      <c r="R97" s="144">
        <f>Q97*H97</f>
        <v>0</v>
      </c>
      <c r="S97" s="144">
        <v>0</v>
      </c>
      <c r="T97" s="145">
        <f>S97*H97</f>
        <v>0</v>
      </c>
      <c r="U97" s="28"/>
      <c r="V97" s="28"/>
      <c r="W97" s="28"/>
      <c r="X97" s="28"/>
      <c r="Y97" s="28"/>
      <c r="Z97" s="28"/>
      <c r="AA97" s="28"/>
      <c r="AB97" s="28"/>
      <c r="AC97" s="28"/>
      <c r="AD97" s="28"/>
      <c r="AE97" s="28"/>
      <c r="AR97" s="146" t="s">
        <v>159</v>
      </c>
      <c r="AT97" s="146" t="s">
        <v>137</v>
      </c>
      <c r="AU97" s="146" t="s">
        <v>83</v>
      </c>
      <c r="AY97" s="16" t="s">
        <v>134</v>
      </c>
      <c r="BE97" s="147">
        <f>IF(N97="základní",J97,0)</f>
        <v>0</v>
      </c>
      <c r="BF97" s="147">
        <f>IF(N97="snížená",J97,0)</f>
        <v>0</v>
      </c>
      <c r="BG97" s="147">
        <f>IF(N97="zákl. přenesená",J97,0)</f>
        <v>0</v>
      </c>
      <c r="BH97" s="147">
        <f>IF(N97="sníž. přenesená",J97,0)</f>
        <v>0</v>
      </c>
      <c r="BI97" s="147">
        <f>IF(N97="nulová",J97,0)</f>
        <v>0</v>
      </c>
      <c r="BJ97" s="16" t="s">
        <v>81</v>
      </c>
      <c r="BK97" s="147">
        <f>ROUND(I97*H97,2)</f>
        <v>0</v>
      </c>
      <c r="BL97" s="16" t="s">
        <v>159</v>
      </c>
      <c r="BM97" s="146" t="s">
        <v>198</v>
      </c>
    </row>
    <row r="98" spans="1:47" s="2" customFormat="1" ht="234">
      <c r="A98" s="28"/>
      <c r="B98" s="29"/>
      <c r="C98" s="28"/>
      <c r="D98" s="148" t="s">
        <v>186</v>
      </c>
      <c r="E98" s="28"/>
      <c r="F98" s="149" t="s">
        <v>199</v>
      </c>
      <c r="G98" s="28"/>
      <c r="H98" s="28"/>
      <c r="I98" s="28"/>
      <c r="J98" s="28"/>
      <c r="K98" s="28"/>
      <c r="L98" s="29"/>
      <c r="M98" s="150"/>
      <c r="N98" s="151"/>
      <c r="O98" s="49"/>
      <c r="P98" s="49"/>
      <c r="Q98" s="49"/>
      <c r="R98" s="49"/>
      <c r="S98" s="49"/>
      <c r="T98" s="50"/>
      <c r="U98" s="28"/>
      <c r="V98" s="28"/>
      <c r="W98" s="28"/>
      <c r="X98" s="28"/>
      <c r="Y98" s="28"/>
      <c r="Z98" s="28"/>
      <c r="AA98" s="28"/>
      <c r="AB98" s="28"/>
      <c r="AC98" s="28"/>
      <c r="AD98" s="28"/>
      <c r="AE98" s="28"/>
      <c r="AT98" s="16" t="s">
        <v>186</v>
      </c>
      <c r="AU98" s="16" t="s">
        <v>83</v>
      </c>
    </row>
    <row r="99" spans="1:65" s="2" customFormat="1" ht="33" customHeight="1">
      <c r="A99" s="28"/>
      <c r="B99" s="135"/>
      <c r="C99" s="136" t="s">
        <v>159</v>
      </c>
      <c r="D99" s="136" t="s">
        <v>137</v>
      </c>
      <c r="E99" s="137" t="s">
        <v>200</v>
      </c>
      <c r="F99" s="138" t="s">
        <v>201</v>
      </c>
      <c r="G99" s="139" t="s">
        <v>202</v>
      </c>
      <c r="H99" s="140">
        <v>0.8</v>
      </c>
      <c r="I99" s="185">
        <v>0</v>
      </c>
      <c r="J99" s="141">
        <f>ROUND(I99*H99,2)</f>
        <v>0</v>
      </c>
      <c r="K99" s="138" t="s">
        <v>140</v>
      </c>
      <c r="L99" s="29"/>
      <c r="M99" s="142" t="s">
        <v>3</v>
      </c>
      <c r="N99" s="143" t="s">
        <v>44</v>
      </c>
      <c r="O99" s="144">
        <v>1.895</v>
      </c>
      <c r="P99" s="144">
        <f>O99*H99</f>
        <v>1.516</v>
      </c>
      <c r="Q99" s="144">
        <v>0.00726</v>
      </c>
      <c r="R99" s="144">
        <f>Q99*H99</f>
        <v>0.005808000000000001</v>
      </c>
      <c r="S99" s="144">
        <v>0</v>
      </c>
      <c r="T99" s="145">
        <f>S99*H99</f>
        <v>0</v>
      </c>
      <c r="U99" s="28"/>
      <c r="V99" s="28"/>
      <c r="W99" s="28"/>
      <c r="X99" s="28"/>
      <c r="Y99" s="28"/>
      <c r="Z99" s="28"/>
      <c r="AA99" s="28"/>
      <c r="AB99" s="28"/>
      <c r="AC99" s="28"/>
      <c r="AD99" s="28"/>
      <c r="AE99" s="28"/>
      <c r="AR99" s="146" t="s">
        <v>159</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159</v>
      </c>
      <c r="BM99" s="146" t="s">
        <v>203</v>
      </c>
    </row>
    <row r="100" spans="1:47" s="2" customFormat="1" ht="185.25">
      <c r="A100" s="28"/>
      <c r="B100" s="29"/>
      <c r="C100" s="28"/>
      <c r="D100" s="148" t="s">
        <v>186</v>
      </c>
      <c r="E100" s="28"/>
      <c r="F100" s="149" t="s">
        <v>204</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1:65" s="2" customFormat="1" ht="33" customHeight="1">
      <c r="A101" s="28"/>
      <c r="B101" s="135"/>
      <c r="C101" s="136" t="s">
        <v>133</v>
      </c>
      <c r="D101" s="136" t="s">
        <v>137</v>
      </c>
      <c r="E101" s="137" t="s">
        <v>206</v>
      </c>
      <c r="F101" s="138" t="s">
        <v>207</v>
      </c>
      <c r="G101" s="139" t="s">
        <v>202</v>
      </c>
      <c r="H101" s="140">
        <v>0.8</v>
      </c>
      <c r="I101" s="185">
        <v>0</v>
      </c>
      <c r="J101" s="141">
        <f>ROUND(I101*H101,2)</f>
        <v>0</v>
      </c>
      <c r="K101" s="138" t="s">
        <v>140</v>
      </c>
      <c r="L101" s="29"/>
      <c r="M101" s="142" t="s">
        <v>3</v>
      </c>
      <c r="N101" s="143" t="s">
        <v>44</v>
      </c>
      <c r="O101" s="144">
        <v>0.628</v>
      </c>
      <c r="P101" s="144">
        <f>O101*H101</f>
        <v>0.5024000000000001</v>
      </c>
      <c r="Q101" s="144">
        <v>0.00086</v>
      </c>
      <c r="R101" s="144">
        <f>Q101*H101</f>
        <v>0.000688</v>
      </c>
      <c r="S101" s="144">
        <v>0</v>
      </c>
      <c r="T101" s="145">
        <f>S101*H101</f>
        <v>0</v>
      </c>
      <c r="U101" s="28"/>
      <c r="V101" s="28"/>
      <c r="W101" s="28"/>
      <c r="X101" s="28"/>
      <c r="Y101" s="28"/>
      <c r="Z101" s="28"/>
      <c r="AA101" s="28"/>
      <c r="AB101" s="28"/>
      <c r="AC101" s="28"/>
      <c r="AD101" s="28"/>
      <c r="AE101" s="28"/>
      <c r="AR101" s="146" t="s">
        <v>159</v>
      </c>
      <c r="AT101" s="146" t="s">
        <v>137</v>
      </c>
      <c r="AU101" s="146" t="s">
        <v>83</v>
      </c>
      <c r="AY101" s="16" t="s">
        <v>134</v>
      </c>
      <c r="BE101" s="147">
        <f>IF(N101="základní",J101,0)</f>
        <v>0</v>
      </c>
      <c r="BF101" s="147">
        <f>IF(N101="snížená",J101,0)</f>
        <v>0</v>
      </c>
      <c r="BG101" s="147">
        <f>IF(N101="zákl. přenesená",J101,0)</f>
        <v>0</v>
      </c>
      <c r="BH101" s="147">
        <f>IF(N101="sníž. přenesená",J101,0)</f>
        <v>0</v>
      </c>
      <c r="BI101" s="147">
        <f>IF(N101="nulová",J101,0)</f>
        <v>0</v>
      </c>
      <c r="BJ101" s="16" t="s">
        <v>81</v>
      </c>
      <c r="BK101" s="147">
        <f>ROUND(I101*H101,2)</f>
        <v>0</v>
      </c>
      <c r="BL101" s="16" t="s">
        <v>159</v>
      </c>
      <c r="BM101" s="146" t="s">
        <v>208</v>
      </c>
    </row>
    <row r="102" spans="1:47" s="2" customFormat="1" ht="185.25">
      <c r="A102" s="28"/>
      <c r="B102" s="29"/>
      <c r="C102" s="28"/>
      <c r="D102" s="148" t="s">
        <v>186</v>
      </c>
      <c r="E102" s="28"/>
      <c r="F102" s="149" t="s">
        <v>204</v>
      </c>
      <c r="G102" s="28"/>
      <c r="H102" s="28"/>
      <c r="I102" s="28"/>
      <c r="J102" s="28"/>
      <c r="K102" s="28"/>
      <c r="L102" s="29"/>
      <c r="M102" s="150"/>
      <c r="N102" s="151"/>
      <c r="O102" s="49"/>
      <c r="P102" s="49"/>
      <c r="Q102" s="49"/>
      <c r="R102" s="49"/>
      <c r="S102" s="49"/>
      <c r="T102" s="50"/>
      <c r="U102" s="28"/>
      <c r="V102" s="28"/>
      <c r="W102" s="28"/>
      <c r="X102" s="28"/>
      <c r="Y102" s="28"/>
      <c r="Z102" s="28"/>
      <c r="AA102" s="28"/>
      <c r="AB102" s="28"/>
      <c r="AC102" s="28"/>
      <c r="AD102" s="28"/>
      <c r="AE102" s="28"/>
      <c r="AT102" s="16" t="s">
        <v>186</v>
      </c>
      <c r="AU102" s="16" t="s">
        <v>83</v>
      </c>
    </row>
    <row r="103" spans="2:63" s="12" customFormat="1" ht="22.9" customHeight="1">
      <c r="B103" s="123"/>
      <c r="D103" s="124" t="s">
        <v>72</v>
      </c>
      <c r="E103" s="133" t="s">
        <v>159</v>
      </c>
      <c r="F103" s="133" t="s">
        <v>209</v>
      </c>
      <c r="J103" s="134">
        <f>BK103</f>
        <v>0</v>
      </c>
      <c r="L103" s="123"/>
      <c r="M103" s="127"/>
      <c r="N103" s="128"/>
      <c r="O103" s="128"/>
      <c r="P103" s="129">
        <f>SUM(P104:P105)</f>
        <v>0.037</v>
      </c>
      <c r="Q103" s="128"/>
      <c r="R103" s="129">
        <f>SUM(R104:R105)</f>
        <v>0.20266</v>
      </c>
      <c r="S103" s="128"/>
      <c r="T103" s="130">
        <f>SUM(T104:T105)</f>
        <v>0</v>
      </c>
      <c r="AR103" s="124" t="s">
        <v>81</v>
      </c>
      <c r="AT103" s="131" t="s">
        <v>72</v>
      </c>
      <c r="AU103" s="131" t="s">
        <v>81</v>
      </c>
      <c r="AY103" s="124" t="s">
        <v>134</v>
      </c>
      <c r="BK103" s="132">
        <f>SUM(BK104:BK105)</f>
        <v>0</v>
      </c>
    </row>
    <row r="104" spans="1:65" s="2" customFormat="1" ht="16.5" customHeight="1">
      <c r="A104" s="28"/>
      <c r="B104" s="135"/>
      <c r="C104" s="136" t="s">
        <v>210</v>
      </c>
      <c r="D104" s="136" t="s">
        <v>137</v>
      </c>
      <c r="E104" s="137" t="s">
        <v>211</v>
      </c>
      <c r="F104" s="138" t="s">
        <v>212</v>
      </c>
      <c r="G104" s="139" t="s">
        <v>202</v>
      </c>
      <c r="H104" s="140">
        <v>1</v>
      </c>
      <c r="I104" s="185">
        <v>0</v>
      </c>
      <c r="J104" s="141">
        <f>ROUND(I104*H104,2)</f>
        <v>0</v>
      </c>
      <c r="K104" s="138" t="s">
        <v>140</v>
      </c>
      <c r="L104" s="29"/>
      <c r="M104" s="142" t="s">
        <v>3</v>
      </c>
      <c r="N104" s="143" t="s">
        <v>44</v>
      </c>
      <c r="O104" s="144">
        <v>0.037</v>
      </c>
      <c r="P104" s="144">
        <f>O104*H104</f>
        <v>0.037</v>
      </c>
      <c r="Q104" s="144">
        <v>0.20266</v>
      </c>
      <c r="R104" s="144">
        <f>Q104*H104</f>
        <v>0.20266</v>
      </c>
      <c r="S104" s="144">
        <v>0</v>
      </c>
      <c r="T104" s="145">
        <f>S104*H104</f>
        <v>0</v>
      </c>
      <c r="U104" s="28"/>
      <c r="V104" s="28"/>
      <c r="W104" s="28"/>
      <c r="X104" s="28"/>
      <c r="Y104" s="28"/>
      <c r="Z104" s="28"/>
      <c r="AA104" s="28"/>
      <c r="AB104" s="28"/>
      <c r="AC104" s="28"/>
      <c r="AD104" s="28"/>
      <c r="AE104" s="28"/>
      <c r="AR104" s="146" t="s">
        <v>159</v>
      </c>
      <c r="AT104" s="146" t="s">
        <v>137</v>
      </c>
      <c r="AU104" s="146" t="s">
        <v>83</v>
      </c>
      <c r="AY104" s="16" t="s">
        <v>134</v>
      </c>
      <c r="BE104" s="147">
        <f>IF(N104="základní",J104,0)</f>
        <v>0</v>
      </c>
      <c r="BF104" s="147">
        <f>IF(N104="snížená",J104,0)</f>
        <v>0</v>
      </c>
      <c r="BG104" s="147">
        <f>IF(N104="zákl. přenesená",J104,0)</f>
        <v>0</v>
      </c>
      <c r="BH104" s="147">
        <f>IF(N104="sníž. přenesená",J104,0)</f>
        <v>0</v>
      </c>
      <c r="BI104" s="147">
        <f>IF(N104="nulová",J104,0)</f>
        <v>0</v>
      </c>
      <c r="BJ104" s="16" t="s">
        <v>81</v>
      </c>
      <c r="BK104" s="147">
        <f>ROUND(I104*H104,2)</f>
        <v>0</v>
      </c>
      <c r="BL104" s="16" t="s">
        <v>159</v>
      </c>
      <c r="BM104" s="146" t="s">
        <v>213</v>
      </c>
    </row>
    <row r="105" spans="1:47" s="2" customFormat="1" ht="48.75">
      <c r="A105" s="28"/>
      <c r="B105" s="29"/>
      <c r="C105" s="28"/>
      <c r="D105" s="148" t="s">
        <v>186</v>
      </c>
      <c r="E105" s="28"/>
      <c r="F105" s="149" t="s">
        <v>214</v>
      </c>
      <c r="G105" s="28"/>
      <c r="H105" s="28"/>
      <c r="I105" s="28"/>
      <c r="J105" s="28"/>
      <c r="K105" s="28"/>
      <c r="L105" s="29"/>
      <c r="M105" s="150"/>
      <c r="N105" s="151"/>
      <c r="O105" s="49"/>
      <c r="P105" s="49"/>
      <c r="Q105" s="49"/>
      <c r="R105" s="49"/>
      <c r="S105" s="49"/>
      <c r="T105" s="50"/>
      <c r="U105" s="28"/>
      <c r="V105" s="28"/>
      <c r="W105" s="28"/>
      <c r="X105" s="28"/>
      <c r="Y105" s="28"/>
      <c r="Z105" s="28"/>
      <c r="AA105" s="28"/>
      <c r="AB105" s="28"/>
      <c r="AC105" s="28"/>
      <c r="AD105" s="28"/>
      <c r="AE105" s="28"/>
      <c r="AT105" s="16" t="s">
        <v>186</v>
      </c>
      <c r="AU105" s="16" t="s">
        <v>83</v>
      </c>
    </row>
    <row r="106" spans="2:63" s="12" customFormat="1" ht="22.9" customHeight="1">
      <c r="B106" s="123"/>
      <c r="D106" s="124" t="s">
        <v>72</v>
      </c>
      <c r="E106" s="133" t="s">
        <v>215</v>
      </c>
      <c r="F106" s="133" t="s">
        <v>216</v>
      </c>
      <c r="J106" s="134">
        <f>BK106</f>
        <v>0</v>
      </c>
      <c r="L106" s="123"/>
      <c r="M106" s="127"/>
      <c r="N106" s="128"/>
      <c r="O106" s="128"/>
      <c r="P106" s="129">
        <f>SUM(P107:P110)</f>
        <v>1.8599999999999999</v>
      </c>
      <c r="Q106" s="128"/>
      <c r="R106" s="129">
        <f>SUM(R107:R110)</f>
        <v>0</v>
      </c>
      <c r="S106" s="128"/>
      <c r="T106" s="130">
        <f>SUM(T107:T110)</f>
        <v>0</v>
      </c>
      <c r="AR106" s="124" t="s">
        <v>81</v>
      </c>
      <c r="AT106" s="131" t="s">
        <v>72</v>
      </c>
      <c r="AU106" s="131" t="s">
        <v>81</v>
      </c>
      <c r="AY106" s="124" t="s">
        <v>134</v>
      </c>
      <c r="BK106" s="132">
        <f>SUM(BK107:BK110)</f>
        <v>0</v>
      </c>
    </row>
    <row r="107" spans="1:65" s="2" customFormat="1" ht="16.5" customHeight="1">
      <c r="A107" s="28"/>
      <c r="B107" s="135"/>
      <c r="C107" s="136" t="s">
        <v>217</v>
      </c>
      <c r="D107" s="136" t="s">
        <v>137</v>
      </c>
      <c r="E107" s="137" t="s">
        <v>224</v>
      </c>
      <c r="F107" s="138" t="s">
        <v>225</v>
      </c>
      <c r="G107" s="139" t="s">
        <v>226</v>
      </c>
      <c r="H107" s="140">
        <v>30</v>
      </c>
      <c r="I107" s="185">
        <v>0</v>
      </c>
      <c r="J107" s="141">
        <f>ROUND(I107*H107,2)</f>
        <v>0</v>
      </c>
      <c r="K107" s="138" t="s">
        <v>140</v>
      </c>
      <c r="L107" s="29"/>
      <c r="M107" s="142" t="s">
        <v>3</v>
      </c>
      <c r="N107" s="143" t="s">
        <v>44</v>
      </c>
      <c r="O107" s="144">
        <v>0.062</v>
      </c>
      <c r="P107" s="144">
        <f>O107*H107</f>
        <v>1.8599999999999999</v>
      </c>
      <c r="Q107" s="144">
        <v>0</v>
      </c>
      <c r="R107" s="144">
        <f>Q107*H107</f>
        <v>0</v>
      </c>
      <c r="S107" s="144">
        <v>0</v>
      </c>
      <c r="T107" s="145">
        <f>S107*H107</f>
        <v>0</v>
      </c>
      <c r="U107" s="28"/>
      <c r="V107" s="28"/>
      <c r="W107" s="28"/>
      <c r="X107" s="28"/>
      <c r="Y107" s="28"/>
      <c r="Z107" s="28"/>
      <c r="AA107" s="28"/>
      <c r="AB107" s="28"/>
      <c r="AC107" s="28"/>
      <c r="AD107" s="28"/>
      <c r="AE107" s="28"/>
      <c r="AR107" s="146" t="s">
        <v>159</v>
      </c>
      <c r="AT107" s="146" t="s">
        <v>137</v>
      </c>
      <c r="AU107" s="146" t="s">
        <v>83</v>
      </c>
      <c r="AY107" s="16" t="s">
        <v>134</v>
      </c>
      <c r="BE107" s="147">
        <f>IF(N107="základní",J107,0)</f>
        <v>0</v>
      </c>
      <c r="BF107" s="147">
        <f>IF(N107="snížená",J107,0)</f>
        <v>0</v>
      </c>
      <c r="BG107" s="147">
        <f>IF(N107="zákl. přenesená",J107,0)</f>
        <v>0</v>
      </c>
      <c r="BH107" s="147">
        <f>IF(N107="sníž. přenesená",J107,0)</f>
        <v>0</v>
      </c>
      <c r="BI107" s="147">
        <f>IF(N107="nulová",J107,0)</f>
        <v>0</v>
      </c>
      <c r="BJ107" s="16" t="s">
        <v>81</v>
      </c>
      <c r="BK107" s="147">
        <f>ROUND(I107*H107,2)</f>
        <v>0</v>
      </c>
      <c r="BL107" s="16" t="s">
        <v>159</v>
      </c>
      <c r="BM107" s="146" t="s">
        <v>227</v>
      </c>
    </row>
    <row r="108" spans="1:47" s="2" customFormat="1" ht="29.25">
      <c r="A108" s="28"/>
      <c r="B108" s="29"/>
      <c r="C108" s="28"/>
      <c r="D108" s="148" t="s">
        <v>186</v>
      </c>
      <c r="E108" s="28"/>
      <c r="F108" s="149" t="s">
        <v>228</v>
      </c>
      <c r="G108" s="28"/>
      <c r="H108" s="28"/>
      <c r="I108" s="28"/>
      <c r="J108" s="28"/>
      <c r="K108" s="28"/>
      <c r="L108" s="29"/>
      <c r="M108" s="150"/>
      <c r="N108" s="151"/>
      <c r="O108" s="49"/>
      <c r="P108" s="49"/>
      <c r="Q108" s="49"/>
      <c r="R108" s="49"/>
      <c r="S108" s="49"/>
      <c r="T108" s="50"/>
      <c r="U108" s="28"/>
      <c r="V108" s="28"/>
      <c r="W108" s="28"/>
      <c r="X108" s="28"/>
      <c r="Y108" s="28"/>
      <c r="Z108" s="28"/>
      <c r="AA108" s="28"/>
      <c r="AB108" s="28"/>
      <c r="AC108" s="28"/>
      <c r="AD108" s="28"/>
      <c r="AE108" s="28"/>
      <c r="AT108" s="16" t="s">
        <v>186</v>
      </c>
      <c r="AU108" s="16" t="s">
        <v>83</v>
      </c>
    </row>
    <row r="109" spans="2:51" s="13" customFormat="1" ht="12">
      <c r="B109" s="156"/>
      <c r="D109" s="148" t="s">
        <v>188</v>
      </c>
      <c r="E109" s="157" t="s">
        <v>3</v>
      </c>
      <c r="F109" s="158" t="s">
        <v>382</v>
      </c>
      <c r="H109" s="159">
        <v>30</v>
      </c>
      <c r="L109" s="156"/>
      <c r="M109" s="160"/>
      <c r="N109" s="161"/>
      <c r="O109" s="161"/>
      <c r="P109" s="161"/>
      <c r="Q109" s="161"/>
      <c r="R109" s="161"/>
      <c r="S109" s="161"/>
      <c r="T109" s="162"/>
      <c r="AT109" s="157" t="s">
        <v>188</v>
      </c>
      <c r="AU109" s="157" t="s">
        <v>83</v>
      </c>
      <c r="AV109" s="13" t="s">
        <v>83</v>
      </c>
      <c r="AW109" s="13" t="s">
        <v>34</v>
      </c>
      <c r="AX109" s="13" t="s">
        <v>81</v>
      </c>
      <c r="AY109" s="157" t="s">
        <v>134</v>
      </c>
    </row>
    <row r="110" spans="1:65" s="2" customFormat="1" ht="16.5" customHeight="1">
      <c r="A110" s="28"/>
      <c r="B110" s="135"/>
      <c r="C110" s="163" t="s">
        <v>223</v>
      </c>
      <c r="D110" s="163" t="s">
        <v>230</v>
      </c>
      <c r="E110" s="164" t="s">
        <v>231</v>
      </c>
      <c r="F110" s="165" t="s">
        <v>232</v>
      </c>
      <c r="G110" s="166" t="s">
        <v>233</v>
      </c>
      <c r="H110" s="167">
        <v>2</v>
      </c>
      <c r="I110" s="186">
        <v>0</v>
      </c>
      <c r="J110" s="168">
        <f>ROUND(I110*H110,2)</f>
        <v>0</v>
      </c>
      <c r="K110" s="165" t="s">
        <v>3</v>
      </c>
      <c r="L110" s="169"/>
      <c r="M110" s="170" t="s">
        <v>3</v>
      </c>
      <c r="N110" s="171" t="s">
        <v>44</v>
      </c>
      <c r="O110" s="144">
        <v>0</v>
      </c>
      <c r="P110" s="144">
        <f>O110*H110</f>
        <v>0</v>
      </c>
      <c r="Q110" s="144">
        <v>0</v>
      </c>
      <c r="R110" s="144">
        <f>Q110*H110</f>
        <v>0</v>
      </c>
      <c r="S110" s="144">
        <v>0</v>
      </c>
      <c r="T110" s="145">
        <f>S110*H110</f>
        <v>0</v>
      </c>
      <c r="U110" s="28"/>
      <c r="V110" s="28"/>
      <c r="W110" s="28"/>
      <c r="X110" s="28"/>
      <c r="Y110" s="28"/>
      <c r="Z110" s="28"/>
      <c r="AA110" s="28"/>
      <c r="AB110" s="28"/>
      <c r="AC110" s="28"/>
      <c r="AD110" s="28"/>
      <c r="AE110" s="28"/>
      <c r="AR110" s="146" t="s">
        <v>223</v>
      </c>
      <c r="AT110" s="146" t="s">
        <v>230</v>
      </c>
      <c r="AU110" s="146" t="s">
        <v>83</v>
      </c>
      <c r="AY110" s="16" t="s">
        <v>134</v>
      </c>
      <c r="BE110" s="147">
        <f>IF(N110="základní",J110,0)</f>
        <v>0</v>
      </c>
      <c r="BF110" s="147">
        <f>IF(N110="snížená",J110,0)</f>
        <v>0</v>
      </c>
      <c r="BG110" s="147">
        <f>IF(N110="zákl. přenesená",J110,0)</f>
        <v>0</v>
      </c>
      <c r="BH110" s="147">
        <f>IF(N110="sníž. přenesená",J110,0)</f>
        <v>0</v>
      </c>
      <c r="BI110" s="147">
        <f>IF(N110="nulová",J110,0)</f>
        <v>0</v>
      </c>
      <c r="BJ110" s="16" t="s">
        <v>81</v>
      </c>
      <c r="BK110" s="147">
        <f>ROUND(I110*H110,2)</f>
        <v>0</v>
      </c>
      <c r="BL110" s="16" t="s">
        <v>159</v>
      </c>
      <c r="BM110" s="146" t="s">
        <v>234</v>
      </c>
    </row>
    <row r="111" spans="2:63" s="12" customFormat="1" ht="22.9" customHeight="1">
      <c r="B111" s="123"/>
      <c r="D111" s="124" t="s">
        <v>72</v>
      </c>
      <c r="E111" s="133" t="s">
        <v>241</v>
      </c>
      <c r="F111" s="133" t="s">
        <v>242</v>
      </c>
      <c r="J111" s="134">
        <f>BK111</f>
        <v>0</v>
      </c>
      <c r="L111" s="123"/>
      <c r="M111" s="127"/>
      <c r="N111" s="128"/>
      <c r="O111" s="128"/>
      <c r="P111" s="129">
        <f>SUM(P112:P113)</f>
        <v>0.087989</v>
      </c>
      <c r="Q111" s="128"/>
      <c r="R111" s="129">
        <f>SUM(R112:R113)</f>
        <v>0</v>
      </c>
      <c r="S111" s="128"/>
      <c r="T111" s="130">
        <f>SUM(T112:T113)</f>
        <v>0</v>
      </c>
      <c r="AR111" s="124" t="s">
        <v>81</v>
      </c>
      <c r="AT111" s="131" t="s">
        <v>72</v>
      </c>
      <c r="AU111" s="131" t="s">
        <v>81</v>
      </c>
      <c r="AY111" s="124" t="s">
        <v>134</v>
      </c>
      <c r="BK111" s="132">
        <f>SUM(BK112:BK113)</f>
        <v>0</v>
      </c>
    </row>
    <row r="112" spans="1:65" s="2" customFormat="1" ht="16.5" customHeight="1">
      <c r="A112" s="28"/>
      <c r="B112" s="135"/>
      <c r="C112" s="136" t="s">
        <v>215</v>
      </c>
      <c r="D112" s="136" t="s">
        <v>137</v>
      </c>
      <c r="E112" s="137" t="s">
        <v>244</v>
      </c>
      <c r="F112" s="138" t="s">
        <v>245</v>
      </c>
      <c r="G112" s="139" t="s">
        <v>246</v>
      </c>
      <c r="H112" s="140">
        <v>0.209</v>
      </c>
      <c r="I112" s="185">
        <v>0</v>
      </c>
      <c r="J112" s="141">
        <f>ROUND(I112*H112,2)</f>
        <v>0</v>
      </c>
      <c r="K112" s="138" t="s">
        <v>140</v>
      </c>
      <c r="L112" s="29"/>
      <c r="M112" s="142" t="s">
        <v>3</v>
      </c>
      <c r="N112" s="143" t="s">
        <v>44</v>
      </c>
      <c r="O112" s="144">
        <v>0.421</v>
      </c>
      <c r="P112" s="144">
        <f>O112*H112</f>
        <v>0.087989</v>
      </c>
      <c r="Q112" s="144">
        <v>0</v>
      </c>
      <c r="R112" s="144">
        <f>Q112*H112</f>
        <v>0</v>
      </c>
      <c r="S112" s="144">
        <v>0</v>
      </c>
      <c r="T112" s="145">
        <f>S112*H112</f>
        <v>0</v>
      </c>
      <c r="U112" s="28"/>
      <c r="V112" s="28"/>
      <c r="W112" s="28"/>
      <c r="X112" s="28"/>
      <c r="Y112" s="28"/>
      <c r="Z112" s="28"/>
      <c r="AA112" s="28"/>
      <c r="AB112" s="28"/>
      <c r="AC112" s="28"/>
      <c r="AD112" s="28"/>
      <c r="AE112" s="28"/>
      <c r="AR112" s="146" t="s">
        <v>159</v>
      </c>
      <c r="AT112" s="146" t="s">
        <v>137</v>
      </c>
      <c r="AU112" s="146" t="s">
        <v>83</v>
      </c>
      <c r="AY112" s="16" t="s">
        <v>134</v>
      </c>
      <c r="BE112" s="147">
        <f>IF(N112="základní",J112,0)</f>
        <v>0</v>
      </c>
      <c r="BF112" s="147">
        <f>IF(N112="snížená",J112,0)</f>
        <v>0</v>
      </c>
      <c r="BG112" s="147">
        <f>IF(N112="zákl. přenesená",J112,0)</f>
        <v>0</v>
      </c>
      <c r="BH112" s="147">
        <f>IF(N112="sníž. přenesená",J112,0)</f>
        <v>0</v>
      </c>
      <c r="BI112" s="147">
        <f>IF(N112="nulová",J112,0)</f>
        <v>0</v>
      </c>
      <c r="BJ112" s="16" t="s">
        <v>81</v>
      </c>
      <c r="BK112" s="147">
        <f>ROUND(I112*H112,2)</f>
        <v>0</v>
      </c>
      <c r="BL112" s="16" t="s">
        <v>159</v>
      </c>
      <c r="BM112" s="146" t="s">
        <v>247</v>
      </c>
    </row>
    <row r="113" spans="1:47" s="2" customFormat="1" ht="29.25">
      <c r="A113" s="28"/>
      <c r="B113" s="29"/>
      <c r="C113" s="28"/>
      <c r="D113" s="148" t="s">
        <v>186</v>
      </c>
      <c r="E113" s="28"/>
      <c r="F113" s="149" t="s">
        <v>248</v>
      </c>
      <c r="G113" s="28"/>
      <c r="H113" s="28"/>
      <c r="I113" s="28"/>
      <c r="J113" s="28"/>
      <c r="K113" s="28"/>
      <c r="L113" s="29"/>
      <c r="M113" s="150"/>
      <c r="N113" s="151"/>
      <c r="O113" s="49"/>
      <c r="P113" s="49"/>
      <c r="Q113" s="49"/>
      <c r="R113" s="49"/>
      <c r="S113" s="49"/>
      <c r="T113" s="50"/>
      <c r="U113" s="28"/>
      <c r="V113" s="28"/>
      <c r="W113" s="28"/>
      <c r="X113" s="28"/>
      <c r="Y113" s="28"/>
      <c r="Z113" s="28"/>
      <c r="AA113" s="28"/>
      <c r="AB113" s="28"/>
      <c r="AC113" s="28"/>
      <c r="AD113" s="28"/>
      <c r="AE113" s="28"/>
      <c r="AT113" s="16" t="s">
        <v>186</v>
      </c>
      <c r="AU113" s="16" t="s">
        <v>83</v>
      </c>
    </row>
    <row r="114" spans="2:63" s="12" customFormat="1" ht="25.9" customHeight="1">
      <c r="B114" s="123"/>
      <c r="D114" s="124" t="s">
        <v>72</v>
      </c>
      <c r="E114" s="125" t="s">
        <v>249</v>
      </c>
      <c r="F114" s="125" t="s">
        <v>250</v>
      </c>
      <c r="J114" s="126">
        <f>BK114</f>
        <v>0</v>
      </c>
      <c r="L114" s="123"/>
      <c r="M114" s="127"/>
      <c r="N114" s="128"/>
      <c r="O114" s="128"/>
      <c r="P114" s="129">
        <f>P115+P145</f>
        <v>56.83343800000001</v>
      </c>
      <c r="Q114" s="128"/>
      <c r="R114" s="129">
        <f>R115+R145</f>
        <v>0.021426</v>
      </c>
      <c r="S114" s="128"/>
      <c r="T114" s="130">
        <f>T115+T145</f>
        <v>0.13</v>
      </c>
      <c r="AR114" s="124" t="s">
        <v>83</v>
      </c>
      <c r="AT114" s="131" t="s">
        <v>72</v>
      </c>
      <c r="AU114" s="131" t="s">
        <v>73</v>
      </c>
      <c r="AY114" s="124" t="s">
        <v>134</v>
      </c>
      <c r="BK114" s="132">
        <f>BK115+BK145</f>
        <v>0</v>
      </c>
    </row>
    <row r="115" spans="2:63" s="12" customFormat="1" ht="22.9" customHeight="1">
      <c r="B115" s="123"/>
      <c r="D115" s="124" t="s">
        <v>72</v>
      </c>
      <c r="E115" s="133" t="s">
        <v>251</v>
      </c>
      <c r="F115" s="133" t="s">
        <v>252</v>
      </c>
      <c r="J115" s="134">
        <f>BK115</f>
        <v>0</v>
      </c>
      <c r="L115" s="123"/>
      <c r="M115" s="127"/>
      <c r="N115" s="128"/>
      <c r="O115" s="128"/>
      <c r="P115" s="129">
        <f>SUM(P116:P144)</f>
        <v>55.260540000000006</v>
      </c>
      <c r="Q115" s="128"/>
      <c r="R115" s="129">
        <f>SUM(R116:R144)</f>
        <v>0.020380000000000002</v>
      </c>
      <c r="S115" s="128"/>
      <c r="T115" s="130">
        <f>SUM(T116:T144)</f>
        <v>0.13</v>
      </c>
      <c r="AR115" s="124" t="s">
        <v>83</v>
      </c>
      <c r="AT115" s="131" t="s">
        <v>72</v>
      </c>
      <c r="AU115" s="131" t="s">
        <v>81</v>
      </c>
      <c r="AY115" s="124" t="s">
        <v>134</v>
      </c>
      <c r="BK115" s="132">
        <f>SUM(BK116:BK144)</f>
        <v>0</v>
      </c>
    </row>
    <row r="116" spans="1:65" s="2" customFormat="1" ht="16.5" customHeight="1">
      <c r="A116" s="28"/>
      <c r="B116" s="135"/>
      <c r="C116" s="136" t="s">
        <v>385</v>
      </c>
      <c r="D116" s="136" t="s">
        <v>137</v>
      </c>
      <c r="E116" s="137" t="s">
        <v>254</v>
      </c>
      <c r="F116" s="138" t="s">
        <v>255</v>
      </c>
      <c r="G116" s="139" t="s">
        <v>226</v>
      </c>
      <c r="H116" s="140">
        <v>55</v>
      </c>
      <c r="I116" s="185">
        <v>0</v>
      </c>
      <c r="J116" s="141">
        <f>ROUND(I116*H116,2)</f>
        <v>0</v>
      </c>
      <c r="K116" s="138" t="s">
        <v>3</v>
      </c>
      <c r="L116" s="29"/>
      <c r="M116" s="142" t="s">
        <v>3</v>
      </c>
      <c r="N116" s="143" t="s">
        <v>44</v>
      </c>
      <c r="O116" s="144">
        <v>0</v>
      </c>
      <c r="P116" s="144">
        <f>O116*H116</f>
        <v>0</v>
      </c>
      <c r="Q116" s="144">
        <v>0</v>
      </c>
      <c r="R116" s="144">
        <f>Q116*H116</f>
        <v>0</v>
      </c>
      <c r="S116" s="144">
        <v>0</v>
      </c>
      <c r="T116" s="145">
        <f>S116*H116</f>
        <v>0</v>
      </c>
      <c r="U116" s="28"/>
      <c r="V116" s="28"/>
      <c r="W116" s="28"/>
      <c r="X116" s="28"/>
      <c r="Y116" s="28"/>
      <c r="Z116" s="28"/>
      <c r="AA116" s="28"/>
      <c r="AB116" s="28"/>
      <c r="AC116" s="28"/>
      <c r="AD116" s="28"/>
      <c r="AE116" s="28"/>
      <c r="AR116" s="146" t="s">
        <v>256</v>
      </c>
      <c r="AT116" s="146" t="s">
        <v>137</v>
      </c>
      <c r="AU116" s="146" t="s">
        <v>83</v>
      </c>
      <c r="AY116" s="16" t="s">
        <v>134</v>
      </c>
      <c r="BE116" s="147">
        <f>IF(N116="základní",J116,0)</f>
        <v>0</v>
      </c>
      <c r="BF116" s="147">
        <f>IF(N116="snížená",J116,0)</f>
        <v>0</v>
      </c>
      <c r="BG116" s="147">
        <f>IF(N116="zákl. přenesená",J116,0)</f>
        <v>0</v>
      </c>
      <c r="BH116" s="147">
        <f>IF(N116="sníž. přenesená",J116,0)</f>
        <v>0</v>
      </c>
      <c r="BI116" s="147">
        <f>IF(N116="nulová",J116,0)</f>
        <v>0</v>
      </c>
      <c r="BJ116" s="16" t="s">
        <v>81</v>
      </c>
      <c r="BK116" s="147">
        <f>ROUND(I116*H116,2)</f>
        <v>0</v>
      </c>
      <c r="BL116" s="16" t="s">
        <v>256</v>
      </c>
      <c r="BM116" s="146" t="s">
        <v>475</v>
      </c>
    </row>
    <row r="117" spans="1:47" s="2" customFormat="1" ht="48.75">
      <c r="A117" s="28"/>
      <c r="B117" s="29"/>
      <c r="C117" s="28"/>
      <c r="D117" s="148" t="s">
        <v>143</v>
      </c>
      <c r="E117" s="28"/>
      <c r="F117" s="149" t="s">
        <v>258</v>
      </c>
      <c r="G117" s="28"/>
      <c r="H117" s="28"/>
      <c r="I117" s="28"/>
      <c r="J117" s="28"/>
      <c r="K117" s="28"/>
      <c r="L117" s="29"/>
      <c r="M117" s="150"/>
      <c r="N117" s="151"/>
      <c r="O117" s="49"/>
      <c r="P117" s="49"/>
      <c r="Q117" s="49"/>
      <c r="R117" s="49"/>
      <c r="S117" s="49"/>
      <c r="T117" s="50"/>
      <c r="U117" s="28"/>
      <c r="V117" s="28"/>
      <c r="W117" s="28"/>
      <c r="X117" s="28"/>
      <c r="Y117" s="28"/>
      <c r="Z117" s="28"/>
      <c r="AA117" s="28"/>
      <c r="AB117" s="28"/>
      <c r="AC117" s="28"/>
      <c r="AD117" s="28"/>
      <c r="AE117" s="28"/>
      <c r="AT117" s="16" t="s">
        <v>143</v>
      </c>
      <c r="AU117" s="16" t="s">
        <v>83</v>
      </c>
    </row>
    <row r="118" spans="1:65" s="2" customFormat="1" ht="16.5" customHeight="1">
      <c r="A118" s="28"/>
      <c r="B118" s="135"/>
      <c r="C118" s="163" t="s">
        <v>476</v>
      </c>
      <c r="D118" s="163" t="s">
        <v>230</v>
      </c>
      <c r="E118" s="164" t="s">
        <v>260</v>
      </c>
      <c r="F118" s="165" t="s">
        <v>261</v>
      </c>
      <c r="G118" s="166" t="s">
        <v>226</v>
      </c>
      <c r="H118" s="167">
        <v>-55</v>
      </c>
      <c r="I118" s="186">
        <v>0</v>
      </c>
      <c r="J118" s="168">
        <f>ROUND(I118*H118,2)</f>
        <v>0</v>
      </c>
      <c r="K118" s="165" t="s">
        <v>3</v>
      </c>
      <c r="L118" s="169"/>
      <c r="M118" s="170" t="s">
        <v>3</v>
      </c>
      <c r="N118" s="171" t="s">
        <v>44</v>
      </c>
      <c r="O118" s="144">
        <v>0</v>
      </c>
      <c r="P118" s="144">
        <f>O118*H118</f>
        <v>0</v>
      </c>
      <c r="Q118" s="144">
        <v>0</v>
      </c>
      <c r="R118" s="144">
        <f>Q118*H118</f>
        <v>0</v>
      </c>
      <c r="S118" s="144">
        <v>0</v>
      </c>
      <c r="T118" s="145">
        <f>S118*H118</f>
        <v>0</v>
      </c>
      <c r="U118" s="28"/>
      <c r="V118" s="28"/>
      <c r="W118" s="28"/>
      <c r="X118" s="28"/>
      <c r="Y118" s="28"/>
      <c r="Z118" s="28"/>
      <c r="AA118" s="28"/>
      <c r="AB118" s="28"/>
      <c r="AC118" s="28"/>
      <c r="AD118" s="28"/>
      <c r="AE118" s="28"/>
      <c r="AR118" s="146" t="s">
        <v>262</v>
      </c>
      <c r="AT118" s="146" t="s">
        <v>230</v>
      </c>
      <c r="AU118" s="146" t="s">
        <v>83</v>
      </c>
      <c r="AY118" s="16" t="s">
        <v>134</v>
      </c>
      <c r="BE118" s="147">
        <f>IF(N118="základní",J118,0)</f>
        <v>0</v>
      </c>
      <c r="BF118" s="147">
        <f>IF(N118="snížená",J118,0)</f>
        <v>0</v>
      </c>
      <c r="BG118" s="147">
        <f>IF(N118="zákl. přenesená",J118,0)</f>
        <v>0</v>
      </c>
      <c r="BH118" s="147">
        <f>IF(N118="sníž. přenesená",J118,0)</f>
        <v>0</v>
      </c>
      <c r="BI118" s="147">
        <f>IF(N118="nulová",J118,0)</f>
        <v>0</v>
      </c>
      <c r="BJ118" s="16" t="s">
        <v>81</v>
      </c>
      <c r="BK118" s="147">
        <f>ROUND(I118*H118,2)</f>
        <v>0</v>
      </c>
      <c r="BL118" s="16" t="s">
        <v>256</v>
      </c>
      <c r="BM118" s="146" t="s">
        <v>477</v>
      </c>
    </row>
    <row r="119" spans="2:51" s="13" customFormat="1" ht="12">
      <c r="B119" s="156"/>
      <c r="D119" s="148" t="s">
        <v>188</v>
      </c>
      <c r="F119" s="158" t="s">
        <v>478</v>
      </c>
      <c r="H119" s="159">
        <v>-55</v>
      </c>
      <c r="L119" s="156"/>
      <c r="M119" s="160"/>
      <c r="N119" s="161"/>
      <c r="O119" s="161"/>
      <c r="P119" s="161"/>
      <c r="Q119" s="161"/>
      <c r="R119" s="161"/>
      <c r="S119" s="161"/>
      <c r="T119" s="162"/>
      <c r="AT119" s="157" t="s">
        <v>188</v>
      </c>
      <c r="AU119" s="157" t="s">
        <v>83</v>
      </c>
      <c r="AV119" s="13" t="s">
        <v>83</v>
      </c>
      <c r="AW119" s="13" t="s">
        <v>4</v>
      </c>
      <c r="AX119" s="13" t="s">
        <v>81</v>
      </c>
      <c r="AY119" s="157" t="s">
        <v>134</v>
      </c>
    </row>
    <row r="120" spans="1:65" s="2" customFormat="1" ht="16.5" customHeight="1">
      <c r="A120" s="28"/>
      <c r="B120" s="135"/>
      <c r="C120" s="136" t="s">
        <v>235</v>
      </c>
      <c r="D120" s="136" t="s">
        <v>137</v>
      </c>
      <c r="E120" s="137" t="s">
        <v>266</v>
      </c>
      <c r="F120" s="138" t="s">
        <v>267</v>
      </c>
      <c r="G120" s="139" t="s">
        <v>226</v>
      </c>
      <c r="H120" s="140">
        <v>104</v>
      </c>
      <c r="I120" s="185">
        <v>0</v>
      </c>
      <c r="J120" s="141">
        <f>ROUND(I120*H120,2)</f>
        <v>0</v>
      </c>
      <c r="K120" s="138" t="s">
        <v>140</v>
      </c>
      <c r="L120" s="29"/>
      <c r="M120" s="142" t="s">
        <v>3</v>
      </c>
      <c r="N120" s="143" t="s">
        <v>44</v>
      </c>
      <c r="O120" s="144">
        <v>0.266</v>
      </c>
      <c r="P120" s="144">
        <f>O120*H120</f>
        <v>27.664</v>
      </c>
      <c r="Q120" s="144">
        <v>7E-05</v>
      </c>
      <c r="R120" s="144">
        <f>Q120*H120</f>
        <v>0.007279999999999999</v>
      </c>
      <c r="S120" s="144">
        <v>0</v>
      </c>
      <c r="T120" s="145">
        <f>S120*H120</f>
        <v>0</v>
      </c>
      <c r="U120" s="28"/>
      <c r="V120" s="28"/>
      <c r="W120" s="28"/>
      <c r="X120" s="28"/>
      <c r="Y120" s="28"/>
      <c r="Z120" s="28"/>
      <c r="AA120" s="28"/>
      <c r="AB120" s="28"/>
      <c r="AC120" s="28"/>
      <c r="AD120" s="28"/>
      <c r="AE120" s="28"/>
      <c r="AR120" s="146" t="s">
        <v>256</v>
      </c>
      <c r="AT120" s="146" t="s">
        <v>137</v>
      </c>
      <c r="AU120" s="146" t="s">
        <v>83</v>
      </c>
      <c r="AY120" s="16" t="s">
        <v>134</v>
      </c>
      <c r="BE120" s="147">
        <f>IF(N120="základní",J120,0)</f>
        <v>0</v>
      </c>
      <c r="BF120" s="147">
        <f>IF(N120="snížená",J120,0)</f>
        <v>0</v>
      </c>
      <c r="BG120" s="147">
        <f>IF(N120="zákl. přenesená",J120,0)</f>
        <v>0</v>
      </c>
      <c r="BH120" s="147">
        <f>IF(N120="sníž. přenesená",J120,0)</f>
        <v>0</v>
      </c>
      <c r="BI120" s="147">
        <f>IF(N120="nulová",J120,0)</f>
        <v>0</v>
      </c>
      <c r="BJ120" s="16" t="s">
        <v>81</v>
      </c>
      <c r="BK120" s="147">
        <f>ROUND(I120*H120,2)</f>
        <v>0</v>
      </c>
      <c r="BL120" s="16" t="s">
        <v>256</v>
      </c>
      <c r="BM120" s="146" t="s">
        <v>268</v>
      </c>
    </row>
    <row r="121" spans="1:47" s="2" customFormat="1" ht="29.25">
      <c r="A121" s="28"/>
      <c r="B121" s="29"/>
      <c r="C121" s="28"/>
      <c r="D121" s="148" t="s">
        <v>186</v>
      </c>
      <c r="E121" s="28"/>
      <c r="F121" s="149" t="s">
        <v>269</v>
      </c>
      <c r="G121" s="28"/>
      <c r="H121" s="28"/>
      <c r="I121" s="28"/>
      <c r="J121" s="28"/>
      <c r="K121" s="28"/>
      <c r="L121" s="29"/>
      <c r="M121" s="150"/>
      <c r="N121" s="151"/>
      <c r="O121" s="49"/>
      <c r="P121" s="49"/>
      <c r="Q121" s="49"/>
      <c r="R121" s="49"/>
      <c r="S121" s="49"/>
      <c r="T121" s="50"/>
      <c r="U121" s="28"/>
      <c r="V121" s="28"/>
      <c r="W121" s="28"/>
      <c r="X121" s="28"/>
      <c r="Y121" s="28"/>
      <c r="Z121" s="28"/>
      <c r="AA121" s="28"/>
      <c r="AB121" s="28"/>
      <c r="AC121" s="28"/>
      <c r="AD121" s="28"/>
      <c r="AE121" s="28"/>
      <c r="AT121" s="16" t="s">
        <v>186</v>
      </c>
      <c r="AU121" s="16" t="s">
        <v>83</v>
      </c>
    </row>
    <row r="122" spans="1:47" s="2" customFormat="1" ht="29.25">
      <c r="A122" s="28"/>
      <c r="B122" s="29"/>
      <c r="C122" s="28"/>
      <c r="D122" s="148" t="s">
        <v>143</v>
      </c>
      <c r="E122" s="28"/>
      <c r="F122" s="149" t="s">
        <v>270</v>
      </c>
      <c r="G122" s="28"/>
      <c r="H122" s="28"/>
      <c r="I122" s="28"/>
      <c r="J122" s="28"/>
      <c r="K122" s="28"/>
      <c r="L122" s="29"/>
      <c r="M122" s="150"/>
      <c r="N122" s="151"/>
      <c r="O122" s="49"/>
      <c r="P122" s="49"/>
      <c r="Q122" s="49"/>
      <c r="R122" s="49"/>
      <c r="S122" s="49"/>
      <c r="T122" s="50"/>
      <c r="U122" s="28"/>
      <c r="V122" s="28"/>
      <c r="W122" s="28"/>
      <c r="X122" s="28"/>
      <c r="Y122" s="28"/>
      <c r="Z122" s="28"/>
      <c r="AA122" s="28"/>
      <c r="AB122" s="28"/>
      <c r="AC122" s="28"/>
      <c r="AD122" s="28"/>
      <c r="AE122" s="28"/>
      <c r="AT122" s="16" t="s">
        <v>143</v>
      </c>
      <c r="AU122" s="16" t="s">
        <v>83</v>
      </c>
    </row>
    <row r="123" spans="2:51" s="13" customFormat="1" ht="12">
      <c r="B123" s="156"/>
      <c r="D123" s="148" t="s">
        <v>188</v>
      </c>
      <c r="E123" s="157" t="s">
        <v>3</v>
      </c>
      <c r="F123" s="158" t="s">
        <v>271</v>
      </c>
      <c r="H123" s="159">
        <v>24</v>
      </c>
      <c r="L123" s="156"/>
      <c r="M123" s="160"/>
      <c r="N123" s="161"/>
      <c r="O123" s="161"/>
      <c r="P123" s="161"/>
      <c r="Q123" s="161"/>
      <c r="R123" s="161"/>
      <c r="S123" s="161"/>
      <c r="T123" s="162"/>
      <c r="AT123" s="157" t="s">
        <v>188</v>
      </c>
      <c r="AU123" s="157" t="s">
        <v>83</v>
      </c>
      <c r="AV123" s="13" t="s">
        <v>83</v>
      </c>
      <c r="AW123" s="13" t="s">
        <v>34</v>
      </c>
      <c r="AX123" s="13" t="s">
        <v>73</v>
      </c>
      <c r="AY123" s="157" t="s">
        <v>134</v>
      </c>
    </row>
    <row r="124" spans="2:51" s="13" customFormat="1" ht="12">
      <c r="B124" s="156"/>
      <c r="D124" s="148" t="s">
        <v>188</v>
      </c>
      <c r="E124" s="157" t="s">
        <v>3</v>
      </c>
      <c r="F124" s="158" t="s">
        <v>479</v>
      </c>
      <c r="H124" s="159">
        <v>80</v>
      </c>
      <c r="L124" s="156"/>
      <c r="M124" s="160"/>
      <c r="N124" s="161"/>
      <c r="O124" s="161"/>
      <c r="P124" s="161"/>
      <c r="Q124" s="161"/>
      <c r="R124" s="161"/>
      <c r="S124" s="161"/>
      <c r="T124" s="162"/>
      <c r="AT124" s="157" t="s">
        <v>188</v>
      </c>
      <c r="AU124" s="157" t="s">
        <v>83</v>
      </c>
      <c r="AV124" s="13" t="s">
        <v>83</v>
      </c>
      <c r="AW124" s="13" t="s">
        <v>34</v>
      </c>
      <c r="AX124" s="13" t="s">
        <v>73</v>
      </c>
      <c r="AY124" s="157" t="s">
        <v>134</v>
      </c>
    </row>
    <row r="125" spans="2:51" s="14" customFormat="1" ht="12">
      <c r="B125" s="172"/>
      <c r="D125" s="148" t="s">
        <v>188</v>
      </c>
      <c r="E125" s="173" t="s">
        <v>3</v>
      </c>
      <c r="F125" s="174" t="s">
        <v>273</v>
      </c>
      <c r="H125" s="175">
        <v>104</v>
      </c>
      <c r="L125" s="172"/>
      <c r="M125" s="176"/>
      <c r="N125" s="177"/>
      <c r="O125" s="177"/>
      <c r="P125" s="177"/>
      <c r="Q125" s="177"/>
      <c r="R125" s="177"/>
      <c r="S125" s="177"/>
      <c r="T125" s="178"/>
      <c r="AT125" s="173" t="s">
        <v>188</v>
      </c>
      <c r="AU125" s="173" t="s">
        <v>83</v>
      </c>
      <c r="AV125" s="14" t="s">
        <v>159</v>
      </c>
      <c r="AW125" s="14" t="s">
        <v>34</v>
      </c>
      <c r="AX125" s="14" t="s">
        <v>81</v>
      </c>
      <c r="AY125" s="173" t="s">
        <v>134</v>
      </c>
    </row>
    <row r="126" spans="1:65" s="2" customFormat="1" ht="16.5" customHeight="1">
      <c r="A126" s="28"/>
      <c r="B126" s="135"/>
      <c r="C126" s="163" t="s">
        <v>243</v>
      </c>
      <c r="D126" s="163" t="s">
        <v>230</v>
      </c>
      <c r="E126" s="164" t="s">
        <v>275</v>
      </c>
      <c r="F126" s="165" t="s">
        <v>276</v>
      </c>
      <c r="G126" s="166" t="s">
        <v>226</v>
      </c>
      <c r="H126" s="167">
        <v>24</v>
      </c>
      <c r="I126" s="186">
        <v>0</v>
      </c>
      <c r="J126" s="168">
        <f>ROUND(I126*H126,2)</f>
        <v>0</v>
      </c>
      <c r="K126" s="165" t="s">
        <v>3</v>
      </c>
      <c r="L126" s="169"/>
      <c r="M126" s="170" t="s">
        <v>3</v>
      </c>
      <c r="N126" s="171" t="s">
        <v>44</v>
      </c>
      <c r="O126" s="144">
        <v>0</v>
      </c>
      <c r="P126" s="144">
        <f>O126*H126</f>
        <v>0</v>
      </c>
      <c r="Q126" s="144">
        <v>0</v>
      </c>
      <c r="R126" s="144">
        <f>Q126*H126</f>
        <v>0</v>
      </c>
      <c r="S126" s="144">
        <v>0</v>
      </c>
      <c r="T126" s="145">
        <f>S126*H126</f>
        <v>0</v>
      </c>
      <c r="U126" s="28"/>
      <c r="V126" s="28"/>
      <c r="W126" s="28"/>
      <c r="X126" s="28"/>
      <c r="Y126" s="28"/>
      <c r="Z126" s="28"/>
      <c r="AA126" s="28"/>
      <c r="AB126" s="28"/>
      <c r="AC126" s="28"/>
      <c r="AD126" s="28"/>
      <c r="AE126" s="28"/>
      <c r="AR126" s="146" t="s">
        <v>262</v>
      </c>
      <c r="AT126" s="146" t="s">
        <v>230</v>
      </c>
      <c r="AU126" s="146" t="s">
        <v>83</v>
      </c>
      <c r="AY126" s="16" t="s">
        <v>134</v>
      </c>
      <c r="BE126" s="147">
        <f>IF(N126="základní",J126,0)</f>
        <v>0</v>
      </c>
      <c r="BF126" s="147">
        <f>IF(N126="snížená",J126,0)</f>
        <v>0</v>
      </c>
      <c r="BG126" s="147">
        <f>IF(N126="zákl. přenesená",J126,0)</f>
        <v>0</v>
      </c>
      <c r="BH126" s="147">
        <f>IF(N126="sníž. přenesená",J126,0)</f>
        <v>0</v>
      </c>
      <c r="BI126" s="147">
        <f>IF(N126="nulová",J126,0)</f>
        <v>0</v>
      </c>
      <c r="BJ126" s="16" t="s">
        <v>81</v>
      </c>
      <c r="BK126" s="147">
        <f>ROUND(I126*H126,2)</f>
        <v>0</v>
      </c>
      <c r="BL126" s="16" t="s">
        <v>256</v>
      </c>
      <c r="BM126" s="146" t="s">
        <v>277</v>
      </c>
    </row>
    <row r="127" spans="2:51" s="13" customFormat="1" ht="12">
      <c r="B127" s="156"/>
      <c r="D127" s="148" t="s">
        <v>188</v>
      </c>
      <c r="E127" s="157" t="s">
        <v>3</v>
      </c>
      <c r="F127" s="158" t="s">
        <v>271</v>
      </c>
      <c r="H127" s="159">
        <v>24</v>
      </c>
      <c r="L127" s="156"/>
      <c r="M127" s="160"/>
      <c r="N127" s="161"/>
      <c r="O127" s="161"/>
      <c r="P127" s="161"/>
      <c r="Q127" s="161"/>
      <c r="R127" s="161"/>
      <c r="S127" s="161"/>
      <c r="T127" s="162"/>
      <c r="AT127" s="157" t="s">
        <v>188</v>
      </c>
      <c r="AU127" s="157" t="s">
        <v>83</v>
      </c>
      <c r="AV127" s="13" t="s">
        <v>83</v>
      </c>
      <c r="AW127" s="13" t="s">
        <v>34</v>
      </c>
      <c r="AX127" s="13" t="s">
        <v>81</v>
      </c>
      <c r="AY127" s="157" t="s">
        <v>134</v>
      </c>
    </row>
    <row r="128" spans="1:65" s="2" customFormat="1" ht="16.5" customHeight="1">
      <c r="A128" s="28"/>
      <c r="B128" s="135"/>
      <c r="C128" s="163" t="s">
        <v>265</v>
      </c>
      <c r="D128" s="163" t="s">
        <v>230</v>
      </c>
      <c r="E128" s="164" t="s">
        <v>279</v>
      </c>
      <c r="F128" s="165" t="s">
        <v>280</v>
      </c>
      <c r="G128" s="166" t="s">
        <v>139</v>
      </c>
      <c r="H128" s="167">
        <v>2</v>
      </c>
      <c r="I128" s="186">
        <v>0</v>
      </c>
      <c r="J128" s="168">
        <f>ROUND(I128*H128,2)</f>
        <v>0</v>
      </c>
      <c r="K128" s="165" t="s">
        <v>3</v>
      </c>
      <c r="L128" s="169"/>
      <c r="M128" s="170" t="s">
        <v>3</v>
      </c>
      <c r="N128" s="171" t="s">
        <v>44</v>
      </c>
      <c r="O128" s="144">
        <v>0</v>
      </c>
      <c r="P128" s="144">
        <f>O128*H128</f>
        <v>0</v>
      </c>
      <c r="Q128" s="144">
        <v>0</v>
      </c>
      <c r="R128" s="144">
        <f>Q128*H128</f>
        <v>0</v>
      </c>
      <c r="S128" s="144">
        <v>0</v>
      </c>
      <c r="T128" s="145">
        <f>S128*H128</f>
        <v>0</v>
      </c>
      <c r="U128" s="28"/>
      <c r="V128" s="28"/>
      <c r="W128" s="28"/>
      <c r="X128" s="28"/>
      <c r="Y128" s="28"/>
      <c r="Z128" s="28"/>
      <c r="AA128" s="28"/>
      <c r="AB128" s="28"/>
      <c r="AC128" s="28"/>
      <c r="AD128" s="28"/>
      <c r="AE128" s="28"/>
      <c r="AR128" s="146" t="s">
        <v>262</v>
      </c>
      <c r="AT128" s="146" t="s">
        <v>230</v>
      </c>
      <c r="AU128" s="146" t="s">
        <v>83</v>
      </c>
      <c r="AY128" s="16" t="s">
        <v>134</v>
      </c>
      <c r="BE128" s="147">
        <f>IF(N128="základní",J128,0)</f>
        <v>0</v>
      </c>
      <c r="BF128" s="147">
        <f>IF(N128="snížená",J128,0)</f>
        <v>0</v>
      </c>
      <c r="BG128" s="147">
        <f>IF(N128="zákl. přenesená",J128,0)</f>
        <v>0</v>
      </c>
      <c r="BH128" s="147">
        <f>IF(N128="sníž. přenesená",J128,0)</f>
        <v>0</v>
      </c>
      <c r="BI128" s="147">
        <f>IF(N128="nulová",J128,0)</f>
        <v>0</v>
      </c>
      <c r="BJ128" s="16" t="s">
        <v>81</v>
      </c>
      <c r="BK128" s="147">
        <f>ROUND(I128*H128,2)</f>
        <v>0</v>
      </c>
      <c r="BL128" s="16" t="s">
        <v>256</v>
      </c>
      <c r="BM128" s="146" t="s">
        <v>281</v>
      </c>
    </row>
    <row r="129" spans="1:65" s="2" customFormat="1" ht="16.5" customHeight="1">
      <c r="A129" s="28"/>
      <c r="B129" s="135"/>
      <c r="C129" s="136" t="s">
        <v>274</v>
      </c>
      <c r="D129" s="136" t="s">
        <v>137</v>
      </c>
      <c r="E129" s="137" t="s">
        <v>389</v>
      </c>
      <c r="F129" s="138" t="s">
        <v>390</v>
      </c>
      <c r="G129" s="139" t="s">
        <v>226</v>
      </c>
      <c r="H129" s="140">
        <v>48</v>
      </c>
      <c r="I129" s="185">
        <v>0</v>
      </c>
      <c r="J129" s="141">
        <f>ROUND(I129*H129,2)</f>
        <v>0</v>
      </c>
      <c r="K129" s="138" t="s">
        <v>140</v>
      </c>
      <c r="L129" s="29"/>
      <c r="M129" s="142" t="s">
        <v>3</v>
      </c>
      <c r="N129" s="143" t="s">
        <v>44</v>
      </c>
      <c r="O129" s="144">
        <v>0.075</v>
      </c>
      <c r="P129" s="144">
        <f>O129*H129</f>
        <v>3.5999999999999996</v>
      </c>
      <c r="Q129" s="144">
        <v>5E-05</v>
      </c>
      <c r="R129" s="144">
        <f>Q129*H129</f>
        <v>0.0024000000000000002</v>
      </c>
      <c r="S129" s="144">
        <v>0</v>
      </c>
      <c r="T129" s="145">
        <f>S129*H129</f>
        <v>0</v>
      </c>
      <c r="U129" s="28"/>
      <c r="V129" s="28"/>
      <c r="W129" s="28"/>
      <c r="X129" s="28"/>
      <c r="Y129" s="28"/>
      <c r="Z129" s="28"/>
      <c r="AA129" s="28"/>
      <c r="AB129" s="28"/>
      <c r="AC129" s="28"/>
      <c r="AD129" s="28"/>
      <c r="AE129" s="28"/>
      <c r="AR129" s="146" t="s">
        <v>256</v>
      </c>
      <c r="AT129" s="146" t="s">
        <v>137</v>
      </c>
      <c r="AU129" s="146" t="s">
        <v>83</v>
      </c>
      <c r="AY129" s="16" t="s">
        <v>134</v>
      </c>
      <c r="BE129" s="147">
        <f>IF(N129="základní",J129,0)</f>
        <v>0</v>
      </c>
      <c r="BF129" s="147">
        <f>IF(N129="snížená",J129,0)</f>
        <v>0</v>
      </c>
      <c r="BG129" s="147">
        <f>IF(N129="zákl. přenesená",J129,0)</f>
        <v>0</v>
      </c>
      <c r="BH129" s="147">
        <f>IF(N129="sníž. přenesená",J129,0)</f>
        <v>0</v>
      </c>
      <c r="BI129" s="147">
        <f>IF(N129="nulová",J129,0)</f>
        <v>0</v>
      </c>
      <c r="BJ129" s="16" t="s">
        <v>81</v>
      </c>
      <c r="BK129" s="147">
        <f>ROUND(I129*H129,2)</f>
        <v>0</v>
      </c>
      <c r="BL129" s="16" t="s">
        <v>256</v>
      </c>
      <c r="BM129" s="146" t="s">
        <v>480</v>
      </c>
    </row>
    <row r="130" spans="1:47" s="2" customFormat="1" ht="29.25">
      <c r="A130" s="28"/>
      <c r="B130" s="29"/>
      <c r="C130" s="28"/>
      <c r="D130" s="148" t="s">
        <v>186</v>
      </c>
      <c r="E130" s="28"/>
      <c r="F130" s="149" t="s">
        <v>269</v>
      </c>
      <c r="G130" s="28"/>
      <c r="H130" s="28"/>
      <c r="I130" s="28"/>
      <c r="J130" s="28"/>
      <c r="K130" s="28"/>
      <c r="L130" s="29"/>
      <c r="M130" s="150"/>
      <c r="N130" s="151"/>
      <c r="O130" s="49"/>
      <c r="P130" s="49"/>
      <c r="Q130" s="49"/>
      <c r="R130" s="49"/>
      <c r="S130" s="49"/>
      <c r="T130" s="50"/>
      <c r="U130" s="28"/>
      <c r="V130" s="28"/>
      <c r="W130" s="28"/>
      <c r="X130" s="28"/>
      <c r="Y130" s="28"/>
      <c r="Z130" s="28"/>
      <c r="AA130" s="28"/>
      <c r="AB130" s="28"/>
      <c r="AC130" s="28"/>
      <c r="AD130" s="28"/>
      <c r="AE130" s="28"/>
      <c r="AT130" s="16" t="s">
        <v>186</v>
      </c>
      <c r="AU130" s="16" t="s">
        <v>83</v>
      </c>
    </row>
    <row r="131" spans="1:65" s="2" customFormat="1" ht="16.5" customHeight="1">
      <c r="A131" s="28"/>
      <c r="B131" s="135"/>
      <c r="C131" s="163" t="s">
        <v>278</v>
      </c>
      <c r="D131" s="163" t="s">
        <v>230</v>
      </c>
      <c r="E131" s="164" t="s">
        <v>392</v>
      </c>
      <c r="F131" s="165" t="s">
        <v>393</v>
      </c>
      <c r="G131" s="166" t="s">
        <v>226</v>
      </c>
      <c r="H131" s="167">
        <v>48</v>
      </c>
      <c r="I131" s="186">
        <v>0</v>
      </c>
      <c r="J131" s="168">
        <f>ROUND(I131*H131,2)</f>
        <v>0</v>
      </c>
      <c r="K131" s="165" t="s">
        <v>3</v>
      </c>
      <c r="L131" s="169"/>
      <c r="M131" s="170" t="s">
        <v>3</v>
      </c>
      <c r="N131" s="171" t="s">
        <v>44</v>
      </c>
      <c r="O131" s="144">
        <v>0</v>
      </c>
      <c r="P131" s="144">
        <f>O131*H131</f>
        <v>0</v>
      </c>
      <c r="Q131" s="144">
        <v>0</v>
      </c>
      <c r="R131" s="144">
        <f>Q131*H131</f>
        <v>0</v>
      </c>
      <c r="S131" s="144">
        <v>0</v>
      </c>
      <c r="T131" s="145">
        <f>S131*H131</f>
        <v>0</v>
      </c>
      <c r="U131" s="28"/>
      <c r="V131" s="28"/>
      <c r="W131" s="28"/>
      <c r="X131" s="28"/>
      <c r="Y131" s="28"/>
      <c r="Z131" s="28"/>
      <c r="AA131" s="28"/>
      <c r="AB131" s="28"/>
      <c r="AC131" s="28"/>
      <c r="AD131" s="28"/>
      <c r="AE131" s="28"/>
      <c r="AR131" s="146" t="s">
        <v>262</v>
      </c>
      <c r="AT131" s="146" t="s">
        <v>230</v>
      </c>
      <c r="AU131" s="146" t="s">
        <v>83</v>
      </c>
      <c r="AY131" s="16" t="s">
        <v>134</v>
      </c>
      <c r="BE131" s="147">
        <f>IF(N131="základní",J131,0)</f>
        <v>0</v>
      </c>
      <c r="BF131" s="147">
        <f>IF(N131="snížená",J131,0)</f>
        <v>0</v>
      </c>
      <c r="BG131" s="147">
        <f>IF(N131="zákl. přenesená",J131,0)</f>
        <v>0</v>
      </c>
      <c r="BH131" s="147">
        <f>IF(N131="sníž. přenesená",J131,0)</f>
        <v>0</v>
      </c>
      <c r="BI131" s="147">
        <f>IF(N131="nulová",J131,0)</f>
        <v>0</v>
      </c>
      <c r="BJ131" s="16" t="s">
        <v>81</v>
      </c>
      <c r="BK131" s="147">
        <f>ROUND(I131*H131,2)</f>
        <v>0</v>
      </c>
      <c r="BL131" s="16" t="s">
        <v>256</v>
      </c>
      <c r="BM131" s="146" t="s">
        <v>481</v>
      </c>
    </row>
    <row r="132" spans="1:47" s="2" customFormat="1" ht="39">
      <c r="A132" s="28"/>
      <c r="B132" s="29"/>
      <c r="C132" s="28"/>
      <c r="D132" s="148" t="s">
        <v>143</v>
      </c>
      <c r="E132" s="28"/>
      <c r="F132" s="149" t="s">
        <v>395</v>
      </c>
      <c r="G132" s="28"/>
      <c r="H132" s="28"/>
      <c r="I132" s="28"/>
      <c r="J132" s="28"/>
      <c r="K132" s="28"/>
      <c r="L132" s="29"/>
      <c r="M132" s="150"/>
      <c r="N132" s="151"/>
      <c r="O132" s="49"/>
      <c r="P132" s="49"/>
      <c r="Q132" s="49"/>
      <c r="R132" s="49"/>
      <c r="S132" s="49"/>
      <c r="T132" s="50"/>
      <c r="U132" s="28"/>
      <c r="V132" s="28"/>
      <c r="W132" s="28"/>
      <c r="X132" s="28"/>
      <c r="Y132" s="28"/>
      <c r="Z132" s="28"/>
      <c r="AA132" s="28"/>
      <c r="AB132" s="28"/>
      <c r="AC132" s="28"/>
      <c r="AD132" s="28"/>
      <c r="AE132" s="28"/>
      <c r="AT132" s="16" t="s">
        <v>143</v>
      </c>
      <c r="AU132" s="16" t="s">
        <v>83</v>
      </c>
    </row>
    <row r="133" spans="1:65" s="2" customFormat="1" ht="16.5" customHeight="1">
      <c r="A133" s="28"/>
      <c r="B133" s="135"/>
      <c r="C133" s="136" t="s">
        <v>9</v>
      </c>
      <c r="D133" s="136" t="s">
        <v>137</v>
      </c>
      <c r="E133" s="137" t="s">
        <v>290</v>
      </c>
      <c r="F133" s="138" t="s">
        <v>291</v>
      </c>
      <c r="G133" s="139" t="s">
        <v>226</v>
      </c>
      <c r="H133" s="140">
        <v>214</v>
      </c>
      <c r="I133" s="185">
        <v>0</v>
      </c>
      <c r="J133" s="141">
        <f>ROUND(I133*H133,2)</f>
        <v>0</v>
      </c>
      <c r="K133" s="138" t="s">
        <v>140</v>
      </c>
      <c r="L133" s="29"/>
      <c r="M133" s="142" t="s">
        <v>3</v>
      </c>
      <c r="N133" s="143" t="s">
        <v>44</v>
      </c>
      <c r="O133" s="144">
        <v>0.045</v>
      </c>
      <c r="P133" s="144">
        <f>O133*H133</f>
        <v>9.629999999999999</v>
      </c>
      <c r="Q133" s="144">
        <v>5E-05</v>
      </c>
      <c r="R133" s="144">
        <f>Q133*H133</f>
        <v>0.010700000000000001</v>
      </c>
      <c r="S133" s="144">
        <v>0</v>
      </c>
      <c r="T133" s="145">
        <f>S133*H133</f>
        <v>0</v>
      </c>
      <c r="U133" s="28"/>
      <c r="V133" s="28"/>
      <c r="W133" s="28"/>
      <c r="X133" s="28"/>
      <c r="Y133" s="28"/>
      <c r="Z133" s="28"/>
      <c r="AA133" s="28"/>
      <c r="AB133" s="28"/>
      <c r="AC133" s="28"/>
      <c r="AD133" s="28"/>
      <c r="AE133" s="28"/>
      <c r="AR133" s="146" t="s">
        <v>256</v>
      </c>
      <c r="AT133" s="146" t="s">
        <v>137</v>
      </c>
      <c r="AU133" s="146" t="s">
        <v>83</v>
      </c>
      <c r="AY133" s="16" t="s">
        <v>134</v>
      </c>
      <c r="BE133" s="147">
        <f>IF(N133="základní",J133,0)</f>
        <v>0</v>
      </c>
      <c r="BF133" s="147">
        <f>IF(N133="snížená",J133,0)</f>
        <v>0</v>
      </c>
      <c r="BG133" s="147">
        <f>IF(N133="zákl. přenesená",J133,0)</f>
        <v>0</v>
      </c>
      <c r="BH133" s="147">
        <f>IF(N133="sníž. přenesená",J133,0)</f>
        <v>0</v>
      </c>
      <c r="BI133" s="147">
        <f>IF(N133="nulová",J133,0)</f>
        <v>0</v>
      </c>
      <c r="BJ133" s="16" t="s">
        <v>81</v>
      </c>
      <c r="BK133" s="147">
        <f>ROUND(I133*H133,2)</f>
        <v>0</v>
      </c>
      <c r="BL133" s="16" t="s">
        <v>256</v>
      </c>
      <c r="BM133" s="146" t="s">
        <v>292</v>
      </c>
    </row>
    <row r="134" spans="1:47" s="2" customFormat="1" ht="29.25">
      <c r="A134" s="28"/>
      <c r="B134" s="29"/>
      <c r="C134" s="28"/>
      <c r="D134" s="148" t="s">
        <v>186</v>
      </c>
      <c r="E134" s="28"/>
      <c r="F134" s="149" t="s">
        <v>269</v>
      </c>
      <c r="G134" s="28"/>
      <c r="H134" s="28"/>
      <c r="I134" s="28"/>
      <c r="J134" s="28"/>
      <c r="K134" s="28"/>
      <c r="L134" s="29"/>
      <c r="M134" s="150"/>
      <c r="N134" s="151"/>
      <c r="O134" s="49"/>
      <c r="P134" s="49"/>
      <c r="Q134" s="49"/>
      <c r="R134" s="49"/>
      <c r="S134" s="49"/>
      <c r="T134" s="50"/>
      <c r="U134" s="28"/>
      <c r="V134" s="28"/>
      <c r="W134" s="28"/>
      <c r="X134" s="28"/>
      <c r="Y134" s="28"/>
      <c r="Z134" s="28"/>
      <c r="AA134" s="28"/>
      <c r="AB134" s="28"/>
      <c r="AC134" s="28"/>
      <c r="AD134" s="28"/>
      <c r="AE134" s="28"/>
      <c r="AT134" s="16" t="s">
        <v>186</v>
      </c>
      <c r="AU134" s="16" t="s">
        <v>83</v>
      </c>
    </row>
    <row r="135" spans="2:51" s="13" customFormat="1" ht="12">
      <c r="B135" s="156"/>
      <c r="D135" s="148" t="s">
        <v>188</v>
      </c>
      <c r="E135" s="157" t="s">
        <v>3</v>
      </c>
      <c r="F135" s="158" t="s">
        <v>293</v>
      </c>
      <c r="H135" s="159">
        <v>214</v>
      </c>
      <c r="L135" s="156"/>
      <c r="M135" s="160"/>
      <c r="N135" s="161"/>
      <c r="O135" s="161"/>
      <c r="P135" s="161"/>
      <c r="Q135" s="161"/>
      <c r="R135" s="161"/>
      <c r="S135" s="161"/>
      <c r="T135" s="162"/>
      <c r="AT135" s="157" t="s">
        <v>188</v>
      </c>
      <c r="AU135" s="157" t="s">
        <v>83</v>
      </c>
      <c r="AV135" s="13" t="s">
        <v>83</v>
      </c>
      <c r="AW135" s="13" t="s">
        <v>34</v>
      </c>
      <c r="AX135" s="13" t="s">
        <v>81</v>
      </c>
      <c r="AY135" s="157" t="s">
        <v>134</v>
      </c>
    </row>
    <row r="136" spans="1:65" s="2" customFormat="1" ht="16.5" customHeight="1">
      <c r="A136" s="28"/>
      <c r="B136" s="135"/>
      <c r="C136" s="163" t="s">
        <v>256</v>
      </c>
      <c r="D136" s="163" t="s">
        <v>230</v>
      </c>
      <c r="E136" s="164" t="s">
        <v>295</v>
      </c>
      <c r="F136" s="165" t="s">
        <v>296</v>
      </c>
      <c r="G136" s="166" t="s">
        <v>226</v>
      </c>
      <c r="H136" s="167">
        <v>214</v>
      </c>
      <c r="I136" s="186">
        <v>0</v>
      </c>
      <c r="J136" s="168">
        <f>ROUND(I136*H136,2)</f>
        <v>0</v>
      </c>
      <c r="K136" s="165" t="s">
        <v>3</v>
      </c>
      <c r="L136" s="169"/>
      <c r="M136" s="170" t="s">
        <v>3</v>
      </c>
      <c r="N136" s="171" t="s">
        <v>44</v>
      </c>
      <c r="O136" s="144">
        <v>0</v>
      </c>
      <c r="P136" s="144">
        <f>O136*H136</f>
        <v>0</v>
      </c>
      <c r="Q136" s="144">
        <v>0</v>
      </c>
      <c r="R136" s="144">
        <f>Q136*H136</f>
        <v>0</v>
      </c>
      <c r="S136" s="144">
        <v>0</v>
      </c>
      <c r="T136" s="145">
        <f>S136*H136</f>
        <v>0</v>
      </c>
      <c r="U136" s="28"/>
      <c r="V136" s="28"/>
      <c r="W136" s="28"/>
      <c r="X136" s="28"/>
      <c r="Y136" s="28"/>
      <c r="Z136" s="28"/>
      <c r="AA136" s="28"/>
      <c r="AB136" s="28"/>
      <c r="AC136" s="28"/>
      <c r="AD136" s="28"/>
      <c r="AE136" s="28"/>
      <c r="AR136" s="146" t="s">
        <v>262</v>
      </c>
      <c r="AT136" s="146" t="s">
        <v>230</v>
      </c>
      <c r="AU136" s="146" t="s">
        <v>83</v>
      </c>
      <c r="AY136" s="16" t="s">
        <v>134</v>
      </c>
      <c r="BE136" s="147">
        <f>IF(N136="základní",J136,0)</f>
        <v>0</v>
      </c>
      <c r="BF136" s="147">
        <f>IF(N136="snížená",J136,0)</f>
        <v>0</v>
      </c>
      <c r="BG136" s="147">
        <f>IF(N136="zákl. přenesená",J136,0)</f>
        <v>0</v>
      </c>
      <c r="BH136" s="147">
        <f>IF(N136="sníž. přenesená",J136,0)</f>
        <v>0</v>
      </c>
      <c r="BI136" s="147">
        <f>IF(N136="nulová",J136,0)</f>
        <v>0</v>
      </c>
      <c r="BJ136" s="16" t="s">
        <v>81</v>
      </c>
      <c r="BK136" s="147">
        <f>ROUND(I136*H136,2)</f>
        <v>0</v>
      </c>
      <c r="BL136" s="16" t="s">
        <v>256</v>
      </c>
      <c r="BM136" s="146" t="s">
        <v>297</v>
      </c>
    </row>
    <row r="137" spans="1:47" s="2" customFormat="1" ht="19.5">
      <c r="A137" s="28"/>
      <c r="B137" s="29"/>
      <c r="C137" s="28"/>
      <c r="D137" s="148" t="s">
        <v>143</v>
      </c>
      <c r="E137" s="28"/>
      <c r="F137" s="149" t="s">
        <v>298</v>
      </c>
      <c r="G137" s="28"/>
      <c r="H137" s="28"/>
      <c r="I137" s="28"/>
      <c r="J137" s="28"/>
      <c r="K137" s="28"/>
      <c r="L137" s="29"/>
      <c r="M137" s="150"/>
      <c r="N137" s="151"/>
      <c r="O137" s="49"/>
      <c r="P137" s="49"/>
      <c r="Q137" s="49"/>
      <c r="R137" s="49"/>
      <c r="S137" s="49"/>
      <c r="T137" s="50"/>
      <c r="U137" s="28"/>
      <c r="V137" s="28"/>
      <c r="W137" s="28"/>
      <c r="X137" s="28"/>
      <c r="Y137" s="28"/>
      <c r="Z137" s="28"/>
      <c r="AA137" s="28"/>
      <c r="AB137" s="28"/>
      <c r="AC137" s="28"/>
      <c r="AD137" s="28"/>
      <c r="AE137" s="28"/>
      <c r="AT137" s="16" t="s">
        <v>143</v>
      </c>
      <c r="AU137" s="16" t="s">
        <v>83</v>
      </c>
    </row>
    <row r="138" spans="1:65" s="2" customFormat="1" ht="16.5" customHeight="1">
      <c r="A138" s="28"/>
      <c r="B138" s="135"/>
      <c r="C138" s="136" t="s">
        <v>289</v>
      </c>
      <c r="D138" s="136" t="s">
        <v>137</v>
      </c>
      <c r="E138" s="137" t="s">
        <v>300</v>
      </c>
      <c r="F138" s="138" t="s">
        <v>301</v>
      </c>
      <c r="G138" s="139" t="s">
        <v>226</v>
      </c>
      <c r="H138" s="140">
        <v>130</v>
      </c>
      <c r="I138" s="185">
        <v>0</v>
      </c>
      <c r="J138" s="141">
        <f>ROUND(I138*H138,2)</f>
        <v>0</v>
      </c>
      <c r="K138" s="138" t="s">
        <v>140</v>
      </c>
      <c r="L138" s="29"/>
      <c r="M138" s="142" t="s">
        <v>3</v>
      </c>
      <c r="N138" s="143" t="s">
        <v>44</v>
      </c>
      <c r="O138" s="144">
        <v>0.11</v>
      </c>
      <c r="P138" s="144">
        <f>O138*H138</f>
        <v>14.3</v>
      </c>
      <c r="Q138" s="144">
        <v>0</v>
      </c>
      <c r="R138" s="144">
        <f>Q138*H138</f>
        <v>0</v>
      </c>
      <c r="S138" s="144">
        <v>0.001</v>
      </c>
      <c r="T138" s="145">
        <f>S138*H138</f>
        <v>0.13</v>
      </c>
      <c r="U138" s="28"/>
      <c r="V138" s="28"/>
      <c r="W138" s="28"/>
      <c r="X138" s="28"/>
      <c r="Y138" s="28"/>
      <c r="Z138" s="28"/>
      <c r="AA138" s="28"/>
      <c r="AB138" s="28"/>
      <c r="AC138" s="28"/>
      <c r="AD138" s="28"/>
      <c r="AE138" s="28"/>
      <c r="AR138" s="146" t="s">
        <v>256</v>
      </c>
      <c r="AT138" s="146" t="s">
        <v>137</v>
      </c>
      <c r="AU138" s="146" t="s">
        <v>83</v>
      </c>
      <c r="AY138" s="16" t="s">
        <v>134</v>
      </c>
      <c r="BE138" s="147">
        <f>IF(N138="základní",J138,0)</f>
        <v>0</v>
      </c>
      <c r="BF138" s="147">
        <f>IF(N138="snížená",J138,0)</f>
        <v>0</v>
      </c>
      <c r="BG138" s="147">
        <f>IF(N138="zákl. přenesená",J138,0)</f>
        <v>0</v>
      </c>
      <c r="BH138" s="147">
        <f>IF(N138="sníž. přenesená",J138,0)</f>
        <v>0</v>
      </c>
      <c r="BI138" s="147">
        <f>IF(N138="nulová",J138,0)</f>
        <v>0</v>
      </c>
      <c r="BJ138" s="16" t="s">
        <v>81</v>
      </c>
      <c r="BK138" s="147">
        <f>ROUND(I138*H138,2)</f>
        <v>0</v>
      </c>
      <c r="BL138" s="16" t="s">
        <v>256</v>
      </c>
      <c r="BM138" s="146" t="s">
        <v>302</v>
      </c>
    </row>
    <row r="139" spans="1:47" s="2" customFormat="1" ht="48.75">
      <c r="A139" s="28"/>
      <c r="B139" s="29"/>
      <c r="C139" s="28"/>
      <c r="D139" s="148" t="s">
        <v>186</v>
      </c>
      <c r="E139" s="28"/>
      <c r="F139" s="149" t="s">
        <v>303</v>
      </c>
      <c r="G139" s="28"/>
      <c r="H139" s="28"/>
      <c r="I139" s="28"/>
      <c r="J139" s="28"/>
      <c r="K139" s="28"/>
      <c r="L139" s="29"/>
      <c r="M139" s="150"/>
      <c r="N139" s="151"/>
      <c r="O139" s="49"/>
      <c r="P139" s="49"/>
      <c r="Q139" s="49"/>
      <c r="R139" s="49"/>
      <c r="S139" s="49"/>
      <c r="T139" s="50"/>
      <c r="U139" s="28"/>
      <c r="V139" s="28"/>
      <c r="W139" s="28"/>
      <c r="X139" s="28"/>
      <c r="Y139" s="28"/>
      <c r="Z139" s="28"/>
      <c r="AA139" s="28"/>
      <c r="AB139" s="28"/>
      <c r="AC139" s="28"/>
      <c r="AD139" s="28"/>
      <c r="AE139" s="28"/>
      <c r="AT139" s="16" t="s">
        <v>186</v>
      </c>
      <c r="AU139" s="16" t="s">
        <v>83</v>
      </c>
    </row>
    <row r="140" spans="2:51" s="13" customFormat="1" ht="12">
      <c r="B140" s="156"/>
      <c r="D140" s="148" t="s">
        <v>188</v>
      </c>
      <c r="E140" s="157" t="s">
        <v>3</v>
      </c>
      <c r="F140" s="158" t="s">
        <v>397</v>
      </c>
      <c r="H140" s="159">
        <v>50</v>
      </c>
      <c r="L140" s="156"/>
      <c r="M140" s="160"/>
      <c r="N140" s="161"/>
      <c r="O140" s="161"/>
      <c r="P140" s="161"/>
      <c r="Q140" s="161"/>
      <c r="R140" s="161"/>
      <c r="S140" s="161"/>
      <c r="T140" s="162"/>
      <c r="AT140" s="157" t="s">
        <v>188</v>
      </c>
      <c r="AU140" s="157" t="s">
        <v>83</v>
      </c>
      <c r="AV140" s="13" t="s">
        <v>83</v>
      </c>
      <c r="AW140" s="13" t="s">
        <v>34</v>
      </c>
      <c r="AX140" s="13" t="s">
        <v>73</v>
      </c>
      <c r="AY140" s="157" t="s">
        <v>134</v>
      </c>
    </row>
    <row r="141" spans="2:51" s="13" customFormat="1" ht="12">
      <c r="B141" s="156"/>
      <c r="D141" s="148" t="s">
        <v>188</v>
      </c>
      <c r="E141" s="157" t="s">
        <v>3</v>
      </c>
      <c r="F141" s="158" t="s">
        <v>479</v>
      </c>
      <c r="H141" s="159">
        <v>80</v>
      </c>
      <c r="L141" s="156"/>
      <c r="M141" s="160"/>
      <c r="N141" s="161"/>
      <c r="O141" s="161"/>
      <c r="P141" s="161"/>
      <c r="Q141" s="161"/>
      <c r="R141" s="161"/>
      <c r="S141" s="161"/>
      <c r="T141" s="162"/>
      <c r="AT141" s="157" t="s">
        <v>188</v>
      </c>
      <c r="AU141" s="157" t="s">
        <v>83</v>
      </c>
      <c r="AV141" s="13" t="s">
        <v>83</v>
      </c>
      <c r="AW141" s="13" t="s">
        <v>34</v>
      </c>
      <c r="AX141" s="13" t="s">
        <v>73</v>
      </c>
      <c r="AY141" s="157" t="s">
        <v>134</v>
      </c>
    </row>
    <row r="142" spans="2:51" s="14" customFormat="1" ht="12">
      <c r="B142" s="172"/>
      <c r="D142" s="148" t="s">
        <v>188</v>
      </c>
      <c r="E142" s="173" t="s">
        <v>3</v>
      </c>
      <c r="F142" s="174" t="s">
        <v>273</v>
      </c>
      <c r="H142" s="175">
        <v>130</v>
      </c>
      <c r="L142" s="172"/>
      <c r="M142" s="176"/>
      <c r="N142" s="177"/>
      <c r="O142" s="177"/>
      <c r="P142" s="177"/>
      <c r="Q142" s="177"/>
      <c r="R142" s="177"/>
      <c r="S142" s="177"/>
      <c r="T142" s="178"/>
      <c r="AT142" s="173" t="s">
        <v>188</v>
      </c>
      <c r="AU142" s="173" t="s">
        <v>83</v>
      </c>
      <c r="AV142" s="14" t="s">
        <v>159</v>
      </c>
      <c r="AW142" s="14" t="s">
        <v>34</v>
      </c>
      <c r="AX142" s="14" t="s">
        <v>81</v>
      </c>
      <c r="AY142" s="173" t="s">
        <v>134</v>
      </c>
    </row>
    <row r="143" spans="1:65" s="2" customFormat="1" ht="21.75" customHeight="1">
      <c r="A143" s="28"/>
      <c r="B143" s="135"/>
      <c r="C143" s="136" t="s">
        <v>294</v>
      </c>
      <c r="D143" s="136" t="s">
        <v>137</v>
      </c>
      <c r="E143" s="137" t="s">
        <v>306</v>
      </c>
      <c r="F143" s="138" t="s">
        <v>307</v>
      </c>
      <c r="G143" s="139" t="s">
        <v>246</v>
      </c>
      <c r="H143" s="140">
        <v>0.02</v>
      </c>
      <c r="I143" s="185">
        <v>0</v>
      </c>
      <c r="J143" s="141">
        <f>ROUND(I143*H143,2)</f>
        <v>0</v>
      </c>
      <c r="K143" s="138" t="s">
        <v>140</v>
      </c>
      <c r="L143" s="29"/>
      <c r="M143" s="142" t="s">
        <v>3</v>
      </c>
      <c r="N143" s="143" t="s">
        <v>44</v>
      </c>
      <c r="O143" s="144">
        <v>3.327</v>
      </c>
      <c r="P143" s="144">
        <f>O143*H143</f>
        <v>0.06654</v>
      </c>
      <c r="Q143" s="144">
        <v>0</v>
      </c>
      <c r="R143" s="144">
        <f>Q143*H143</f>
        <v>0</v>
      </c>
      <c r="S143" s="144">
        <v>0</v>
      </c>
      <c r="T143" s="145">
        <f>S143*H143</f>
        <v>0</v>
      </c>
      <c r="U143" s="28"/>
      <c r="V143" s="28"/>
      <c r="W143" s="28"/>
      <c r="X143" s="28"/>
      <c r="Y143" s="28"/>
      <c r="Z143" s="28"/>
      <c r="AA143" s="28"/>
      <c r="AB143" s="28"/>
      <c r="AC143" s="28"/>
      <c r="AD143" s="28"/>
      <c r="AE143" s="28"/>
      <c r="AR143" s="146" t="s">
        <v>256</v>
      </c>
      <c r="AT143" s="146" t="s">
        <v>137</v>
      </c>
      <c r="AU143" s="146" t="s">
        <v>83</v>
      </c>
      <c r="AY143" s="16" t="s">
        <v>134</v>
      </c>
      <c r="BE143" s="147">
        <f>IF(N143="základní",J143,0)</f>
        <v>0</v>
      </c>
      <c r="BF143" s="147">
        <f>IF(N143="snížená",J143,0)</f>
        <v>0</v>
      </c>
      <c r="BG143" s="147">
        <f>IF(N143="zákl. přenesená",J143,0)</f>
        <v>0</v>
      </c>
      <c r="BH143" s="147">
        <f>IF(N143="sníž. přenesená",J143,0)</f>
        <v>0</v>
      </c>
      <c r="BI143" s="147">
        <f>IF(N143="nulová",J143,0)</f>
        <v>0</v>
      </c>
      <c r="BJ143" s="16" t="s">
        <v>81</v>
      </c>
      <c r="BK143" s="147">
        <f>ROUND(I143*H143,2)</f>
        <v>0</v>
      </c>
      <c r="BL143" s="16" t="s">
        <v>256</v>
      </c>
      <c r="BM143" s="146" t="s">
        <v>308</v>
      </c>
    </row>
    <row r="144" spans="1:47" s="2" customFormat="1" ht="78">
      <c r="A144" s="28"/>
      <c r="B144" s="29"/>
      <c r="C144" s="28"/>
      <c r="D144" s="148" t="s">
        <v>186</v>
      </c>
      <c r="E144" s="28"/>
      <c r="F144" s="149" t="s">
        <v>309</v>
      </c>
      <c r="G144" s="28"/>
      <c r="H144" s="28"/>
      <c r="I144" s="28"/>
      <c r="J144" s="28"/>
      <c r="K144" s="28"/>
      <c r="L144" s="29"/>
      <c r="M144" s="150"/>
      <c r="N144" s="151"/>
      <c r="O144" s="49"/>
      <c r="P144" s="49"/>
      <c r="Q144" s="49"/>
      <c r="R144" s="49"/>
      <c r="S144" s="49"/>
      <c r="T144" s="50"/>
      <c r="U144" s="28"/>
      <c r="V144" s="28"/>
      <c r="W144" s="28"/>
      <c r="X144" s="28"/>
      <c r="Y144" s="28"/>
      <c r="Z144" s="28"/>
      <c r="AA144" s="28"/>
      <c r="AB144" s="28"/>
      <c r="AC144" s="28"/>
      <c r="AD144" s="28"/>
      <c r="AE144" s="28"/>
      <c r="AT144" s="16" t="s">
        <v>186</v>
      </c>
      <c r="AU144" s="16" t="s">
        <v>83</v>
      </c>
    </row>
    <row r="145" spans="2:63" s="12" customFormat="1" ht="22.9" customHeight="1">
      <c r="B145" s="123"/>
      <c r="D145" s="124" t="s">
        <v>72</v>
      </c>
      <c r="E145" s="133" t="s">
        <v>310</v>
      </c>
      <c r="F145" s="133" t="s">
        <v>311</v>
      </c>
      <c r="J145" s="134">
        <f>BK145</f>
        <v>0</v>
      </c>
      <c r="L145" s="123"/>
      <c r="M145" s="127"/>
      <c r="N145" s="128"/>
      <c r="O145" s="128"/>
      <c r="P145" s="129">
        <f>SUM(P146:P176)</f>
        <v>1.5728980000000001</v>
      </c>
      <c r="Q145" s="128"/>
      <c r="R145" s="129">
        <f>SUM(R146:R176)</f>
        <v>0.001046</v>
      </c>
      <c r="S145" s="128"/>
      <c r="T145" s="130">
        <f>SUM(T146:T176)</f>
        <v>0</v>
      </c>
      <c r="AR145" s="124" t="s">
        <v>83</v>
      </c>
      <c r="AT145" s="131" t="s">
        <v>72</v>
      </c>
      <c r="AU145" s="131" t="s">
        <v>81</v>
      </c>
      <c r="AY145" s="124" t="s">
        <v>134</v>
      </c>
      <c r="BK145" s="132">
        <f>SUM(BK146:BK176)</f>
        <v>0</v>
      </c>
    </row>
    <row r="146" spans="1:65" s="2" customFormat="1" ht="16.5" customHeight="1">
      <c r="A146" s="28"/>
      <c r="B146" s="135"/>
      <c r="C146" s="136" t="s">
        <v>299</v>
      </c>
      <c r="D146" s="136" t="s">
        <v>137</v>
      </c>
      <c r="E146" s="137" t="s">
        <v>312</v>
      </c>
      <c r="F146" s="138" t="s">
        <v>313</v>
      </c>
      <c r="G146" s="139" t="s">
        <v>3</v>
      </c>
      <c r="H146" s="140">
        <v>268</v>
      </c>
      <c r="I146" s="185">
        <v>0</v>
      </c>
      <c r="J146" s="141">
        <f>ROUND(I146*H146,2)</f>
        <v>0</v>
      </c>
      <c r="K146" s="138" t="s">
        <v>3</v>
      </c>
      <c r="L146" s="29"/>
      <c r="M146" s="142" t="s">
        <v>3</v>
      </c>
      <c r="N146" s="143" t="s">
        <v>44</v>
      </c>
      <c r="O146" s="144">
        <v>0</v>
      </c>
      <c r="P146" s="144">
        <f>O146*H146</f>
        <v>0</v>
      </c>
      <c r="Q146" s="144">
        <v>0</v>
      </c>
      <c r="R146" s="144">
        <f>Q146*H146</f>
        <v>0</v>
      </c>
      <c r="S146" s="144">
        <v>0</v>
      </c>
      <c r="T146" s="145">
        <f>S146*H146</f>
        <v>0</v>
      </c>
      <c r="U146" s="28"/>
      <c r="V146" s="28"/>
      <c r="W146" s="28"/>
      <c r="X146" s="28"/>
      <c r="Y146" s="28"/>
      <c r="Z146" s="28"/>
      <c r="AA146" s="28"/>
      <c r="AB146" s="28"/>
      <c r="AC146" s="28"/>
      <c r="AD146" s="28"/>
      <c r="AE146" s="28"/>
      <c r="AR146" s="146" t="s">
        <v>256</v>
      </c>
      <c r="AT146" s="146" t="s">
        <v>137</v>
      </c>
      <c r="AU146" s="146" t="s">
        <v>83</v>
      </c>
      <c r="AY146" s="16" t="s">
        <v>134</v>
      </c>
      <c r="BE146" s="147">
        <f>IF(N146="základní",J146,0)</f>
        <v>0</v>
      </c>
      <c r="BF146" s="147">
        <f>IF(N146="snížená",J146,0)</f>
        <v>0</v>
      </c>
      <c r="BG146" s="147">
        <f>IF(N146="zákl. přenesená",J146,0)</f>
        <v>0</v>
      </c>
      <c r="BH146" s="147">
        <f>IF(N146="sníž. přenesená",J146,0)</f>
        <v>0</v>
      </c>
      <c r="BI146" s="147">
        <f>IF(N146="nulová",J146,0)</f>
        <v>0</v>
      </c>
      <c r="BJ146" s="16" t="s">
        <v>81</v>
      </c>
      <c r="BK146" s="147">
        <f>ROUND(I146*H146,2)</f>
        <v>0</v>
      </c>
      <c r="BL146" s="16" t="s">
        <v>256</v>
      </c>
      <c r="BM146" s="146" t="s">
        <v>314</v>
      </c>
    </row>
    <row r="147" spans="2:51" s="13" customFormat="1" ht="12">
      <c r="B147" s="156"/>
      <c r="D147" s="148" t="s">
        <v>188</v>
      </c>
      <c r="E147" s="157" t="s">
        <v>3</v>
      </c>
      <c r="F147" s="158" t="s">
        <v>315</v>
      </c>
      <c r="H147" s="159">
        <v>24</v>
      </c>
      <c r="L147" s="156"/>
      <c r="M147" s="160"/>
      <c r="N147" s="161"/>
      <c r="O147" s="161"/>
      <c r="P147" s="161"/>
      <c r="Q147" s="161"/>
      <c r="R147" s="161"/>
      <c r="S147" s="161"/>
      <c r="T147" s="162"/>
      <c r="AT147" s="157" t="s">
        <v>188</v>
      </c>
      <c r="AU147" s="157" t="s">
        <v>83</v>
      </c>
      <c r="AV147" s="13" t="s">
        <v>83</v>
      </c>
      <c r="AW147" s="13" t="s">
        <v>34</v>
      </c>
      <c r="AX147" s="13" t="s">
        <v>73</v>
      </c>
      <c r="AY147" s="157" t="s">
        <v>134</v>
      </c>
    </row>
    <row r="148" spans="2:51" s="13" customFormat="1" ht="12">
      <c r="B148" s="156"/>
      <c r="D148" s="148" t="s">
        <v>188</v>
      </c>
      <c r="E148" s="157" t="s">
        <v>3</v>
      </c>
      <c r="F148" s="158" t="s">
        <v>482</v>
      </c>
      <c r="H148" s="159">
        <v>30</v>
      </c>
      <c r="L148" s="156"/>
      <c r="M148" s="160"/>
      <c r="N148" s="161"/>
      <c r="O148" s="161"/>
      <c r="P148" s="161"/>
      <c r="Q148" s="161"/>
      <c r="R148" s="161"/>
      <c r="S148" s="161"/>
      <c r="T148" s="162"/>
      <c r="AT148" s="157" t="s">
        <v>188</v>
      </c>
      <c r="AU148" s="157" t="s">
        <v>83</v>
      </c>
      <c r="AV148" s="13" t="s">
        <v>83</v>
      </c>
      <c r="AW148" s="13" t="s">
        <v>34</v>
      </c>
      <c r="AX148" s="13" t="s">
        <v>73</v>
      </c>
      <c r="AY148" s="157" t="s">
        <v>134</v>
      </c>
    </row>
    <row r="149" spans="2:51" s="13" customFormat="1" ht="12">
      <c r="B149" s="156"/>
      <c r="D149" s="148" t="s">
        <v>188</v>
      </c>
      <c r="E149" s="157" t="s">
        <v>3</v>
      </c>
      <c r="F149" s="158" t="s">
        <v>317</v>
      </c>
      <c r="H149" s="159">
        <v>214</v>
      </c>
      <c r="L149" s="156"/>
      <c r="M149" s="160"/>
      <c r="N149" s="161"/>
      <c r="O149" s="161"/>
      <c r="P149" s="161"/>
      <c r="Q149" s="161"/>
      <c r="R149" s="161"/>
      <c r="S149" s="161"/>
      <c r="T149" s="162"/>
      <c r="AT149" s="157" t="s">
        <v>188</v>
      </c>
      <c r="AU149" s="157" t="s">
        <v>83</v>
      </c>
      <c r="AV149" s="13" t="s">
        <v>83</v>
      </c>
      <c r="AW149" s="13" t="s">
        <v>34</v>
      </c>
      <c r="AX149" s="13" t="s">
        <v>73</v>
      </c>
      <c r="AY149" s="157" t="s">
        <v>134</v>
      </c>
    </row>
    <row r="150" spans="2:51" s="14" customFormat="1" ht="12">
      <c r="B150" s="172"/>
      <c r="D150" s="148" t="s">
        <v>188</v>
      </c>
      <c r="E150" s="173" t="s">
        <v>3</v>
      </c>
      <c r="F150" s="174" t="s">
        <v>273</v>
      </c>
      <c r="H150" s="175">
        <v>268</v>
      </c>
      <c r="L150" s="172"/>
      <c r="M150" s="176"/>
      <c r="N150" s="177"/>
      <c r="O150" s="177"/>
      <c r="P150" s="177"/>
      <c r="Q150" s="177"/>
      <c r="R150" s="177"/>
      <c r="S150" s="177"/>
      <c r="T150" s="178"/>
      <c r="AT150" s="173" t="s">
        <v>188</v>
      </c>
      <c r="AU150" s="173" t="s">
        <v>83</v>
      </c>
      <c r="AV150" s="14" t="s">
        <v>159</v>
      </c>
      <c r="AW150" s="14" t="s">
        <v>34</v>
      </c>
      <c r="AX150" s="14" t="s">
        <v>81</v>
      </c>
      <c r="AY150" s="173" t="s">
        <v>134</v>
      </c>
    </row>
    <row r="151" spans="1:65" s="2" customFormat="1" ht="21.75" customHeight="1">
      <c r="A151" s="28"/>
      <c r="B151" s="135"/>
      <c r="C151" s="136" t="s">
        <v>305</v>
      </c>
      <c r="D151" s="136" t="s">
        <v>137</v>
      </c>
      <c r="E151" s="137" t="s">
        <v>399</v>
      </c>
      <c r="F151" s="138" t="s">
        <v>400</v>
      </c>
      <c r="G151" s="139" t="s">
        <v>202</v>
      </c>
      <c r="H151" s="140">
        <v>1.9</v>
      </c>
      <c r="I151" s="185">
        <v>0</v>
      </c>
      <c r="J151" s="141">
        <f>ROUND(I151*H151,2)</f>
        <v>0</v>
      </c>
      <c r="K151" s="138" t="s">
        <v>140</v>
      </c>
      <c r="L151" s="29"/>
      <c r="M151" s="142" t="s">
        <v>3</v>
      </c>
      <c r="N151" s="143" t="s">
        <v>44</v>
      </c>
      <c r="O151" s="144">
        <v>0.257</v>
      </c>
      <c r="P151" s="144">
        <f>O151*H151</f>
        <v>0.4883</v>
      </c>
      <c r="Q151" s="144">
        <v>0</v>
      </c>
      <c r="R151" s="144">
        <f>Q151*H151</f>
        <v>0</v>
      </c>
      <c r="S151" s="144">
        <v>0</v>
      </c>
      <c r="T151" s="145">
        <f>S151*H151</f>
        <v>0</v>
      </c>
      <c r="U151" s="28"/>
      <c r="V151" s="28"/>
      <c r="W151" s="28"/>
      <c r="X151" s="28"/>
      <c r="Y151" s="28"/>
      <c r="Z151" s="28"/>
      <c r="AA151" s="28"/>
      <c r="AB151" s="28"/>
      <c r="AC151" s="28"/>
      <c r="AD151" s="28"/>
      <c r="AE151" s="28"/>
      <c r="AR151" s="146" t="s">
        <v>256</v>
      </c>
      <c r="AT151" s="146" t="s">
        <v>137</v>
      </c>
      <c r="AU151" s="146" t="s">
        <v>83</v>
      </c>
      <c r="AY151" s="16" t="s">
        <v>134</v>
      </c>
      <c r="BE151" s="147">
        <f>IF(N151="základní",J151,0)</f>
        <v>0</v>
      </c>
      <c r="BF151" s="147">
        <f>IF(N151="snížená",J151,0)</f>
        <v>0</v>
      </c>
      <c r="BG151" s="147">
        <f>IF(N151="zákl. přenesená",J151,0)</f>
        <v>0</v>
      </c>
      <c r="BH151" s="147">
        <f>IF(N151="sníž. přenesená",J151,0)</f>
        <v>0</v>
      </c>
      <c r="BI151" s="147">
        <f>IF(N151="nulová",J151,0)</f>
        <v>0</v>
      </c>
      <c r="BJ151" s="16" t="s">
        <v>81</v>
      </c>
      <c r="BK151" s="147">
        <f>ROUND(I151*H151,2)</f>
        <v>0</v>
      </c>
      <c r="BL151" s="16" t="s">
        <v>256</v>
      </c>
      <c r="BM151" s="146" t="s">
        <v>483</v>
      </c>
    </row>
    <row r="152" spans="1:47" s="2" customFormat="1" ht="19.5">
      <c r="A152" s="28"/>
      <c r="B152" s="29"/>
      <c r="C152" s="28"/>
      <c r="D152" s="148" t="s">
        <v>143</v>
      </c>
      <c r="E152" s="28"/>
      <c r="F152" s="149" t="s">
        <v>402</v>
      </c>
      <c r="G152" s="28"/>
      <c r="H152" s="28"/>
      <c r="I152" s="28"/>
      <c r="J152" s="28"/>
      <c r="K152" s="28"/>
      <c r="L152" s="29"/>
      <c r="M152" s="150"/>
      <c r="N152" s="151"/>
      <c r="O152" s="49"/>
      <c r="P152" s="49"/>
      <c r="Q152" s="49"/>
      <c r="R152" s="49"/>
      <c r="S152" s="49"/>
      <c r="T152" s="50"/>
      <c r="U152" s="28"/>
      <c r="V152" s="28"/>
      <c r="W152" s="28"/>
      <c r="X152" s="28"/>
      <c r="Y152" s="28"/>
      <c r="Z152" s="28"/>
      <c r="AA152" s="28"/>
      <c r="AB152" s="28"/>
      <c r="AC152" s="28"/>
      <c r="AD152" s="28"/>
      <c r="AE152" s="28"/>
      <c r="AT152" s="16" t="s">
        <v>143</v>
      </c>
      <c r="AU152" s="16" t="s">
        <v>83</v>
      </c>
    </row>
    <row r="153" spans="2:51" s="13" customFormat="1" ht="12">
      <c r="B153" s="156"/>
      <c r="D153" s="148" t="s">
        <v>188</v>
      </c>
      <c r="E153" s="157" t="s">
        <v>3</v>
      </c>
      <c r="F153" s="158" t="s">
        <v>484</v>
      </c>
      <c r="H153" s="159">
        <v>1.9</v>
      </c>
      <c r="L153" s="156"/>
      <c r="M153" s="160"/>
      <c r="N153" s="161"/>
      <c r="O153" s="161"/>
      <c r="P153" s="161"/>
      <c r="Q153" s="161"/>
      <c r="R153" s="161"/>
      <c r="S153" s="161"/>
      <c r="T153" s="162"/>
      <c r="AT153" s="157" t="s">
        <v>188</v>
      </c>
      <c r="AU153" s="157" t="s">
        <v>83</v>
      </c>
      <c r="AV153" s="13" t="s">
        <v>83</v>
      </c>
      <c r="AW153" s="13" t="s">
        <v>34</v>
      </c>
      <c r="AX153" s="13" t="s">
        <v>81</v>
      </c>
      <c r="AY153" s="157" t="s">
        <v>134</v>
      </c>
    </row>
    <row r="154" spans="1:65" s="2" customFormat="1" ht="16.5" customHeight="1">
      <c r="A154" s="28"/>
      <c r="B154" s="135"/>
      <c r="C154" s="136" t="s">
        <v>8</v>
      </c>
      <c r="D154" s="136" t="s">
        <v>137</v>
      </c>
      <c r="E154" s="137" t="s">
        <v>403</v>
      </c>
      <c r="F154" s="138" t="s">
        <v>404</v>
      </c>
      <c r="G154" s="139" t="s">
        <v>202</v>
      </c>
      <c r="H154" s="140">
        <v>1.9</v>
      </c>
      <c r="I154" s="185">
        <v>0</v>
      </c>
      <c r="J154" s="141">
        <f>ROUND(I154*H154,2)</f>
        <v>0</v>
      </c>
      <c r="K154" s="138" t="s">
        <v>140</v>
      </c>
      <c r="L154" s="29"/>
      <c r="M154" s="142" t="s">
        <v>3</v>
      </c>
      <c r="N154" s="143" t="s">
        <v>44</v>
      </c>
      <c r="O154" s="144">
        <v>0.192</v>
      </c>
      <c r="P154" s="144">
        <f>O154*H154</f>
        <v>0.3648</v>
      </c>
      <c r="Q154" s="144">
        <v>0</v>
      </c>
      <c r="R154" s="144">
        <f>Q154*H154</f>
        <v>0</v>
      </c>
      <c r="S154" s="144">
        <v>0</v>
      </c>
      <c r="T154" s="145">
        <f>S154*H154</f>
        <v>0</v>
      </c>
      <c r="U154" s="28"/>
      <c r="V154" s="28"/>
      <c r="W154" s="28"/>
      <c r="X154" s="28"/>
      <c r="Y154" s="28"/>
      <c r="Z154" s="28"/>
      <c r="AA154" s="28"/>
      <c r="AB154" s="28"/>
      <c r="AC154" s="28"/>
      <c r="AD154" s="28"/>
      <c r="AE154" s="28"/>
      <c r="AR154" s="146" t="s">
        <v>256</v>
      </c>
      <c r="AT154" s="146" t="s">
        <v>137</v>
      </c>
      <c r="AU154" s="146" t="s">
        <v>83</v>
      </c>
      <c r="AY154" s="16" t="s">
        <v>134</v>
      </c>
      <c r="BE154" s="147">
        <f>IF(N154="základní",J154,0)</f>
        <v>0</v>
      </c>
      <c r="BF154" s="147">
        <f>IF(N154="snížená",J154,0)</f>
        <v>0</v>
      </c>
      <c r="BG154" s="147">
        <f>IF(N154="zákl. přenesená",J154,0)</f>
        <v>0</v>
      </c>
      <c r="BH154" s="147">
        <f>IF(N154="sníž. přenesená",J154,0)</f>
        <v>0</v>
      </c>
      <c r="BI154" s="147">
        <f>IF(N154="nulová",J154,0)</f>
        <v>0</v>
      </c>
      <c r="BJ154" s="16" t="s">
        <v>81</v>
      </c>
      <c r="BK154" s="147">
        <f>ROUND(I154*H154,2)</f>
        <v>0</v>
      </c>
      <c r="BL154" s="16" t="s">
        <v>256</v>
      </c>
      <c r="BM154" s="146" t="s">
        <v>485</v>
      </c>
    </row>
    <row r="155" spans="2:51" s="13" customFormat="1" ht="12">
      <c r="B155" s="156"/>
      <c r="D155" s="148" t="s">
        <v>188</v>
      </c>
      <c r="E155" s="157" t="s">
        <v>3</v>
      </c>
      <c r="F155" s="158" t="s">
        <v>484</v>
      </c>
      <c r="H155" s="159">
        <v>1.9</v>
      </c>
      <c r="L155" s="156"/>
      <c r="M155" s="160"/>
      <c r="N155" s="161"/>
      <c r="O155" s="161"/>
      <c r="P155" s="161"/>
      <c r="Q155" s="161"/>
      <c r="R155" s="161"/>
      <c r="S155" s="161"/>
      <c r="T155" s="162"/>
      <c r="AT155" s="157" t="s">
        <v>188</v>
      </c>
      <c r="AU155" s="157" t="s">
        <v>83</v>
      </c>
      <c r="AV155" s="13" t="s">
        <v>83</v>
      </c>
      <c r="AW155" s="13" t="s">
        <v>34</v>
      </c>
      <c r="AX155" s="13" t="s">
        <v>81</v>
      </c>
      <c r="AY155" s="157" t="s">
        <v>134</v>
      </c>
    </row>
    <row r="156" spans="1:65" s="2" customFormat="1" ht="16.5" customHeight="1">
      <c r="A156" s="28"/>
      <c r="B156" s="135"/>
      <c r="C156" s="163" t="s">
        <v>320</v>
      </c>
      <c r="D156" s="163" t="s">
        <v>230</v>
      </c>
      <c r="E156" s="164" t="s">
        <v>406</v>
      </c>
      <c r="F156" s="165" t="s">
        <v>407</v>
      </c>
      <c r="G156" s="166" t="s">
        <v>226</v>
      </c>
      <c r="H156" s="167">
        <v>0.038</v>
      </c>
      <c r="I156" s="186">
        <v>0</v>
      </c>
      <c r="J156" s="168">
        <f>ROUND(I156*H156,2)</f>
        <v>0</v>
      </c>
      <c r="K156" s="165" t="s">
        <v>140</v>
      </c>
      <c r="L156" s="169"/>
      <c r="M156" s="170" t="s">
        <v>3</v>
      </c>
      <c r="N156" s="171" t="s">
        <v>44</v>
      </c>
      <c r="O156" s="144">
        <v>0</v>
      </c>
      <c r="P156" s="144">
        <f>O156*H156</f>
        <v>0</v>
      </c>
      <c r="Q156" s="144">
        <v>0.001</v>
      </c>
      <c r="R156" s="144">
        <f>Q156*H156</f>
        <v>3.8E-05</v>
      </c>
      <c r="S156" s="144">
        <v>0</v>
      </c>
      <c r="T156" s="145">
        <f>S156*H156</f>
        <v>0</v>
      </c>
      <c r="U156" s="28"/>
      <c r="V156" s="28"/>
      <c r="W156" s="28"/>
      <c r="X156" s="28"/>
      <c r="Y156" s="28"/>
      <c r="Z156" s="28"/>
      <c r="AA156" s="28"/>
      <c r="AB156" s="28"/>
      <c r="AC156" s="28"/>
      <c r="AD156" s="28"/>
      <c r="AE156" s="28"/>
      <c r="AR156" s="146" t="s">
        <v>262</v>
      </c>
      <c r="AT156" s="146" t="s">
        <v>230</v>
      </c>
      <c r="AU156" s="146" t="s">
        <v>83</v>
      </c>
      <c r="AY156" s="16" t="s">
        <v>134</v>
      </c>
      <c r="BE156" s="147">
        <f>IF(N156="základní",J156,0)</f>
        <v>0</v>
      </c>
      <c r="BF156" s="147">
        <f>IF(N156="snížená",J156,0)</f>
        <v>0</v>
      </c>
      <c r="BG156" s="147">
        <f>IF(N156="zákl. přenesená",J156,0)</f>
        <v>0</v>
      </c>
      <c r="BH156" s="147">
        <f>IF(N156="sníž. přenesená",J156,0)</f>
        <v>0</v>
      </c>
      <c r="BI156" s="147">
        <f>IF(N156="nulová",J156,0)</f>
        <v>0</v>
      </c>
      <c r="BJ156" s="16" t="s">
        <v>81</v>
      </c>
      <c r="BK156" s="147">
        <f>ROUND(I156*H156,2)</f>
        <v>0</v>
      </c>
      <c r="BL156" s="16" t="s">
        <v>256</v>
      </c>
      <c r="BM156" s="146" t="s">
        <v>486</v>
      </c>
    </row>
    <row r="157" spans="2:51" s="13" customFormat="1" ht="12">
      <c r="B157" s="156"/>
      <c r="D157" s="148" t="s">
        <v>188</v>
      </c>
      <c r="F157" s="158" t="s">
        <v>487</v>
      </c>
      <c r="H157" s="159">
        <v>0.038</v>
      </c>
      <c r="L157" s="156"/>
      <c r="M157" s="160"/>
      <c r="N157" s="161"/>
      <c r="O157" s="161"/>
      <c r="P157" s="161"/>
      <c r="Q157" s="161"/>
      <c r="R157" s="161"/>
      <c r="S157" s="161"/>
      <c r="T157" s="162"/>
      <c r="AT157" s="157" t="s">
        <v>188</v>
      </c>
      <c r="AU157" s="157" t="s">
        <v>83</v>
      </c>
      <c r="AV157" s="13" t="s">
        <v>83</v>
      </c>
      <c r="AW157" s="13" t="s">
        <v>4</v>
      </c>
      <c r="AX157" s="13" t="s">
        <v>81</v>
      </c>
      <c r="AY157" s="157" t="s">
        <v>134</v>
      </c>
    </row>
    <row r="158" spans="1:65" s="2" customFormat="1" ht="16.5" customHeight="1">
      <c r="A158" s="28"/>
      <c r="B158" s="135"/>
      <c r="C158" s="163" t="s">
        <v>327</v>
      </c>
      <c r="D158" s="163" t="s">
        <v>230</v>
      </c>
      <c r="E158" s="164" t="s">
        <v>410</v>
      </c>
      <c r="F158" s="165" t="s">
        <v>411</v>
      </c>
      <c r="G158" s="166" t="s">
        <v>226</v>
      </c>
      <c r="H158" s="167">
        <v>0.38</v>
      </c>
      <c r="I158" s="186">
        <v>0</v>
      </c>
      <c r="J158" s="168">
        <f>ROUND(I158*H158,2)</f>
        <v>0</v>
      </c>
      <c r="K158" s="165" t="s">
        <v>3</v>
      </c>
      <c r="L158" s="169"/>
      <c r="M158" s="170" t="s">
        <v>3</v>
      </c>
      <c r="N158" s="171" t="s">
        <v>44</v>
      </c>
      <c r="O158" s="144">
        <v>0</v>
      </c>
      <c r="P158" s="144">
        <f>O158*H158</f>
        <v>0</v>
      </c>
      <c r="Q158" s="144">
        <v>0.001</v>
      </c>
      <c r="R158" s="144">
        <f>Q158*H158</f>
        <v>0.00038</v>
      </c>
      <c r="S158" s="144">
        <v>0</v>
      </c>
      <c r="T158" s="145">
        <f>S158*H158</f>
        <v>0</v>
      </c>
      <c r="U158" s="28"/>
      <c r="V158" s="28"/>
      <c r="W158" s="28"/>
      <c r="X158" s="28"/>
      <c r="Y158" s="28"/>
      <c r="Z158" s="28"/>
      <c r="AA158" s="28"/>
      <c r="AB158" s="28"/>
      <c r="AC158" s="28"/>
      <c r="AD158" s="28"/>
      <c r="AE158" s="28"/>
      <c r="AR158" s="146" t="s">
        <v>262</v>
      </c>
      <c r="AT158" s="146" t="s">
        <v>230</v>
      </c>
      <c r="AU158" s="146" t="s">
        <v>83</v>
      </c>
      <c r="AY158" s="16" t="s">
        <v>134</v>
      </c>
      <c r="BE158" s="147">
        <f>IF(N158="základní",J158,0)</f>
        <v>0</v>
      </c>
      <c r="BF158" s="147">
        <f>IF(N158="snížená",J158,0)</f>
        <v>0</v>
      </c>
      <c r="BG158" s="147">
        <f>IF(N158="zákl. přenesená",J158,0)</f>
        <v>0</v>
      </c>
      <c r="BH158" s="147">
        <f>IF(N158="sníž. přenesená",J158,0)</f>
        <v>0</v>
      </c>
      <c r="BI158" s="147">
        <f>IF(N158="nulová",J158,0)</f>
        <v>0</v>
      </c>
      <c r="BJ158" s="16" t="s">
        <v>81</v>
      </c>
      <c r="BK158" s="147">
        <f>ROUND(I158*H158,2)</f>
        <v>0</v>
      </c>
      <c r="BL158" s="16" t="s">
        <v>256</v>
      </c>
      <c r="BM158" s="146" t="s">
        <v>488</v>
      </c>
    </row>
    <row r="159" spans="1:47" s="2" customFormat="1" ht="19.5">
      <c r="A159" s="28"/>
      <c r="B159" s="29"/>
      <c r="C159" s="28"/>
      <c r="D159" s="148" t="s">
        <v>143</v>
      </c>
      <c r="E159" s="28"/>
      <c r="F159" s="149" t="s">
        <v>413</v>
      </c>
      <c r="G159" s="28"/>
      <c r="H159" s="28"/>
      <c r="I159" s="28"/>
      <c r="J159" s="28"/>
      <c r="K159" s="28"/>
      <c r="L159" s="29"/>
      <c r="M159" s="150"/>
      <c r="N159" s="151"/>
      <c r="O159" s="49"/>
      <c r="P159" s="49"/>
      <c r="Q159" s="49"/>
      <c r="R159" s="49"/>
      <c r="S159" s="49"/>
      <c r="T159" s="50"/>
      <c r="U159" s="28"/>
      <c r="V159" s="28"/>
      <c r="W159" s="28"/>
      <c r="X159" s="28"/>
      <c r="Y159" s="28"/>
      <c r="Z159" s="28"/>
      <c r="AA159" s="28"/>
      <c r="AB159" s="28"/>
      <c r="AC159" s="28"/>
      <c r="AD159" s="28"/>
      <c r="AE159" s="28"/>
      <c r="AT159" s="16" t="s">
        <v>143</v>
      </c>
      <c r="AU159" s="16" t="s">
        <v>83</v>
      </c>
    </row>
    <row r="160" spans="2:51" s="13" customFormat="1" ht="12">
      <c r="B160" s="156"/>
      <c r="D160" s="148" t="s">
        <v>188</v>
      </c>
      <c r="F160" s="158" t="s">
        <v>489</v>
      </c>
      <c r="H160" s="159">
        <v>0.38</v>
      </c>
      <c r="L160" s="156"/>
      <c r="M160" s="160"/>
      <c r="N160" s="161"/>
      <c r="O160" s="161"/>
      <c r="P160" s="161"/>
      <c r="Q160" s="161"/>
      <c r="R160" s="161"/>
      <c r="S160" s="161"/>
      <c r="T160" s="162"/>
      <c r="AT160" s="157" t="s">
        <v>188</v>
      </c>
      <c r="AU160" s="157" t="s">
        <v>83</v>
      </c>
      <c r="AV160" s="13" t="s">
        <v>83</v>
      </c>
      <c r="AW160" s="13" t="s">
        <v>4</v>
      </c>
      <c r="AX160" s="13" t="s">
        <v>81</v>
      </c>
      <c r="AY160" s="157" t="s">
        <v>134</v>
      </c>
    </row>
    <row r="161" spans="1:65" s="2" customFormat="1" ht="16.5" customHeight="1">
      <c r="A161" s="28"/>
      <c r="B161" s="135"/>
      <c r="C161" s="136" t="s">
        <v>332</v>
      </c>
      <c r="D161" s="136" t="s">
        <v>137</v>
      </c>
      <c r="E161" s="137" t="s">
        <v>415</v>
      </c>
      <c r="F161" s="138" t="s">
        <v>416</v>
      </c>
      <c r="G161" s="139" t="s">
        <v>202</v>
      </c>
      <c r="H161" s="140">
        <v>1.9</v>
      </c>
      <c r="I161" s="185">
        <v>0</v>
      </c>
      <c r="J161" s="141">
        <f>ROUND(I161*H161,2)</f>
        <v>0</v>
      </c>
      <c r="K161" s="138" t="s">
        <v>140</v>
      </c>
      <c r="L161" s="29"/>
      <c r="M161" s="142" t="s">
        <v>3</v>
      </c>
      <c r="N161" s="143" t="s">
        <v>44</v>
      </c>
      <c r="O161" s="144">
        <v>0.181</v>
      </c>
      <c r="P161" s="144">
        <f>O161*H161</f>
        <v>0.3439</v>
      </c>
      <c r="Q161" s="144">
        <v>0</v>
      </c>
      <c r="R161" s="144">
        <f>Q161*H161</f>
        <v>0</v>
      </c>
      <c r="S161" s="144">
        <v>0</v>
      </c>
      <c r="T161" s="145">
        <f>S161*H161</f>
        <v>0</v>
      </c>
      <c r="U161" s="28"/>
      <c r="V161" s="28"/>
      <c r="W161" s="28"/>
      <c r="X161" s="28"/>
      <c r="Y161" s="28"/>
      <c r="Z161" s="28"/>
      <c r="AA161" s="28"/>
      <c r="AB161" s="28"/>
      <c r="AC161" s="28"/>
      <c r="AD161" s="28"/>
      <c r="AE161" s="28"/>
      <c r="AR161" s="146" t="s">
        <v>256</v>
      </c>
      <c r="AT161" s="146" t="s">
        <v>137</v>
      </c>
      <c r="AU161" s="146" t="s">
        <v>83</v>
      </c>
      <c r="AY161" s="16" t="s">
        <v>134</v>
      </c>
      <c r="BE161" s="147">
        <f>IF(N161="základní",J161,0)</f>
        <v>0</v>
      </c>
      <c r="BF161" s="147">
        <f>IF(N161="snížená",J161,0)</f>
        <v>0</v>
      </c>
      <c r="BG161" s="147">
        <f>IF(N161="zákl. přenesená",J161,0)</f>
        <v>0</v>
      </c>
      <c r="BH161" s="147">
        <f>IF(N161="sníž. přenesená",J161,0)</f>
        <v>0</v>
      </c>
      <c r="BI161" s="147">
        <f>IF(N161="nulová",J161,0)</f>
        <v>0</v>
      </c>
      <c r="BJ161" s="16" t="s">
        <v>81</v>
      </c>
      <c r="BK161" s="147">
        <f>ROUND(I161*H161,2)</f>
        <v>0</v>
      </c>
      <c r="BL161" s="16" t="s">
        <v>256</v>
      </c>
      <c r="BM161" s="146" t="s">
        <v>490</v>
      </c>
    </row>
    <row r="162" spans="2:51" s="13" customFormat="1" ht="12">
      <c r="B162" s="156"/>
      <c r="D162" s="148" t="s">
        <v>188</v>
      </c>
      <c r="E162" s="157" t="s">
        <v>3</v>
      </c>
      <c r="F162" s="158" t="s">
        <v>484</v>
      </c>
      <c r="H162" s="159">
        <v>1.9</v>
      </c>
      <c r="L162" s="156"/>
      <c r="M162" s="160"/>
      <c r="N162" s="161"/>
      <c r="O162" s="161"/>
      <c r="P162" s="161"/>
      <c r="Q162" s="161"/>
      <c r="R162" s="161"/>
      <c r="S162" s="161"/>
      <c r="T162" s="162"/>
      <c r="AT162" s="157" t="s">
        <v>188</v>
      </c>
      <c r="AU162" s="157" t="s">
        <v>83</v>
      </c>
      <c r="AV162" s="13" t="s">
        <v>83</v>
      </c>
      <c r="AW162" s="13" t="s">
        <v>34</v>
      </c>
      <c r="AX162" s="13" t="s">
        <v>81</v>
      </c>
      <c r="AY162" s="157" t="s">
        <v>134</v>
      </c>
    </row>
    <row r="163" spans="1:65" s="2" customFormat="1" ht="16.5" customHeight="1">
      <c r="A163" s="28"/>
      <c r="B163" s="135"/>
      <c r="C163" s="163" t="s">
        <v>336</v>
      </c>
      <c r="D163" s="163" t="s">
        <v>230</v>
      </c>
      <c r="E163" s="164" t="s">
        <v>418</v>
      </c>
      <c r="F163" s="165" t="s">
        <v>419</v>
      </c>
      <c r="G163" s="166" t="s">
        <v>226</v>
      </c>
      <c r="H163" s="167">
        <v>0.285</v>
      </c>
      <c r="I163" s="186">
        <v>0</v>
      </c>
      <c r="J163" s="168">
        <f>ROUND(I163*H163,2)</f>
        <v>0</v>
      </c>
      <c r="K163" s="165" t="s">
        <v>3</v>
      </c>
      <c r="L163" s="169"/>
      <c r="M163" s="170" t="s">
        <v>3</v>
      </c>
      <c r="N163" s="171" t="s">
        <v>44</v>
      </c>
      <c r="O163" s="144">
        <v>0</v>
      </c>
      <c r="P163" s="144">
        <f>O163*H163</f>
        <v>0</v>
      </c>
      <c r="Q163" s="144">
        <v>0.001</v>
      </c>
      <c r="R163" s="144">
        <f>Q163*H163</f>
        <v>0.000285</v>
      </c>
      <c r="S163" s="144">
        <v>0</v>
      </c>
      <c r="T163" s="145">
        <f>S163*H163</f>
        <v>0</v>
      </c>
      <c r="U163" s="28"/>
      <c r="V163" s="28"/>
      <c r="W163" s="28"/>
      <c r="X163" s="28"/>
      <c r="Y163" s="28"/>
      <c r="Z163" s="28"/>
      <c r="AA163" s="28"/>
      <c r="AB163" s="28"/>
      <c r="AC163" s="28"/>
      <c r="AD163" s="28"/>
      <c r="AE163" s="28"/>
      <c r="AR163" s="146" t="s">
        <v>262</v>
      </c>
      <c r="AT163" s="146" t="s">
        <v>230</v>
      </c>
      <c r="AU163" s="146" t="s">
        <v>83</v>
      </c>
      <c r="AY163" s="16" t="s">
        <v>134</v>
      </c>
      <c r="BE163" s="147">
        <f>IF(N163="základní",J163,0)</f>
        <v>0</v>
      </c>
      <c r="BF163" s="147">
        <f>IF(N163="snížená",J163,0)</f>
        <v>0</v>
      </c>
      <c r="BG163" s="147">
        <f>IF(N163="zákl. přenesená",J163,0)</f>
        <v>0</v>
      </c>
      <c r="BH163" s="147">
        <f>IF(N163="sníž. přenesená",J163,0)</f>
        <v>0</v>
      </c>
      <c r="BI163" s="147">
        <f>IF(N163="nulová",J163,0)</f>
        <v>0</v>
      </c>
      <c r="BJ163" s="16" t="s">
        <v>81</v>
      </c>
      <c r="BK163" s="147">
        <f>ROUND(I163*H163,2)</f>
        <v>0</v>
      </c>
      <c r="BL163" s="16" t="s">
        <v>256</v>
      </c>
      <c r="BM163" s="146" t="s">
        <v>491</v>
      </c>
    </row>
    <row r="164" spans="1:47" s="2" customFormat="1" ht="29.25">
      <c r="A164" s="28"/>
      <c r="B164" s="29"/>
      <c r="C164" s="28"/>
      <c r="D164" s="148" t="s">
        <v>143</v>
      </c>
      <c r="E164" s="28"/>
      <c r="F164" s="149" t="s">
        <v>421</v>
      </c>
      <c r="G164" s="28"/>
      <c r="H164" s="28"/>
      <c r="I164" s="28"/>
      <c r="J164" s="28"/>
      <c r="K164" s="28"/>
      <c r="L164" s="29"/>
      <c r="M164" s="150"/>
      <c r="N164" s="151"/>
      <c r="O164" s="49"/>
      <c r="P164" s="49"/>
      <c r="Q164" s="49"/>
      <c r="R164" s="49"/>
      <c r="S164" s="49"/>
      <c r="T164" s="50"/>
      <c r="U164" s="28"/>
      <c r="V164" s="28"/>
      <c r="W164" s="28"/>
      <c r="X164" s="28"/>
      <c r="Y164" s="28"/>
      <c r="Z164" s="28"/>
      <c r="AA164" s="28"/>
      <c r="AB164" s="28"/>
      <c r="AC164" s="28"/>
      <c r="AD164" s="28"/>
      <c r="AE164" s="28"/>
      <c r="AT164" s="16" t="s">
        <v>143</v>
      </c>
      <c r="AU164" s="16" t="s">
        <v>83</v>
      </c>
    </row>
    <row r="165" spans="2:51" s="13" customFormat="1" ht="12">
      <c r="B165" s="156"/>
      <c r="D165" s="148" t="s">
        <v>188</v>
      </c>
      <c r="F165" s="158" t="s">
        <v>492</v>
      </c>
      <c r="H165" s="159">
        <v>0.285</v>
      </c>
      <c r="L165" s="156"/>
      <c r="M165" s="160"/>
      <c r="N165" s="161"/>
      <c r="O165" s="161"/>
      <c r="P165" s="161"/>
      <c r="Q165" s="161"/>
      <c r="R165" s="161"/>
      <c r="S165" s="161"/>
      <c r="T165" s="162"/>
      <c r="AT165" s="157" t="s">
        <v>188</v>
      </c>
      <c r="AU165" s="157" t="s">
        <v>83</v>
      </c>
      <c r="AV165" s="13" t="s">
        <v>83</v>
      </c>
      <c r="AW165" s="13" t="s">
        <v>4</v>
      </c>
      <c r="AX165" s="13" t="s">
        <v>81</v>
      </c>
      <c r="AY165" s="157" t="s">
        <v>134</v>
      </c>
    </row>
    <row r="166" spans="1:65" s="2" customFormat="1" ht="16.5" customHeight="1">
      <c r="A166" s="28"/>
      <c r="B166" s="135"/>
      <c r="C166" s="163" t="s">
        <v>341</v>
      </c>
      <c r="D166" s="163" t="s">
        <v>230</v>
      </c>
      <c r="E166" s="164" t="s">
        <v>406</v>
      </c>
      <c r="F166" s="165" t="s">
        <v>407</v>
      </c>
      <c r="G166" s="166" t="s">
        <v>226</v>
      </c>
      <c r="H166" s="167">
        <v>0.029</v>
      </c>
      <c r="I166" s="186">
        <v>0</v>
      </c>
      <c r="J166" s="168">
        <f>ROUND(I166*H166,2)</f>
        <v>0</v>
      </c>
      <c r="K166" s="165" t="s">
        <v>140</v>
      </c>
      <c r="L166" s="169"/>
      <c r="M166" s="170" t="s">
        <v>3</v>
      </c>
      <c r="N166" s="171" t="s">
        <v>44</v>
      </c>
      <c r="O166" s="144">
        <v>0</v>
      </c>
      <c r="P166" s="144">
        <f>O166*H166</f>
        <v>0</v>
      </c>
      <c r="Q166" s="144">
        <v>0.001</v>
      </c>
      <c r="R166" s="144">
        <f>Q166*H166</f>
        <v>2.9000000000000004E-05</v>
      </c>
      <c r="S166" s="144">
        <v>0</v>
      </c>
      <c r="T166" s="145">
        <f>S166*H166</f>
        <v>0</v>
      </c>
      <c r="U166" s="28"/>
      <c r="V166" s="28"/>
      <c r="W166" s="28"/>
      <c r="X166" s="28"/>
      <c r="Y166" s="28"/>
      <c r="Z166" s="28"/>
      <c r="AA166" s="28"/>
      <c r="AB166" s="28"/>
      <c r="AC166" s="28"/>
      <c r="AD166" s="28"/>
      <c r="AE166" s="28"/>
      <c r="AR166" s="146" t="s">
        <v>262</v>
      </c>
      <c r="AT166" s="146" t="s">
        <v>230</v>
      </c>
      <c r="AU166" s="146" t="s">
        <v>83</v>
      </c>
      <c r="AY166" s="16" t="s">
        <v>134</v>
      </c>
      <c r="BE166" s="147">
        <f>IF(N166="základní",J166,0)</f>
        <v>0</v>
      </c>
      <c r="BF166" s="147">
        <f>IF(N166="snížená",J166,0)</f>
        <v>0</v>
      </c>
      <c r="BG166" s="147">
        <f>IF(N166="zákl. přenesená",J166,0)</f>
        <v>0</v>
      </c>
      <c r="BH166" s="147">
        <f>IF(N166="sníž. přenesená",J166,0)</f>
        <v>0</v>
      </c>
      <c r="BI166" s="147">
        <f>IF(N166="nulová",J166,0)</f>
        <v>0</v>
      </c>
      <c r="BJ166" s="16" t="s">
        <v>81</v>
      </c>
      <c r="BK166" s="147">
        <f>ROUND(I166*H166,2)</f>
        <v>0</v>
      </c>
      <c r="BL166" s="16" t="s">
        <v>256</v>
      </c>
      <c r="BM166" s="146" t="s">
        <v>493</v>
      </c>
    </row>
    <row r="167" spans="2:51" s="13" customFormat="1" ht="12">
      <c r="B167" s="156"/>
      <c r="D167" s="148" t="s">
        <v>188</v>
      </c>
      <c r="F167" s="158" t="s">
        <v>494</v>
      </c>
      <c r="H167" s="159">
        <v>0.029</v>
      </c>
      <c r="L167" s="156"/>
      <c r="M167" s="160"/>
      <c r="N167" s="161"/>
      <c r="O167" s="161"/>
      <c r="P167" s="161"/>
      <c r="Q167" s="161"/>
      <c r="R167" s="161"/>
      <c r="S167" s="161"/>
      <c r="T167" s="162"/>
      <c r="AT167" s="157" t="s">
        <v>188</v>
      </c>
      <c r="AU167" s="157" t="s">
        <v>83</v>
      </c>
      <c r="AV167" s="13" t="s">
        <v>83</v>
      </c>
      <c r="AW167" s="13" t="s">
        <v>4</v>
      </c>
      <c r="AX167" s="13" t="s">
        <v>81</v>
      </c>
      <c r="AY167" s="157" t="s">
        <v>134</v>
      </c>
    </row>
    <row r="168" spans="1:65" s="2" customFormat="1" ht="16.5" customHeight="1">
      <c r="A168" s="28"/>
      <c r="B168" s="135"/>
      <c r="C168" s="136" t="s">
        <v>345</v>
      </c>
      <c r="D168" s="136" t="s">
        <v>137</v>
      </c>
      <c r="E168" s="137" t="s">
        <v>425</v>
      </c>
      <c r="F168" s="138" t="s">
        <v>426</v>
      </c>
      <c r="G168" s="139" t="s">
        <v>202</v>
      </c>
      <c r="H168" s="140">
        <v>1.9</v>
      </c>
      <c r="I168" s="185">
        <v>0</v>
      </c>
      <c r="J168" s="141">
        <f>ROUND(I168*H168,2)</f>
        <v>0</v>
      </c>
      <c r="K168" s="138" t="s">
        <v>140</v>
      </c>
      <c r="L168" s="29"/>
      <c r="M168" s="142" t="s">
        <v>3</v>
      </c>
      <c r="N168" s="143" t="s">
        <v>44</v>
      </c>
      <c r="O168" s="144">
        <v>0.197</v>
      </c>
      <c r="P168" s="144">
        <f>O168*H168</f>
        <v>0.3743</v>
      </c>
      <c r="Q168" s="144">
        <v>0</v>
      </c>
      <c r="R168" s="144">
        <f>Q168*H168</f>
        <v>0</v>
      </c>
      <c r="S168" s="144">
        <v>0</v>
      </c>
      <c r="T168" s="145">
        <f>S168*H168</f>
        <v>0</v>
      </c>
      <c r="U168" s="28"/>
      <c r="V168" s="28"/>
      <c r="W168" s="28"/>
      <c r="X168" s="28"/>
      <c r="Y168" s="28"/>
      <c r="Z168" s="28"/>
      <c r="AA168" s="28"/>
      <c r="AB168" s="28"/>
      <c r="AC168" s="28"/>
      <c r="AD168" s="28"/>
      <c r="AE168" s="28"/>
      <c r="AR168" s="146" t="s">
        <v>256</v>
      </c>
      <c r="AT168" s="146" t="s">
        <v>137</v>
      </c>
      <c r="AU168" s="146" t="s">
        <v>83</v>
      </c>
      <c r="AY168" s="16" t="s">
        <v>134</v>
      </c>
      <c r="BE168" s="147">
        <f>IF(N168="základní",J168,0)</f>
        <v>0</v>
      </c>
      <c r="BF168" s="147">
        <f>IF(N168="snížená",J168,0)</f>
        <v>0</v>
      </c>
      <c r="BG168" s="147">
        <f>IF(N168="zákl. přenesená",J168,0)</f>
        <v>0</v>
      </c>
      <c r="BH168" s="147">
        <f>IF(N168="sníž. přenesená",J168,0)</f>
        <v>0</v>
      </c>
      <c r="BI168" s="147">
        <f>IF(N168="nulová",J168,0)</f>
        <v>0</v>
      </c>
      <c r="BJ168" s="16" t="s">
        <v>81</v>
      </c>
      <c r="BK168" s="147">
        <f>ROUND(I168*H168,2)</f>
        <v>0</v>
      </c>
      <c r="BL168" s="16" t="s">
        <v>256</v>
      </c>
      <c r="BM168" s="146" t="s">
        <v>495</v>
      </c>
    </row>
    <row r="169" spans="1:47" s="2" customFormat="1" ht="29.25">
      <c r="A169" s="28"/>
      <c r="B169" s="29"/>
      <c r="C169" s="28"/>
      <c r="D169" s="148" t="s">
        <v>143</v>
      </c>
      <c r="E169" s="28"/>
      <c r="F169" s="149" t="s">
        <v>428</v>
      </c>
      <c r="G169" s="28"/>
      <c r="H169" s="28"/>
      <c r="I169" s="28"/>
      <c r="J169" s="28"/>
      <c r="K169" s="28"/>
      <c r="L169" s="29"/>
      <c r="M169" s="150"/>
      <c r="N169" s="151"/>
      <c r="O169" s="49"/>
      <c r="P169" s="49"/>
      <c r="Q169" s="49"/>
      <c r="R169" s="49"/>
      <c r="S169" s="49"/>
      <c r="T169" s="50"/>
      <c r="U169" s="28"/>
      <c r="V169" s="28"/>
      <c r="W169" s="28"/>
      <c r="X169" s="28"/>
      <c r="Y169" s="28"/>
      <c r="Z169" s="28"/>
      <c r="AA169" s="28"/>
      <c r="AB169" s="28"/>
      <c r="AC169" s="28"/>
      <c r="AD169" s="28"/>
      <c r="AE169" s="28"/>
      <c r="AT169" s="16" t="s">
        <v>143</v>
      </c>
      <c r="AU169" s="16" t="s">
        <v>83</v>
      </c>
    </row>
    <row r="170" spans="2:51" s="13" customFormat="1" ht="12">
      <c r="B170" s="156"/>
      <c r="D170" s="148" t="s">
        <v>188</v>
      </c>
      <c r="E170" s="157" t="s">
        <v>3</v>
      </c>
      <c r="F170" s="158" t="s">
        <v>484</v>
      </c>
      <c r="H170" s="159">
        <v>1.9</v>
      </c>
      <c r="L170" s="156"/>
      <c r="M170" s="160"/>
      <c r="N170" s="161"/>
      <c r="O170" s="161"/>
      <c r="P170" s="161"/>
      <c r="Q170" s="161"/>
      <c r="R170" s="161"/>
      <c r="S170" s="161"/>
      <c r="T170" s="162"/>
      <c r="AT170" s="157" t="s">
        <v>188</v>
      </c>
      <c r="AU170" s="157" t="s">
        <v>83</v>
      </c>
      <c r="AV170" s="13" t="s">
        <v>83</v>
      </c>
      <c r="AW170" s="13" t="s">
        <v>34</v>
      </c>
      <c r="AX170" s="13" t="s">
        <v>81</v>
      </c>
      <c r="AY170" s="157" t="s">
        <v>134</v>
      </c>
    </row>
    <row r="171" spans="1:65" s="2" customFormat="1" ht="16.5" customHeight="1">
      <c r="A171" s="28"/>
      <c r="B171" s="135"/>
      <c r="C171" s="163" t="s">
        <v>349</v>
      </c>
      <c r="D171" s="163" t="s">
        <v>230</v>
      </c>
      <c r="E171" s="164" t="s">
        <v>429</v>
      </c>
      <c r="F171" s="165" t="s">
        <v>430</v>
      </c>
      <c r="G171" s="166" t="s">
        <v>226</v>
      </c>
      <c r="H171" s="167">
        <v>0.285</v>
      </c>
      <c r="I171" s="186">
        <v>0</v>
      </c>
      <c r="J171" s="168">
        <f>ROUND(I171*H171,2)</f>
        <v>0</v>
      </c>
      <c r="K171" s="165" t="s">
        <v>3</v>
      </c>
      <c r="L171" s="169"/>
      <c r="M171" s="170" t="s">
        <v>3</v>
      </c>
      <c r="N171" s="171" t="s">
        <v>44</v>
      </c>
      <c r="O171" s="144">
        <v>0</v>
      </c>
      <c r="P171" s="144">
        <f>O171*H171</f>
        <v>0</v>
      </c>
      <c r="Q171" s="144">
        <v>0.001</v>
      </c>
      <c r="R171" s="144">
        <f>Q171*H171</f>
        <v>0.000285</v>
      </c>
      <c r="S171" s="144">
        <v>0</v>
      </c>
      <c r="T171" s="145">
        <f>S171*H171</f>
        <v>0</v>
      </c>
      <c r="U171" s="28"/>
      <c r="V171" s="28"/>
      <c r="W171" s="28"/>
      <c r="X171" s="28"/>
      <c r="Y171" s="28"/>
      <c r="Z171" s="28"/>
      <c r="AA171" s="28"/>
      <c r="AB171" s="28"/>
      <c r="AC171" s="28"/>
      <c r="AD171" s="28"/>
      <c r="AE171" s="28"/>
      <c r="AR171" s="146" t="s">
        <v>262</v>
      </c>
      <c r="AT171" s="146" t="s">
        <v>230</v>
      </c>
      <c r="AU171" s="146" t="s">
        <v>83</v>
      </c>
      <c r="AY171" s="16" t="s">
        <v>134</v>
      </c>
      <c r="BE171" s="147">
        <f>IF(N171="základní",J171,0)</f>
        <v>0</v>
      </c>
      <c r="BF171" s="147">
        <f>IF(N171="snížená",J171,0)</f>
        <v>0</v>
      </c>
      <c r="BG171" s="147">
        <f>IF(N171="zákl. přenesená",J171,0)</f>
        <v>0</v>
      </c>
      <c r="BH171" s="147">
        <f>IF(N171="sníž. přenesená",J171,0)</f>
        <v>0</v>
      </c>
      <c r="BI171" s="147">
        <f>IF(N171="nulová",J171,0)</f>
        <v>0</v>
      </c>
      <c r="BJ171" s="16" t="s">
        <v>81</v>
      </c>
      <c r="BK171" s="147">
        <f>ROUND(I171*H171,2)</f>
        <v>0</v>
      </c>
      <c r="BL171" s="16" t="s">
        <v>256</v>
      </c>
      <c r="BM171" s="146" t="s">
        <v>496</v>
      </c>
    </row>
    <row r="172" spans="1:47" s="2" customFormat="1" ht="29.25">
      <c r="A172" s="28"/>
      <c r="B172" s="29"/>
      <c r="C172" s="28"/>
      <c r="D172" s="148" t="s">
        <v>143</v>
      </c>
      <c r="E172" s="28"/>
      <c r="F172" s="149" t="s">
        <v>432</v>
      </c>
      <c r="G172" s="28"/>
      <c r="H172" s="28"/>
      <c r="I172" s="28"/>
      <c r="J172" s="28"/>
      <c r="K172" s="28"/>
      <c r="L172" s="29"/>
      <c r="M172" s="150"/>
      <c r="N172" s="151"/>
      <c r="O172" s="49"/>
      <c r="P172" s="49"/>
      <c r="Q172" s="49"/>
      <c r="R172" s="49"/>
      <c r="S172" s="49"/>
      <c r="T172" s="50"/>
      <c r="U172" s="28"/>
      <c r="V172" s="28"/>
      <c r="W172" s="28"/>
      <c r="X172" s="28"/>
      <c r="Y172" s="28"/>
      <c r="Z172" s="28"/>
      <c r="AA172" s="28"/>
      <c r="AB172" s="28"/>
      <c r="AC172" s="28"/>
      <c r="AD172" s="28"/>
      <c r="AE172" s="28"/>
      <c r="AT172" s="16" t="s">
        <v>143</v>
      </c>
      <c r="AU172" s="16" t="s">
        <v>83</v>
      </c>
    </row>
    <row r="173" spans="2:51" s="13" customFormat="1" ht="12">
      <c r="B173" s="156"/>
      <c r="D173" s="148" t="s">
        <v>188</v>
      </c>
      <c r="F173" s="158" t="s">
        <v>492</v>
      </c>
      <c r="H173" s="159">
        <v>0.285</v>
      </c>
      <c r="L173" s="156"/>
      <c r="M173" s="160"/>
      <c r="N173" s="161"/>
      <c r="O173" s="161"/>
      <c r="P173" s="161"/>
      <c r="Q173" s="161"/>
      <c r="R173" s="161"/>
      <c r="S173" s="161"/>
      <c r="T173" s="162"/>
      <c r="AT173" s="157" t="s">
        <v>188</v>
      </c>
      <c r="AU173" s="157" t="s">
        <v>83</v>
      </c>
      <c r="AV173" s="13" t="s">
        <v>83</v>
      </c>
      <c r="AW173" s="13" t="s">
        <v>4</v>
      </c>
      <c r="AX173" s="13" t="s">
        <v>81</v>
      </c>
      <c r="AY173" s="157" t="s">
        <v>134</v>
      </c>
    </row>
    <row r="174" spans="1:65" s="2" customFormat="1" ht="16.5" customHeight="1">
      <c r="A174" s="28"/>
      <c r="B174" s="135"/>
      <c r="C174" s="163" t="s">
        <v>353</v>
      </c>
      <c r="D174" s="163" t="s">
        <v>230</v>
      </c>
      <c r="E174" s="164" t="s">
        <v>406</v>
      </c>
      <c r="F174" s="165" t="s">
        <v>407</v>
      </c>
      <c r="G174" s="166" t="s">
        <v>226</v>
      </c>
      <c r="H174" s="167">
        <v>0.029</v>
      </c>
      <c r="I174" s="186">
        <v>0</v>
      </c>
      <c r="J174" s="168">
        <f>ROUND(I174*H174,2)</f>
        <v>0</v>
      </c>
      <c r="K174" s="165" t="s">
        <v>140</v>
      </c>
      <c r="L174" s="169"/>
      <c r="M174" s="170" t="s">
        <v>3</v>
      </c>
      <c r="N174" s="171" t="s">
        <v>44</v>
      </c>
      <c r="O174" s="144">
        <v>0</v>
      </c>
      <c r="P174" s="144">
        <f>O174*H174</f>
        <v>0</v>
      </c>
      <c r="Q174" s="144">
        <v>0.001</v>
      </c>
      <c r="R174" s="144">
        <f>Q174*H174</f>
        <v>2.9000000000000004E-05</v>
      </c>
      <c r="S174" s="144">
        <v>0</v>
      </c>
      <c r="T174" s="145">
        <f>S174*H174</f>
        <v>0</v>
      </c>
      <c r="U174" s="28"/>
      <c r="V174" s="28"/>
      <c r="W174" s="28"/>
      <c r="X174" s="28"/>
      <c r="Y174" s="28"/>
      <c r="Z174" s="28"/>
      <c r="AA174" s="28"/>
      <c r="AB174" s="28"/>
      <c r="AC174" s="28"/>
      <c r="AD174" s="28"/>
      <c r="AE174" s="28"/>
      <c r="AR174" s="146" t="s">
        <v>262</v>
      </c>
      <c r="AT174" s="146" t="s">
        <v>230</v>
      </c>
      <c r="AU174" s="146" t="s">
        <v>83</v>
      </c>
      <c r="AY174" s="16" t="s">
        <v>134</v>
      </c>
      <c r="BE174" s="147">
        <f>IF(N174="základní",J174,0)</f>
        <v>0</v>
      </c>
      <c r="BF174" s="147">
        <f>IF(N174="snížená",J174,0)</f>
        <v>0</v>
      </c>
      <c r="BG174" s="147">
        <f>IF(N174="zákl. přenesená",J174,0)</f>
        <v>0</v>
      </c>
      <c r="BH174" s="147">
        <f>IF(N174="sníž. přenesená",J174,0)</f>
        <v>0</v>
      </c>
      <c r="BI174" s="147">
        <f>IF(N174="nulová",J174,0)</f>
        <v>0</v>
      </c>
      <c r="BJ174" s="16" t="s">
        <v>81</v>
      </c>
      <c r="BK174" s="147">
        <f>ROUND(I174*H174,2)</f>
        <v>0</v>
      </c>
      <c r="BL174" s="16" t="s">
        <v>256</v>
      </c>
      <c r="BM174" s="146" t="s">
        <v>497</v>
      </c>
    </row>
    <row r="175" spans="2:51" s="13" customFormat="1" ht="12">
      <c r="B175" s="156"/>
      <c r="D175" s="148" t="s">
        <v>188</v>
      </c>
      <c r="F175" s="158" t="s">
        <v>494</v>
      </c>
      <c r="H175" s="159">
        <v>0.029</v>
      </c>
      <c r="L175" s="156"/>
      <c r="M175" s="160"/>
      <c r="N175" s="161"/>
      <c r="O175" s="161"/>
      <c r="P175" s="161"/>
      <c r="Q175" s="161"/>
      <c r="R175" s="161"/>
      <c r="S175" s="161"/>
      <c r="T175" s="162"/>
      <c r="AT175" s="157" t="s">
        <v>188</v>
      </c>
      <c r="AU175" s="157" t="s">
        <v>83</v>
      </c>
      <c r="AV175" s="13" t="s">
        <v>83</v>
      </c>
      <c r="AW175" s="13" t="s">
        <v>4</v>
      </c>
      <c r="AX175" s="13" t="s">
        <v>81</v>
      </c>
      <c r="AY175" s="157" t="s">
        <v>134</v>
      </c>
    </row>
    <row r="176" spans="1:65" s="2" customFormat="1" ht="21.75" customHeight="1">
      <c r="A176" s="28"/>
      <c r="B176" s="135"/>
      <c r="C176" s="136" t="s">
        <v>357</v>
      </c>
      <c r="D176" s="136" t="s">
        <v>137</v>
      </c>
      <c r="E176" s="137" t="s">
        <v>498</v>
      </c>
      <c r="F176" s="138" t="s">
        <v>499</v>
      </c>
      <c r="G176" s="139" t="s">
        <v>246</v>
      </c>
      <c r="H176" s="140">
        <v>0.001</v>
      </c>
      <c r="I176" s="185">
        <v>0</v>
      </c>
      <c r="J176" s="141">
        <f>ROUND(I176*H176,2)</f>
        <v>0</v>
      </c>
      <c r="K176" s="138" t="s">
        <v>3</v>
      </c>
      <c r="L176" s="29"/>
      <c r="M176" s="142" t="s">
        <v>3</v>
      </c>
      <c r="N176" s="143" t="s">
        <v>44</v>
      </c>
      <c r="O176" s="144">
        <v>1.598</v>
      </c>
      <c r="P176" s="144">
        <f>O176*H176</f>
        <v>0.001598</v>
      </c>
      <c r="Q176" s="144">
        <v>0</v>
      </c>
      <c r="R176" s="144">
        <f>Q176*H176</f>
        <v>0</v>
      </c>
      <c r="S176" s="144">
        <v>0</v>
      </c>
      <c r="T176" s="145">
        <f>S176*H176</f>
        <v>0</v>
      </c>
      <c r="U176" s="28"/>
      <c r="V176" s="28"/>
      <c r="W176" s="28"/>
      <c r="X176" s="28"/>
      <c r="Y176" s="28"/>
      <c r="Z176" s="28"/>
      <c r="AA176" s="28"/>
      <c r="AB176" s="28"/>
      <c r="AC176" s="28"/>
      <c r="AD176" s="28"/>
      <c r="AE176" s="28"/>
      <c r="AR176" s="146" t="s">
        <v>256</v>
      </c>
      <c r="AT176" s="146" t="s">
        <v>137</v>
      </c>
      <c r="AU176" s="146" t="s">
        <v>83</v>
      </c>
      <c r="AY176" s="16" t="s">
        <v>134</v>
      </c>
      <c r="BE176" s="147">
        <f>IF(N176="základní",J176,0)</f>
        <v>0</v>
      </c>
      <c r="BF176" s="147">
        <f>IF(N176="snížená",J176,0)</f>
        <v>0</v>
      </c>
      <c r="BG176" s="147">
        <f>IF(N176="zákl. přenesená",J176,0)</f>
        <v>0</v>
      </c>
      <c r="BH176" s="147">
        <f>IF(N176="sníž. přenesená",J176,0)</f>
        <v>0</v>
      </c>
      <c r="BI176" s="147">
        <f>IF(N176="nulová",J176,0)</f>
        <v>0</v>
      </c>
      <c r="BJ176" s="16" t="s">
        <v>81</v>
      </c>
      <c r="BK176" s="147">
        <f>ROUND(I176*H176,2)</f>
        <v>0</v>
      </c>
      <c r="BL176" s="16" t="s">
        <v>256</v>
      </c>
      <c r="BM176" s="146" t="s">
        <v>500</v>
      </c>
    </row>
    <row r="177" spans="2:63" s="12" customFormat="1" ht="25.9" customHeight="1">
      <c r="B177" s="123"/>
      <c r="D177" s="124" t="s">
        <v>72</v>
      </c>
      <c r="E177" s="125" t="s">
        <v>318</v>
      </c>
      <c r="F177" s="125" t="s">
        <v>319</v>
      </c>
      <c r="J177" s="126">
        <f>BK177</f>
        <v>0</v>
      </c>
      <c r="L177" s="123"/>
      <c r="M177" s="127"/>
      <c r="N177" s="128"/>
      <c r="O177" s="128"/>
      <c r="P177" s="129">
        <f>SUM(P178:P193)</f>
        <v>72</v>
      </c>
      <c r="Q177" s="128"/>
      <c r="R177" s="129">
        <f>SUM(R178:R193)</f>
        <v>0</v>
      </c>
      <c r="S177" s="128"/>
      <c r="T177" s="130">
        <f>SUM(T178:T193)</f>
        <v>0</v>
      </c>
      <c r="AR177" s="124" t="s">
        <v>159</v>
      </c>
      <c r="AT177" s="131" t="s">
        <v>72</v>
      </c>
      <c r="AU177" s="131" t="s">
        <v>73</v>
      </c>
      <c r="AY177" s="124" t="s">
        <v>134</v>
      </c>
      <c r="BK177" s="132">
        <f>SUM(BK178:BK193)</f>
        <v>0</v>
      </c>
    </row>
    <row r="178" spans="1:65" s="2" customFormat="1" ht="21.75" customHeight="1">
      <c r="A178" s="28"/>
      <c r="B178" s="135"/>
      <c r="C178" s="136" t="s">
        <v>361</v>
      </c>
      <c r="D178" s="136" t="s">
        <v>137</v>
      </c>
      <c r="E178" s="137" t="s">
        <v>321</v>
      </c>
      <c r="F178" s="138" t="s">
        <v>322</v>
      </c>
      <c r="G178" s="139" t="s">
        <v>323</v>
      </c>
      <c r="H178" s="140">
        <v>16</v>
      </c>
      <c r="I178" s="185">
        <v>0</v>
      </c>
      <c r="J178" s="141">
        <f>ROUND(I178*H178,2)</f>
        <v>0</v>
      </c>
      <c r="K178" s="138" t="s">
        <v>140</v>
      </c>
      <c r="L178" s="29"/>
      <c r="M178" s="142" t="s">
        <v>3</v>
      </c>
      <c r="N178" s="143" t="s">
        <v>44</v>
      </c>
      <c r="O178" s="144">
        <v>1</v>
      </c>
      <c r="P178" s="144">
        <f>O178*H178</f>
        <v>16</v>
      </c>
      <c r="Q178" s="144">
        <v>0</v>
      </c>
      <c r="R178" s="144">
        <f>Q178*H178</f>
        <v>0</v>
      </c>
      <c r="S178" s="144">
        <v>0</v>
      </c>
      <c r="T178" s="145">
        <f>S178*H178</f>
        <v>0</v>
      </c>
      <c r="U178" s="28"/>
      <c r="V178" s="28"/>
      <c r="W178" s="28"/>
      <c r="X178" s="28"/>
      <c r="Y178" s="28"/>
      <c r="Z178" s="28"/>
      <c r="AA178" s="28"/>
      <c r="AB178" s="28"/>
      <c r="AC178" s="28"/>
      <c r="AD178" s="28"/>
      <c r="AE178" s="28"/>
      <c r="AR178" s="146" t="s">
        <v>324</v>
      </c>
      <c r="AT178" s="146" t="s">
        <v>137</v>
      </c>
      <c r="AU178" s="146" t="s">
        <v>81</v>
      </c>
      <c r="AY178" s="16" t="s">
        <v>134</v>
      </c>
      <c r="BE178" s="147">
        <f>IF(N178="základní",J178,0)</f>
        <v>0</v>
      </c>
      <c r="BF178" s="147">
        <f>IF(N178="snížená",J178,0)</f>
        <v>0</v>
      </c>
      <c r="BG178" s="147">
        <f>IF(N178="zákl. přenesená",J178,0)</f>
        <v>0</v>
      </c>
      <c r="BH178" s="147">
        <f>IF(N178="sníž. přenesená",J178,0)</f>
        <v>0</v>
      </c>
      <c r="BI178" s="147">
        <f>IF(N178="nulová",J178,0)</f>
        <v>0</v>
      </c>
      <c r="BJ178" s="16" t="s">
        <v>81</v>
      </c>
      <c r="BK178" s="147">
        <f>ROUND(I178*H178,2)</f>
        <v>0</v>
      </c>
      <c r="BL178" s="16" t="s">
        <v>324</v>
      </c>
      <c r="BM178" s="146" t="s">
        <v>501</v>
      </c>
    </row>
    <row r="179" spans="1:47" s="2" customFormat="1" ht="19.5">
      <c r="A179" s="28"/>
      <c r="B179" s="29"/>
      <c r="C179" s="28"/>
      <c r="D179" s="148" t="s">
        <v>143</v>
      </c>
      <c r="E179" s="28"/>
      <c r="F179" s="149" t="s">
        <v>467</v>
      </c>
      <c r="G179" s="28"/>
      <c r="H179" s="28"/>
      <c r="I179" s="28"/>
      <c r="J179" s="28"/>
      <c r="K179" s="28"/>
      <c r="L179" s="29"/>
      <c r="M179" s="150"/>
      <c r="N179" s="151"/>
      <c r="O179" s="49"/>
      <c r="P179" s="49"/>
      <c r="Q179" s="49"/>
      <c r="R179" s="49"/>
      <c r="S179" s="49"/>
      <c r="T179" s="50"/>
      <c r="U179" s="28"/>
      <c r="V179" s="28"/>
      <c r="W179" s="28"/>
      <c r="X179" s="28"/>
      <c r="Y179" s="28"/>
      <c r="Z179" s="28"/>
      <c r="AA179" s="28"/>
      <c r="AB179" s="28"/>
      <c r="AC179" s="28"/>
      <c r="AD179" s="28"/>
      <c r="AE179" s="28"/>
      <c r="AT179" s="16" t="s">
        <v>143</v>
      </c>
      <c r="AU179" s="16" t="s">
        <v>81</v>
      </c>
    </row>
    <row r="180" spans="2:51" s="13" customFormat="1" ht="12">
      <c r="B180" s="156"/>
      <c r="D180" s="148" t="s">
        <v>188</v>
      </c>
      <c r="E180" s="157" t="s">
        <v>3</v>
      </c>
      <c r="F180" s="158" t="s">
        <v>435</v>
      </c>
      <c r="H180" s="159">
        <v>16</v>
      </c>
      <c r="L180" s="156"/>
      <c r="M180" s="160"/>
      <c r="N180" s="161"/>
      <c r="O180" s="161"/>
      <c r="P180" s="161"/>
      <c r="Q180" s="161"/>
      <c r="R180" s="161"/>
      <c r="S180" s="161"/>
      <c r="T180" s="162"/>
      <c r="AT180" s="157" t="s">
        <v>188</v>
      </c>
      <c r="AU180" s="157" t="s">
        <v>81</v>
      </c>
      <c r="AV180" s="13" t="s">
        <v>83</v>
      </c>
      <c r="AW180" s="13" t="s">
        <v>34</v>
      </c>
      <c r="AX180" s="13" t="s">
        <v>73</v>
      </c>
      <c r="AY180" s="157" t="s">
        <v>134</v>
      </c>
    </row>
    <row r="181" spans="2:51" s="14" customFormat="1" ht="12">
      <c r="B181" s="172"/>
      <c r="D181" s="148" t="s">
        <v>188</v>
      </c>
      <c r="E181" s="173" t="s">
        <v>3</v>
      </c>
      <c r="F181" s="174" t="s">
        <v>273</v>
      </c>
      <c r="H181" s="175">
        <v>16</v>
      </c>
      <c r="L181" s="172"/>
      <c r="M181" s="176"/>
      <c r="N181" s="177"/>
      <c r="O181" s="177"/>
      <c r="P181" s="177"/>
      <c r="Q181" s="177"/>
      <c r="R181" s="177"/>
      <c r="S181" s="177"/>
      <c r="T181" s="178"/>
      <c r="AT181" s="173" t="s">
        <v>188</v>
      </c>
      <c r="AU181" s="173" t="s">
        <v>81</v>
      </c>
      <c r="AV181" s="14" t="s">
        <v>159</v>
      </c>
      <c r="AW181" s="14" t="s">
        <v>34</v>
      </c>
      <c r="AX181" s="14" t="s">
        <v>81</v>
      </c>
      <c r="AY181" s="173" t="s">
        <v>134</v>
      </c>
    </row>
    <row r="182" spans="1:65" s="2" customFormat="1" ht="21.75" customHeight="1">
      <c r="A182" s="28"/>
      <c r="B182" s="135"/>
      <c r="C182" s="136" t="s">
        <v>262</v>
      </c>
      <c r="D182" s="136" t="s">
        <v>137</v>
      </c>
      <c r="E182" s="137" t="s">
        <v>328</v>
      </c>
      <c r="F182" s="138" t="s">
        <v>329</v>
      </c>
      <c r="G182" s="139" t="s">
        <v>323</v>
      </c>
      <c r="H182" s="140">
        <v>56</v>
      </c>
      <c r="I182" s="185">
        <v>0</v>
      </c>
      <c r="J182" s="141">
        <f>ROUND(I182*H182,2)</f>
        <v>0</v>
      </c>
      <c r="K182" s="138" t="s">
        <v>140</v>
      </c>
      <c r="L182" s="29"/>
      <c r="M182" s="142" t="s">
        <v>3</v>
      </c>
      <c r="N182" s="143" t="s">
        <v>44</v>
      </c>
      <c r="O182" s="144">
        <v>1</v>
      </c>
      <c r="P182" s="144">
        <f>O182*H182</f>
        <v>56</v>
      </c>
      <c r="Q182" s="144">
        <v>0</v>
      </c>
      <c r="R182" s="144">
        <f>Q182*H182</f>
        <v>0</v>
      </c>
      <c r="S182" s="144">
        <v>0</v>
      </c>
      <c r="T182" s="145">
        <f>S182*H182</f>
        <v>0</v>
      </c>
      <c r="U182" s="28"/>
      <c r="V182" s="28"/>
      <c r="W182" s="28"/>
      <c r="X182" s="28"/>
      <c r="Y182" s="28"/>
      <c r="Z182" s="28"/>
      <c r="AA182" s="28"/>
      <c r="AB182" s="28"/>
      <c r="AC182" s="28"/>
      <c r="AD182" s="28"/>
      <c r="AE182" s="28"/>
      <c r="AR182" s="146" t="s">
        <v>324</v>
      </c>
      <c r="AT182" s="146" t="s">
        <v>137</v>
      </c>
      <c r="AU182" s="146" t="s">
        <v>81</v>
      </c>
      <c r="AY182" s="16" t="s">
        <v>134</v>
      </c>
      <c r="BE182" s="147">
        <f>IF(N182="základní",J182,0)</f>
        <v>0</v>
      </c>
      <c r="BF182" s="147">
        <f>IF(N182="snížená",J182,0)</f>
        <v>0</v>
      </c>
      <c r="BG182" s="147">
        <f>IF(N182="zákl. přenesená",J182,0)</f>
        <v>0</v>
      </c>
      <c r="BH182" s="147">
        <f>IF(N182="sníž. přenesená",J182,0)</f>
        <v>0</v>
      </c>
      <c r="BI182" s="147">
        <f>IF(N182="nulová",J182,0)</f>
        <v>0</v>
      </c>
      <c r="BJ182" s="16" t="s">
        <v>81</v>
      </c>
      <c r="BK182" s="147">
        <f>ROUND(I182*H182,2)</f>
        <v>0</v>
      </c>
      <c r="BL182" s="16" t="s">
        <v>324</v>
      </c>
      <c r="BM182" s="146" t="s">
        <v>330</v>
      </c>
    </row>
    <row r="183" spans="1:47" s="2" customFormat="1" ht="58.5">
      <c r="A183" s="28"/>
      <c r="B183" s="29"/>
      <c r="C183" s="28"/>
      <c r="D183" s="148" t="s">
        <v>143</v>
      </c>
      <c r="E183" s="28"/>
      <c r="F183" s="149" t="s">
        <v>331</v>
      </c>
      <c r="G183" s="28"/>
      <c r="H183" s="28"/>
      <c r="I183" s="28"/>
      <c r="J183" s="28"/>
      <c r="K183" s="28"/>
      <c r="L183" s="29"/>
      <c r="M183" s="150"/>
      <c r="N183" s="151"/>
      <c r="O183" s="49"/>
      <c r="P183" s="49"/>
      <c r="Q183" s="49"/>
      <c r="R183" s="49"/>
      <c r="S183" s="49"/>
      <c r="T183" s="50"/>
      <c r="U183" s="28"/>
      <c r="V183" s="28"/>
      <c r="W183" s="28"/>
      <c r="X183" s="28"/>
      <c r="Y183" s="28"/>
      <c r="Z183" s="28"/>
      <c r="AA183" s="28"/>
      <c r="AB183" s="28"/>
      <c r="AC183" s="28"/>
      <c r="AD183" s="28"/>
      <c r="AE183" s="28"/>
      <c r="AT183" s="16" t="s">
        <v>143</v>
      </c>
      <c r="AU183" s="16" t="s">
        <v>81</v>
      </c>
    </row>
    <row r="184" spans="1:65" s="2" customFormat="1" ht="16.5" customHeight="1">
      <c r="A184" s="28"/>
      <c r="B184" s="135"/>
      <c r="C184" s="163" t="s">
        <v>368</v>
      </c>
      <c r="D184" s="163" t="s">
        <v>230</v>
      </c>
      <c r="E184" s="164" t="s">
        <v>333</v>
      </c>
      <c r="F184" s="165" t="s">
        <v>334</v>
      </c>
      <c r="G184" s="166" t="s">
        <v>233</v>
      </c>
      <c r="H184" s="167">
        <v>2</v>
      </c>
      <c r="I184" s="186">
        <v>0</v>
      </c>
      <c r="J184" s="168">
        <f aca="true" t="shared" si="0" ref="J184:J193">ROUND(I184*H184,2)</f>
        <v>0</v>
      </c>
      <c r="K184" s="165" t="s">
        <v>3</v>
      </c>
      <c r="L184" s="169"/>
      <c r="M184" s="170" t="s">
        <v>3</v>
      </c>
      <c r="N184" s="171" t="s">
        <v>44</v>
      </c>
      <c r="O184" s="144">
        <v>0</v>
      </c>
      <c r="P184" s="144">
        <f aca="true" t="shared" si="1" ref="P184:P193">O184*H184</f>
        <v>0</v>
      </c>
      <c r="Q184" s="144">
        <v>0</v>
      </c>
      <c r="R184" s="144">
        <f aca="true" t="shared" si="2" ref="R184:R193">Q184*H184</f>
        <v>0</v>
      </c>
      <c r="S184" s="144">
        <v>0</v>
      </c>
      <c r="T184" s="145">
        <f aca="true" t="shared" si="3" ref="T184:T193">S184*H184</f>
        <v>0</v>
      </c>
      <c r="U184" s="28"/>
      <c r="V184" s="28"/>
      <c r="W184" s="28"/>
      <c r="X184" s="28"/>
      <c r="Y184" s="28"/>
      <c r="Z184" s="28"/>
      <c r="AA184" s="28"/>
      <c r="AB184" s="28"/>
      <c r="AC184" s="28"/>
      <c r="AD184" s="28"/>
      <c r="AE184" s="28"/>
      <c r="AR184" s="146" t="s">
        <v>324</v>
      </c>
      <c r="AT184" s="146" t="s">
        <v>230</v>
      </c>
      <c r="AU184" s="146" t="s">
        <v>81</v>
      </c>
      <c r="AY184" s="16" t="s">
        <v>134</v>
      </c>
      <c r="BE184" s="147">
        <f aca="true" t="shared" si="4" ref="BE184:BE193">IF(N184="základní",J184,0)</f>
        <v>0</v>
      </c>
      <c r="BF184" s="147">
        <f aca="true" t="shared" si="5" ref="BF184:BF193">IF(N184="snížená",J184,0)</f>
        <v>0</v>
      </c>
      <c r="BG184" s="147">
        <f aca="true" t="shared" si="6" ref="BG184:BG193">IF(N184="zákl. přenesená",J184,0)</f>
        <v>0</v>
      </c>
      <c r="BH184" s="147">
        <f aca="true" t="shared" si="7" ref="BH184:BH193">IF(N184="sníž. přenesená",J184,0)</f>
        <v>0</v>
      </c>
      <c r="BI184" s="147">
        <f aca="true" t="shared" si="8" ref="BI184:BI193">IF(N184="nulová",J184,0)</f>
        <v>0</v>
      </c>
      <c r="BJ184" s="16" t="s">
        <v>81</v>
      </c>
      <c r="BK184" s="147">
        <f aca="true" t="shared" si="9" ref="BK184:BK193">ROUND(I184*H184,2)</f>
        <v>0</v>
      </c>
      <c r="BL184" s="16" t="s">
        <v>324</v>
      </c>
      <c r="BM184" s="146" t="s">
        <v>335</v>
      </c>
    </row>
    <row r="185" spans="1:65" s="2" customFormat="1" ht="16.5" customHeight="1">
      <c r="A185" s="28"/>
      <c r="B185" s="135"/>
      <c r="C185" s="163" t="s">
        <v>253</v>
      </c>
      <c r="D185" s="163" t="s">
        <v>230</v>
      </c>
      <c r="E185" s="164" t="s">
        <v>337</v>
      </c>
      <c r="F185" s="165" t="s">
        <v>338</v>
      </c>
      <c r="G185" s="166" t="s">
        <v>339</v>
      </c>
      <c r="H185" s="167">
        <v>2</v>
      </c>
      <c r="I185" s="186">
        <v>0</v>
      </c>
      <c r="J185" s="168">
        <f t="shared" si="0"/>
        <v>0</v>
      </c>
      <c r="K185" s="165" t="s">
        <v>3</v>
      </c>
      <c r="L185" s="169"/>
      <c r="M185" s="170" t="s">
        <v>3</v>
      </c>
      <c r="N185" s="171" t="s">
        <v>44</v>
      </c>
      <c r="O185" s="144">
        <v>0</v>
      </c>
      <c r="P185" s="144">
        <f t="shared" si="1"/>
        <v>0</v>
      </c>
      <c r="Q185" s="144">
        <v>0</v>
      </c>
      <c r="R185" s="144">
        <f t="shared" si="2"/>
        <v>0</v>
      </c>
      <c r="S185" s="144">
        <v>0</v>
      </c>
      <c r="T185" s="145">
        <f t="shared" si="3"/>
        <v>0</v>
      </c>
      <c r="U185" s="28"/>
      <c r="V185" s="28"/>
      <c r="W185" s="28"/>
      <c r="X185" s="28"/>
      <c r="Y185" s="28"/>
      <c r="Z185" s="28"/>
      <c r="AA185" s="28"/>
      <c r="AB185" s="28"/>
      <c r="AC185" s="28"/>
      <c r="AD185" s="28"/>
      <c r="AE185" s="28"/>
      <c r="AR185" s="146" t="s">
        <v>324</v>
      </c>
      <c r="AT185" s="146" t="s">
        <v>230</v>
      </c>
      <c r="AU185" s="146" t="s">
        <v>81</v>
      </c>
      <c r="AY185" s="16" t="s">
        <v>134</v>
      </c>
      <c r="BE185" s="147">
        <f t="shared" si="4"/>
        <v>0</v>
      </c>
      <c r="BF185" s="147">
        <f t="shared" si="5"/>
        <v>0</v>
      </c>
      <c r="BG185" s="147">
        <f t="shared" si="6"/>
        <v>0</v>
      </c>
      <c r="BH185" s="147">
        <f t="shared" si="7"/>
        <v>0</v>
      </c>
      <c r="BI185" s="147">
        <f t="shared" si="8"/>
        <v>0</v>
      </c>
      <c r="BJ185" s="16" t="s">
        <v>81</v>
      </c>
      <c r="BK185" s="147">
        <f t="shared" si="9"/>
        <v>0</v>
      </c>
      <c r="BL185" s="16" t="s">
        <v>324</v>
      </c>
      <c r="BM185" s="146" t="s">
        <v>340</v>
      </c>
    </row>
    <row r="186" spans="1:65" s="2" customFormat="1" ht="16.5" customHeight="1">
      <c r="A186" s="28"/>
      <c r="B186" s="135"/>
      <c r="C186" s="163" t="s">
        <v>259</v>
      </c>
      <c r="D186" s="163" t="s">
        <v>230</v>
      </c>
      <c r="E186" s="164" t="s">
        <v>342</v>
      </c>
      <c r="F186" s="165" t="s">
        <v>343</v>
      </c>
      <c r="G186" s="166" t="s">
        <v>233</v>
      </c>
      <c r="H186" s="167">
        <v>2</v>
      </c>
      <c r="I186" s="186">
        <v>0</v>
      </c>
      <c r="J186" s="168">
        <f t="shared" si="0"/>
        <v>0</v>
      </c>
      <c r="K186" s="165" t="s">
        <v>3</v>
      </c>
      <c r="L186" s="169"/>
      <c r="M186" s="170" t="s">
        <v>3</v>
      </c>
      <c r="N186" s="171" t="s">
        <v>44</v>
      </c>
      <c r="O186" s="144">
        <v>0</v>
      </c>
      <c r="P186" s="144">
        <f t="shared" si="1"/>
        <v>0</v>
      </c>
      <c r="Q186" s="144">
        <v>0</v>
      </c>
      <c r="R186" s="144">
        <f t="shared" si="2"/>
        <v>0</v>
      </c>
      <c r="S186" s="144">
        <v>0</v>
      </c>
      <c r="T186" s="145">
        <f t="shared" si="3"/>
        <v>0</v>
      </c>
      <c r="U186" s="28"/>
      <c r="V186" s="28"/>
      <c r="W186" s="28"/>
      <c r="X186" s="28"/>
      <c r="Y186" s="28"/>
      <c r="Z186" s="28"/>
      <c r="AA186" s="28"/>
      <c r="AB186" s="28"/>
      <c r="AC186" s="28"/>
      <c r="AD186" s="28"/>
      <c r="AE186" s="28"/>
      <c r="AR186" s="146" t="s">
        <v>324</v>
      </c>
      <c r="AT186" s="146" t="s">
        <v>230</v>
      </c>
      <c r="AU186" s="146" t="s">
        <v>81</v>
      </c>
      <c r="AY186" s="16" t="s">
        <v>134</v>
      </c>
      <c r="BE186" s="147">
        <f t="shared" si="4"/>
        <v>0</v>
      </c>
      <c r="BF186" s="147">
        <f t="shared" si="5"/>
        <v>0</v>
      </c>
      <c r="BG186" s="147">
        <f t="shared" si="6"/>
        <v>0</v>
      </c>
      <c r="BH186" s="147">
        <f t="shared" si="7"/>
        <v>0</v>
      </c>
      <c r="BI186" s="147">
        <f t="shared" si="8"/>
        <v>0</v>
      </c>
      <c r="BJ186" s="16" t="s">
        <v>81</v>
      </c>
      <c r="BK186" s="147">
        <f t="shared" si="9"/>
        <v>0</v>
      </c>
      <c r="BL186" s="16" t="s">
        <v>324</v>
      </c>
      <c r="BM186" s="146" t="s">
        <v>344</v>
      </c>
    </row>
    <row r="187" spans="1:65" s="2" customFormat="1" ht="16.5" customHeight="1">
      <c r="A187" s="28"/>
      <c r="B187" s="135"/>
      <c r="C187" s="163" t="s">
        <v>437</v>
      </c>
      <c r="D187" s="163" t="s">
        <v>230</v>
      </c>
      <c r="E187" s="164" t="s">
        <v>346</v>
      </c>
      <c r="F187" s="165" t="s">
        <v>347</v>
      </c>
      <c r="G187" s="166" t="s">
        <v>233</v>
      </c>
      <c r="H187" s="167">
        <v>2</v>
      </c>
      <c r="I187" s="186">
        <v>0</v>
      </c>
      <c r="J187" s="168">
        <f t="shared" si="0"/>
        <v>0</v>
      </c>
      <c r="K187" s="165" t="s">
        <v>3</v>
      </c>
      <c r="L187" s="169"/>
      <c r="M187" s="170" t="s">
        <v>3</v>
      </c>
      <c r="N187" s="171" t="s">
        <v>44</v>
      </c>
      <c r="O187" s="144">
        <v>0</v>
      </c>
      <c r="P187" s="144">
        <f t="shared" si="1"/>
        <v>0</v>
      </c>
      <c r="Q187" s="144">
        <v>0</v>
      </c>
      <c r="R187" s="144">
        <f t="shared" si="2"/>
        <v>0</v>
      </c>
      <c r="S187" s="144">
        <v>0</v>
      </c>
      <c r="T187" s="145">
        <f t="shared" si="3"/>
        <v>0</v>
      </c>
      <c r="U187" s="28"/>
      <c r="V187" s="28"/>
      <c r="W187" s="28"/>
      <c r="X187" s="28"/>
      <c r="Y187" s="28"/>
      <c r="Z187" s="28"/>
      <c r="AA187" s="28"/>
      <c r="AB187" s="28"/>
      <c r="AC187" s="28"/>
      <c r="AD187" s="28"/>
      <c r="AE187" s="28"/>
      <c r="AR187" s="146" t="s">
        <v>324</v>
      </c>
      <c r="AT187" s="146" t="s">
        <v>230</v>
      </c>
      <c r="AU187" s="146" t="s">
        <v>81</v>
      </c>
      <c r="AY187" s="16" t="s">
        <v>134</v>
      </c>
      <c r="BE187" s="147">
        <f t="shared" si="4"/>
        <v>0</v>
      </c>
      <c r="BF187" s="147">
        <f t="shared" si="5"/>
        <v>0</v>
      </c>
      <c r="BG187" s="147">
        <f t="shared" si="6"/>
        <v>0</v>
      </c>
      <c r="BH187" s="147">
        <f t="shared" si="7"/>
        <v>0</v>
      </c>
      <c r="BI187" s="147">
        <f t="shared" si="8"/>
        <v>0</v>
      </c>
      <c r="BJ187" s="16" t="s">
        <v>81</v>
      </c>
      <c r="BK187" s="147">
        <f t="shared" si="9"/>
        <v>0</v>
      </c>
      <c r="BL187" s="16" t="s">
        <v>324</v>
      </c>
      <c r="BM187" s="146" t="s">
        <v>348</v>
      </c>
    </row>
    <row r="188" spans="1:65" s="2" customFormat="1" ht="16.5" customHeight="1">
      <c r="A188" s="28"/>
      <c r="B188" s="135"/>
      <c r="C188" s="163" t="s">
        <v>438</v>
      </c>
      <c r="D188" s="163" t="s">
        <v>230</v>
      </c>
      <c r="E188" s="164" t="s">
        <v>350</v>
      </c>
      <c r="F188" s="165" t="s">
        <v>351</v>
      </c>
      <c r="G188" s="166" t="s">
        <v>233</v>
      </c>
      <c r="H188" s="167">
        <v>2</v>
      </c>
      <c r="I188" s="186">
        <v>0</v>
      </c>
      <c r="J188" s="168">
        <f t="shared" si="0"/>
        <v>0</v>
      </c>
      <c r="K188" s="165" t="s">
        <v>3</v>
      </c>
      <c r="L188" s="169"/>
      <c r="M188" s="170" t="s">
        <v>3</v>
      </c>
      <c r="N188" s="171" t="s">
        <v>44</v>
      </c>
      <c r="O188" s="144">
        <v>0</v>
      </c>
      <c r="P188" s="144">
        <f t="shared" si="1"/>
        <v>0</v>
      </c>
      <c r="Q188" s="144">
        <v>0</v>
      </c>
      <c r="R188" s="144">
        <f t="shared" si="2"/>
        <v>0</v>
      </c>
      <c r="S188" s="144">
        <v>0</v>
      </c>
      <c r="T188" s="145">
        <f t="shared" si="3"/>
        <v>0</v>
      </c>
      <c r="U188" s="28"/>
      <c r="V188" s="28"/>
      <c r="W188" s="28"/>
      <c r="X188" s="28"/>
      <c r="Y188" s="28"/>
      <c r="Z188" s="28"/>
      <c r="AA188" s="28"/>
      <c r="AB188" s="28"/>
      <c r="AC188" s="28"/>
      <c r="AD188" s="28"/>
      <c r="AE188" s="28"/>
      <c r="AR188" s="146" t="s">
        <v>324</v>
      </c>
      <c r="AT188" s="146" t="s">
        <v>230</v>
      </c>
      <c r="AU188" s="146" t="s">
        <v>81</v>
      </c>
      <c r="AY188" s="16" t="s">
        <v>134</v>
      </c>
      <c r="BE188" s="147">
        <f t="shared" si="4"/>
        <v>0</v>
      </c>
      <c r="BF188" s="147">
        <f t="shared" si="5"/>
        <v>0</v>
      </c>
      <c r="BG188" s="147">
        <f t="shared" si="6"/>
        <v>0</v>
      </c>
      <c r="BH188" s="147">
        <f t="shared" si="7"/>
        <v>0</v>
      </c>
      <c r="BI188" s="147">
        <f t="shared" si="8"/>
        <v>0</v>
      </c>
      <c r="BJ188" s="16" t="s">
        <v>81</v>
      </c>
      <c r="BK188" s="147">
        <f t="shared" si="9"/>
        <v>0</v>
      </c>
      <c r="BL188" s="16" t="s">
        <v>324</v>
      </c>
      <c r="BM188" s="146" t="s">
        <v>352</v>
      </c>
    </row>
    <row r="189" spans="1:65" s="2" customFormat="1" ht="16.5" customHeight="1">
      <c r="A189" s="28"/>
      <c r="B189" s="135"/>
      <c r="C189" s="163" t="s">
        <v>439</v>
      </c>
      <c r="D189" s="163" t="s">
        <v>230</v>
      </c>
      <c r="E189" s="164" t="s">
        <v>354</v>
      </c>
      <c r="F189" s="165" t="s">
        <v>355</v>
      </c>
      <c r="G189" s="166" t="s">
        <v>233</v>
      </c>
      <c r="H189" s="167">
        <v>7</v>
      </c>
      <c r="I189" s="186">
        <v>0</v>
      </c>
      <c r="J189" s="168">
        <f t="shared" si="0"/>
        <v>0</v>
      </c>
      <c r="K189" s="165" t="s">
        <v>3</v>
      </c>
      <c r="L189" s="169"/>
      <c r="M189" s="170" t="s">
        <v>3</v>
      </c>
      <c r="N189" s="171" t="s">
        <v>44</v>
      </c>
      <c r="O189" s="144">
        <v>0</v>
      </c>
      <c r="P189" s="144">
        <f t="shared" si="1"/>
        <v>0</v>
      </c>
      <c r="Q189" s="144">
        <v>0</v>
      </c>
      <c r="R189" s="144">
        <f t="shared" si="2"/>
        <v>0</v>
      </c>
      <c r="S189" s="144">
        <v>0</v>
      </c>
      <c r="T189" s="145">
        <f t="shared" si="3"/>
        <v>0</v>
      </c>
      <c r="U189" s="28"/>
      <c r="V189" s="28"/>
      <c r="W189" s="28"/>
      <c r="X189" s="28"/>
      <c r="Y189" s="28"/>
      <c r="Z189" s="28"/>
      <c r="AA189" s="28"/>
      <c r="AB189" s="28"/>
      <c r="AC189" s="28"/>
      <c r="AD189" s="28"/>
      <c r="AE189" s="28"/>
      <c r="AR189" s="146" t="s">
        <v>324</v>
      </c>
      <c r="AT189" s="146" t="s">
        <v>230</v>
      </c>
      <c r="AU189" s="146" t="s">
        <v>81</v>
      </c>
      <c r="AY189" s="16" t="s">
        <v>134</v>
      </c>
      <c r="BE189" s="147">
        <f t="shared" si="4"/>
        <v>0</v>
      </c>
      <c r="BF189" s="147">
        <f t="shared" si="5"/>
        <v>0</v>
      </c>
      <c r="BG189" s="147">
        <f t="shared" si="6"/>
        <v>0</v>
      </c>
      <c r="BH189" s="147">
        <f t="shared" si="7"/>
        <v>0</v>
      </c>
      <c r="BI189" s="147">
        <f t="shared" si="8"/>
        <v>0</v>
      </c>
      <c r="BJ189" s="16" t="s">
        <v>81</v>
      </c>
      <c r="BK189" s="147">
        <f t="shared" si="9"/>
        <v>0</v>
      </c>
      <c r="BL189" s="16" t="s">
        <v>324</v>
      </c>
      <c r="BM189" s="146" t="s">
        <v>356</v>
      </c>
    </row>
    <row r="190" spans="1:65" s="2" customFormat="1" ht="16.5" customHeight="1">
      <c r="A190" s="28"/>
      <c r="B190" s="135"/>
      <c r="C190" s="163" t="s">
        <v>440</v>
      </c>
      <c r="D190" s="163" t="s">
        <v>230</v>
      </c>
      <c r="E190" s="164" t="s">
        <v>358</v>
      </c>
      <c r="F190" s="165" t="s">
        <v>359</v>
      </c>
      <c r="G190" s="166" t="s">
        <v>233</v>
      </c>
      <c r="H190" s="167">
        <v>2</v>
      </c>
      <c r="I190" s="186">
        <v>0</v>
      </c>
      <c r="J190" s="168">
        <f t="shared" si="0"/>
        <v>0</v>
      </c>
      <c r="K190" s="165" t="s">
        <v>3</v>
      </c>
      <c r="L190" s="169"/>
      <c r="M190" s="170" t="s">
        <v>3</v>
      </c>
      <c r="N190" s="171" t="s">
        <v>44</v>
      </c>
      <c r="O190" s="144">
        <v>0</v>
      </c>
      <c r="P190" s="144">
        <f t="shared" si="1"/>
        <v>0</v>
      </c>
      <c r="Q190" s="144">
        <v>0</v>
      </c>
      <c r="R190" s="144">
        <f t="shared" si="2"/>
        <v>0</v>
      </c>
      <c r="S190" s="144">
        <v>0</v>
      </c>
      <c r="T190" s="145">
        <f t="shared" si="3"/>
        <v>0</v>
      </c>
      <c r="U190" s="28"/>
      <c r="V190" s="28"/>
      <c r="W190" s="28"/>
      <c r="X190" s="28"/>
      <c r="Y190" s="28"/>
      <c r="Z190" s="28"/>
      <c r="AA190" s="28"/>
      <c r="AB190" s="28"/>
      <c r="AC190" s="28"/>
      <c r="AD190" s="28"/>
      <c r="AE190" s="28"/>
      <c r="AR190" s="146" t="s">
        <v>324</v>
      </c>
      <c r="AT190" s="146" t="s">
        <v>230</v>
      </c>
      <c r="AU190" s="146" t="s">
        <v>81</v>
      </c>
      <c r="AY190" s="16" t="s">
        <v>134</v>
      </c>
      <c r="BE190" s="147">
        <f t="shared" si="4"/>
        <v>0</v>
      </c>
      <c r="BF190" s="147">
        <f t="shared" si="5"/>
        <v>0</v>
      </c>
      <c r="BG190" s="147">
        <f t="shared" si="6"/>
        <v>0</v>
      </c>
      <c r="BH190" s="147">
        <f t="shared" si="7"/>
        <v>0</v>
      </c>
      <c r="BI190" s="147">
        <f t="shared" si="8"/>
        <v>0</v>
      </c>
      <c r="BJ190" s="16" t="s">
        <v>81</v>
      </c>
      <c r="BK190" s="147">
        <f t="shared" si="9"/>
        <v>0</v>
      </c>
      <c r="BL190" s="16" t="s">
        <v>324</v>
      </c>
      <c r="BM190" s="146" t="s">
        <v>360</v>
      </c>
    </row>
    <row r="191" spans="1:65" s="2" customFormat="1" ht="16.5" customHeight="1">
      <c r="A191" s="28"/>
      <c r="B191" s="135"/>
      <c r="C191" s="163" t="s">
        <v>441</v>
      </c>
      <c r="D191" s="163" t="s">
        <v>230</v>
      </c>
      <c r="E191" s="164" t="s">
        <v>362</v>
      </c>
      <c r="F191" s="165" t="s">
        <v>363</v>
      </c>
      <c r="G191" s="166" t="s">
        <v>233</v>
      </c>
      <c r="H191" s="167">
        <v>2</v>
      </c>
      <c r="I191" s="186">
        <v>0</v>
      </c>
      <c r="J191" s="168">
        <f t="shared" si="0"/>
        <v>0</v>
      </c>
      <c r="K191" s="165" t="s">
        <v>3</v>
      </c>
      <c r="L191" s="169"/>
      <c r="M191" s="170" t="s">
        <v>3</v>
      </c>
      <c r="N191" s="171" t="s">
        <v>44</v>
      </c>
      <c r="O191" s="144">
        <v>0</v>
      </c>
      <c r="P191" s="144">
        <f t="shared" si="1"/>
        <v>0</v>
      </c>
      <c r="Q191" s="144">
        <v>0</v>
      </c>
      <c r="R191" s="144">
        <f t="shared" si="2"/>
        <v>0</v>
      </c>
      <c r="S191" s="144">
        <v>0</v>
      </c>
      <c r="T191" s="145">
        <f t="shared" si="3"/>
        <v>0</v>
      </c>
      <c r="U191" s="28"/>
      <c r="V191" s="28"/>
      <c r="W191" s="28"/>
      <c r="X191" s="28"/>
      <c r="Y191" s="28"/>
      <c r="Z191" s="28"/>
      <c r="AA191" s="28"/>
      <c r="AB191" s="28"/>
      <c r="AC191" s="28"/>
      <c r="AD191" s="28"/>
      <c r="AE191" s="28"/>
      <c r="AR191" s="146" t="s">
        <v>324</v>
      </c>
      <c r="AT191" s="146" t="s">
        <v>230</v>
      </c>
      <c r="AU191" s="146" t="s">
        <v>81</v>
      </c>
      <c r="AY191" s="16" t="s">
        <v>134</v>
      </c>
      <c r="BE191" s="147">
        <f t="shared" si="4"/>
        <v>0</v>
      </c>
      <c r="BF191" s="147">
        <f t="shared" si="5"/>
        <v>0</v>
      </c>
      <c r="BG191" s="147">
        <f t="shared" si="6"/>
        <v>0</v>
      </c>
      <c r="BH191" s="147">
        <f t="shared" si="7"/>
        <v>0</v>
      </c>
      <c r="BI191" s="147">
        <f t="shared" si="8"/>
        <v>0</v>
      </c>
      <c r="BJ191" s="16" t="s">
        <v>81</v>
      </c>
      <c r="BK191" s="147">
        <f t="shared" si="9"/>
        <v>0</v>
      </c>
      <c r="BL191" s="16" t="s">
        <v>324</v>
      </c>
      <c r="BM191" s="146" t="s">
        <v>364</v>
      </c>
    </row>
    <row r="192" spans="1:65" s="2" customFormat="1" ht="16.5" customHeight="1">
      <c r="A192" s="28"/>
      <c r="B192" s="135"/>
      <c r="C192" s="163" t="s">
        <v>442</v>
      </c>
      <c r="D192" s="163" t="s">
        <v>230</v>
      </c>
      <c r="E192" s="164" t="s">
        <v>365</v>
      </c>
      <c r="F192" s="165" t="s">
        <v>366</v>
      </c>
      <c r="G192" s="166" t="s">
        <v>139</v>
      </c>
      <c r="H192" s="167">
        <v>1</v>
      </c>
      <c r="I192" s="186">
        <v>0</v>
      </c>
      <c r="J192" s="168">
        <f t="shared" si="0"/>
        <v>0</v>
      </c>
      <c r="K192" s="165" t="s">
        <v>3</v>
      </c>
      <c r="L192" s="169"/>
      <c r="M192" s="170" t="s">
        <v>3</v>
      </c>
      <c r="N192" s="171" t="s">
        <v>44</v>
      </c>
      <c r="O192" s="144">
        <v>0</v>
      </c>
      <c r="P192" s="144">
        <f t="shared" si="1"/>
        <v>0</v>
      </c>
      <c r="Q192" s="144">
        <v>0</v>
      </c>
      <c r="R192" s="144">
        <f t="shared" si="2"/>
        <v>0</v>
      </c>
      <c r="S192" s="144">
        <v>0</v>
      </c>
      <c r="T192" s="145">
        <f t="shared" si="3"/>
        <v>0</v>
      </c>
      <c r="U192" s="28"/>
      <c r="V192" s="28"/>
      <c r="W192" s="28"/>
      <c r="X192" s="28"/>
      <c r="Y192" s="28"/>
      <c r="Z192" s="28"/>
      <c r="AA192" s="28"/>
      <c r="AB192" s="28"/>
      <c r="AC192" s="28"/>
      <c r="AD192" s="28"/>
      <c r="AE192" s="28"/>
      <c r="AR192" s="146" t="s">
        <v>324</v>
      </c>
      <c r="AT192" s="146" t="s">
        <v>230</v>
      </c>
      <c r="AU192" s="146" t="s">
        <v>81</v>
      </c>
      <c r="AY192" s="16" t="s">
        <v>134</v>
      </c>
      <c r="BE192" s="147">
        <f t="shared" si="4"/>
        <v>0</v>
      </c>
      <c r="BF192" s="147">
        <f t="shared" si="5"/>
        <v>0</v>
      </c>
      <c r="BG192" s="147">
        <f t="shared" si="6"/>
        <v>0</v>
      </c>
      <c r="BH192" s="147">
        <f t="shared" si="7"/>
        <v>0</v>
      </c>
      <c r="BI192" s="147">
        <f t="shared" si="8"/>
        <v>0</v>
      </c>
      <c r="BJ192" s="16" t="s">
        <v>81</v>
      </c>
      <c r="BK192" s="147">
        <f t="shared" si="9"/>
        <v>0</v>
      </c>
      <c r="BL192" s="16" t="s">
        <v>324</v>
      </c>
      <c r="BM192" s="146" t="s">
        <v>367</v>
      </c>
    </row>
    <row r="193" spans="1:65" s="2" customFormat="1" ht="16.5" customHeight="1">
      <c r="A193" s="28"/>
      <c r="B193" s="135"/>
      <c r="C193" s="163" t="s">
        <v>383</v>
      </c>
      <c r="D193" s="163" t="s">
        <v>230</v>
      </c>
      <c r="E193" s="164" t="s">
        <v>369</v>
      </c>
      <c r="F193" s="165" t="s">
        <v>370</v>
      </c>
      <c r="G193" s="166" t="s">
        <v>139</v>
      </c>
      <c r="H193" s="167">
        <v>1</v>
      </c>
      <c r="I193" s="186">
        <v>0</v>
      </c>
      <c r="J193" s="168">
        <f t="shared" si="0"/>
        <v>0</v>
      </c>
      <c r="K193" s="165" t="s">
        <v>3</v>
      </c>
      <c r="L193" s="169"/>
      <c r="M193" s="179" t="s">
        <v>3</v>
      </c>
      <c r="N193" s="180" t="s">
        <v>44</v>
      </c>
      <c r="O193" s="181">
        <v>0</v>
      </c>
      <c r="P193" s="181">
        <f t="shared" si="1"/>
        <v>0</v>
      </c>
      <c r="Q193" s="181">
        <v>0</v>
      </c>
      <c r="R193" s="181">
        <f t="shared" si="2"/>
        <v>0</v>
      </c>
      <c r="S193" s="181">
        <v>0</v>
      </c>
      <c r="T193" s="182">
        <f t="shared" si="3"/>
        <v>0</v>
      </c>
      <c r="U193" s="28"/>
      <c r="V193" s="28"/>
      <c r="W193" s="28"/>
      <c r="X193" s="28"/>
      <c r="Y193" s="28"/>
      <c r="Z193" s="28"/>
      <c r="AA193" s="28"/>
      <c r="AB193" s="28"/>
      <c r="AC193" s="28"/>
      <c r="AD193" s="28"/>
      <c r="AE193" s="28"/>
      <c r="AR193" s="146" t="s">
        <v>324</v>
      </c>
      <c r="AT193" s="146" t="s">
        <v>230</v>
      </c>
      <c r="AU193" s="146" t="s">
        <v>81</v>
      </c>
      <c r="AY193" s="16" t="s">
        <v>134</v>
      </c>
      <c r="BE193" s="147">
        <f t="shared" si="4"/>
        <v>0</v>
      </c>
      <c r="BF193" s="147">
        <f t="shared" si="5"/>
        <v>0</v>
      </c>
      <c r="BG193" s="147">
        <f t="shared" si="6"/>
        <v>0</v>
      </c>
      <c r="BH193" s="147">
        <f t="shared" si="7"/>
        <v>0</v>
      </c>
      <c r="BI193" s="147">
        <f t="shared" si="8"/>
        <v>0</v>
      </c>
      <c r="BJ193" s="16" t="s">
        <v>81</v>
      </c>
      <c r="BK193" s="147">
        <f t="shared" si="9"/>
        <v>0</v>
      </c>
      <c r="BL193" s="16" t="s">
        <v>324</v>
      </c>
      <c r="BM193" s="146" t="s">
        <v>371</v>
      </c>
    </row>
    <row r="194" spans="1:31" s="2" customFormat="1" ht="6.95" customHeight="1">
      <c r="A194" s="28"/>
      <c r="B194" s="38"/>
      <c r="C194" s="39"/>
      <c r="D194" s="39"/>
      <c r="E194" s="39"/>
      <c r="F194" s="39"/>
      <c r="G194" s="39"/>
      <c r="H194" s="39"/>
      <c r="I194" s="39"/>
      <c r="J194" s="39"/>
      <c r="K194" s="39"/>
      <c r="L194" s="29"/>
      <c r="M194" s="28"/>
      <c r="O194" s="28"/>
      <c r="P194" s="28"/>
      <c r="Q194" s="28"/>
      <c r="R194" s="28"/>
      <c r="S194" s="28"/>
      <c r="T194" s="28"/>
      <c r="U194" s="28"/>
      <c r="V194" s="28"/>
      <c r="W194" s="28"/>
      <c r="X194" s="28"/>
      <c r="Y194" s="28"/>
      <c r="Z194" s="28"/>
      <c r="AA194" s="28"/>
      <c r="AB194" s="28"/>
      <c r="AC194" s="28"/>
      <c r="AD194" s="28"/>
      <c r="AE194" s="28"/>
    </row>
  </sheetData>
  <autoFilter ref="C88:K19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showGridLines="0" workbookViewId="0" topLeftCell="A34">
      <selection activeCell="I147" sqref="I14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216" t="s">
        <v>6</v>
      </c>
      <c r="M2" s="207"/>
      <c r="N2" s="207"/>
      <c r="O2" s="207"/>
      <c r="P2" s="207"/>
      <c r="Q2" s="207"/>
      <c r="R2" s="207"/>
      <c r="S2" s="207"/>
      <c r="T2" s="207"/>
      <c r="U2" s="207"/>
      <c r="V2" s="207"/>
      <c r="AT2" s="16" t="s">
        <v>105</v>
      </c>
    </row>
    <row r="3" spans="2:46" s="1" customFormat="1" ht="6.95" customHeight="1">
      <c r="B3" s="17"/>
      <c r="C3" s="18"/>
      <c r="D3" s="18"/>
      <c r="E3" s="18"/>
      <c r="F3" s="18"/>
      <c r="G3" s="18"/>
      <c r="H3" s="18"/>
      <c r="I3" s="18"/>
      <c r="J3" s="18"/>
      <c r="K3" s="18"/>
      <c r="L3" s="19"/>
      <c r="AT3" s="16" t="s">
        <v>83</v>
      </c>
    </row>
    <row r="4" spans="2:46" s="1" customFormat="1" ht="24.95" customHeight="1">
      <c r="B4" s="19"/>
      <c r="D4" s="20" t="s">
        <v>106</v>
      </c>
      <c r="L4" s="19"/>
      <c r="M4" s="87" t="s">
        <v>11</v>
      </c>
      <c r="AT4" s="16" t="s">
        <v>4</v>
      </c>
    </row>
    <row r="5" spans="2:12" s="1" customFormat="1" ht="6.95" customHeight="1">
      <c r="B5" s="19"/>
      <c r="L5" s="19"/>
    </row>
    <row r="6" spans="2:12" s="1" customFormat="1" ht="12" customHeight="1">
      <c r="B6" s="19"/>
      <c r="D6" s="25" t="s">
        <v>15</v>
      </c>
      <c r="L6" s="19"/>
    </row>
    <row r="7" spans="2:12" s="1" customFormat="1" ht="16.5" customHeight="1">
      <c r="B7" s="19"/>
      <c r="E7" s="225" t="str">
        <f>'Rekapitulace stavby'!K6</f>
        <v>Osazení plavebních znaků</v>
      </c>
      <c r="F7" s="226"/>
      <c r="G7" s="226"/>
      <c r="H7" s="226"/>
      <c r="L7" s="19"/>
    </row>
    <row r="8" spans="1:31" s="2" customFormat="1" ht="12" customHeight="1">
      <c r="A8" s="28"/>
      <c r="B8" s="29"/>
      <c r="C8" s="28"/>
      <c r="D8" s="25" t="s">
        <v>107</v>
      </c>
      <c r="E8" s="28"/>
      <c r="F8" s="28"/>
      <c r="G8" s="28"/>
      <c r="H8" s="28"/>
      <c r="I8" s="28"/>
      <c r="J8" s="28"/>
      <c r="K8" s="28"/>
      <c r="L8" s="88"/>
      <c r="S8" s="28"/>
      <c r="T8" s="28"/>
      <c r="U8" s="28"/>
      <c r="V8" s="28"/>
      <c r="W8" s="28"/>
      <c r="X8" s="28"/>
      <c r="Y8" s="28"/>
      <c r="Z8" s="28"/>
      <c r="AA8" s="28"/>
      <c r="AB8" s="28"/>
      <c r="AC8" s="28"/>
      <c r="AD8" s="28"/>
      <c r="AE8" s="28"/>
    </row>
    <row r="9" spans="1:31" s="2" customFormat="1" ht="16.5" customHeight="1">
      <c r="A9" s="28"/>
      <c r="B9" s="29"/>
      <c r="C9" s="28"/>
      <c r="D9" s="28"/>
      <c r="E9" s="187" t="s">
        <v>502</v>
      </c>
      <c r="F9" s="224"/>
      <c r="G9" s="224"/>
      <c r="H9" s="224"/>
      <c r="I9" s="28"/>
      <c r="J9" s="28"/>
      <c r="K9" s="28"/>
      <c r="L9" s="88"/>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8"/>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8"/>
      <c r="S11" s="28"/>
      <c r="T11" s="28"/>
      <c r="U11" s="28"/>
      <c r="V11" s="28"/>
      <c r="W11" s="28"/>
      <c r="X11" s="28"/>
      <c r="Y11" s="28"/>
      <c r="Z11" s="28"/>
      <c r="AA11" s="28"/>
      <c r="AB11" s="28"/>
      <c r="AC11" s="28"/>
      <c r="AD11" s="28"/>
      <c r="AE11" s="28"/>
    </row>
    <row r="12" spans="1:31" s="2" customFormat="1" ht="12" customHeight="1">
      <c r="A12" s="28"/>
      <c r="B12" s="29"/>
      <c r="C12" s="28"/>
      <c r="D12" s="25" t="s">
        <v>20</v>
      </c>
      <c r="E12" s="28"/>
      <c r="F12" s="23" t="s">
        <v>21</v>
      </c>
      <c r="G12" s="28"/>
      <c r="H12" s="28"/>
      <c r="I12" s="25" t="s">
        <v>22</v>
      </c>
      <c r="J12" s="46" t="str">
        <f>'Rekapitulace stavby'!AN8</f>
        <v>27. 12. 2019</v>
      </c>
      <c r="K12" s="28"/>
      <c r="L12" s="88"/>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8"/>
      <c r="S13" s="28"/>
      <c r="T13" s="28"/>
      <c r="U13" s="28"/>
      <c r="V13" s="28"/>
      <c r="W13" s="28"/>
      <c r="X13" s="28"/>
      <c r="Y13" s="28"/>
      <c r="Z13" s="28"/>
      <c r="AA13" s="28"/>
      <c r="AB13" s="28"/>
      <c r="AC13" s="28"/>
      <c r="AD13" s="28"/>
      <c r="AE13" s="28"/>
    </row>
    <row r="14" spans="1:31" s="2" customFormat="1" ht="12" customHeight="1">
      <c r="A14" s="28"/>
      <c r="B14" s="29"/>
      <c r="C14" s="28"/>
      <c r="D14" s="25" t="s">
        <v>24</v>
      </c>
      <c r="E14" s="28"/>
      <c r="F14" s="28"/>
      <c r="G14" s="28"/>
      <c r="H14" s="28"/>
      <c r="I14" s="25" t="s">
        <v>25</v>
      </c>
      <c r="J14" s="23" t="s">
        <v>26</v>
      </c>
      <c r="K14" s="28"/>
      <c r="L14" s="88"/>
      <c r="S14" s="28"/>
      <c r="T14" s="28"/>
      <c r="U14" s="28"/>
      <c r="V14" s="28"/>
      <c r="W14" s="28"/>
      <c r="X14" s="28"/>
      <c r="Y14" s="28"/>
      <c r="Z14" s="28"/>
      <c r="AA14" s="28"/>
      <c r="AB14" s="28"/>
      <c r="AC14" s="28"/>
      <c r="AD14" s="28"/>
      <c r="AE14" s="28"/>
    </row>
    <row r="15" spans="1:31" s="2" customFormat="1" ht="18" customHeight="1">
      <c r="A15" s="28"/>
      <c r="B15" s="29"/>
      <c r="C15" s="28"/>
      <c r="D15" s="28"/>
      <c r="E15" s="23" t="s">
        <v>27</v>
      </c>
      <c r="F15" s="28"/>
      <c r="G15" s="28"/>
      <c r="H15" s="28"/>
      <c r="I15" s="25" t="s">
        <v>28</v>
      </c>
      <c r="J15" s="23" t="s">
        <v>3</v>
      </c>
      <c r="K15" s="28"/>
      <c r="L15" s="88"/>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8"/>
      <c r="S16" s="28"/>
      <c r="T16" s="28"/>
      <c r="U16" s="28"/>
      <c r="V16" s="28"/>
      <c r="W16" s="28"/>
      <c r="X16" s="28"/>
      <c r="Y16" s="28"/>
      <c r="Z16" s="28"/>
      <c r="AA16" s="28"/>
      <c r="AB16" s="28"/>
      <c r="AC16" s="28"/>
      <c r="AD16" s="28"/>
      <c r="AE16" s="28"/>
    </row>
    <row r="17" spans="1:31" s="2" customFormat="1" ht="12" customHeight="1">
      <c r="A17" s="28"/>
      <c r="B17" s="29"/>
      <c r="C17" s="28"/>
      <c r="D17" s="25" t="s">
        <v>29</v>
      </c>
      <c r="E17" s="28"/>
      <c r="F17" s="28"/>
      <c r="G17" s="28"/>
      <c r="H17" s="28"/>
      <c r="I17" s="25" t="s">
        <v>25</v>
      </c>
      <c r="J17" s="23" t="str">
        <f>'Rekapitulace stavby'!AN13</f>
        <v/>
      </c>
      <c r="K17" s="28"/>
      <c r="L17" s="88"/>
      <c r="S17" s="28"/>
      <c r="T17" s="28"/>
      <c r="U17" s="28"/>
      <c r="V17" s="28"/>
      <c r="W17" s="28"/>
      <c r="X17" s="28"/>
      <c r="Y17" s="28"/>
      <c r="Z17" s="28"/>
      <c r="AA17" s="28"/>
      <c r="AB17" s="28"/>
      <c r="AC17" s="28"/>
      <c r="AD17" s="28"/>
      <c r="AE17" s="28"/>
    </row>
    <row r="18" spans="1:31" s="2" customFormat="1" ht="18" customHeight="1">
      <c r="A18" s="28"/>
      <c r="B18" s="29"/>
      <c r="C18" s="28"/>
      <c r="D18" s="28"/>
      <c r="E18" s="206" t="str">
        <f>'Rekapitulace stavby'!E14</f>
        <v xml:space="preserve"> </v>
      </c>
      <c r="F18" s="206"/>
      <c r="G18" s="206"/>
      <c r="H18" s="206"/>
      <c r="I18" s="25" t="s">
        <v>28</v>
      </c>
      <c r="J18" s="23" t="str">
        <f>'Rekapitulace stavby'!AN14</f>
        <v/>
      </c>
      <c r="K18" s="28"/>
      <c r="L18" s="88"/>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8"/>
      <c r="S19" s="28"/>
      <c r="T19" s="28"/>
      <c r="U19" s="28"/>
      <c r="V19" s="28"/>
      <c r="W19" s="28"/>
      <c r="X19" s="28"/>
      <c r="Y19" s="28"/>
      <c r="Z19" s="28"/>
      <c r="AA19" s="28"/>
      <c r="AB19" s="28"/>
      <c r="AC19" s="28"/>
      <c r="AD19" s="28"/>
      <c r="AE19" s="28"/>
    </row>
    <row r="20" spans="1:31" s="2" customFormat="1" ht="12" customHeight="1">
      <c r="A20" s="28"/>
      <c r="B20" s="29"/>
      <c r="C20" s="28"/>
      <c r="D20" s="25" t="s">
        <v>31</v>
      </c>
      <c r="E20" s="28"/>
      <c r="F20" s="28"/>
      <c r="G20" s="28"/>
      <c r="H20" s="28"/>
      <c r="I20" s="25" t="s">
        <v>25</v>
      </c>
      <c r="J20" s="23" t="s">
        <v>32</v>
      </c>
      <c r="K20" s="28"/>
      <c r="L20" s="88"/>
      <c r="S20" s="28"/>
      <c r="T20" s="28"/>
      <c r="U20" s="28"/>
      <c r="V20" s="28"/>
      <c r="W20" s="28"/>
      <c r="X20" s="28"/>
      <c r="Y20" s="28"/>
      <c r="Z20" s="28"/>
      <c r="AA20" s="28"/>
      <c r="AB20" s="28"/>
      <c r="AC20" s="28"/>
      <c r="AD20" s="28"/>
      <c r="AE20" s="28"/>
    </row>
    <row r="21" spans="1:31" s="2" customFormat="1" ht="18" customHeight="1">
      <c r="A21" s="28"/>
      <c r="B21" s="29"/>
      <c r="C21" s="28"/>
      <c r="D21" s="28"/>
      <c r="E21" s="23" t="s">
        <v>33</v>
      </c>
      <c r="F21" s="28"/>
      <c r="G21" s="28"/>
      <c r="H21" s="28"/>
      <c r="I21" s="25" t="s">
        <v>28</v>
      </c>
      <c r="J21" s="23" t="s">
        <v>3</v>
      </c>
      <c r="K21" s="28"/>
      <c r="L21" s="88"/>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8"/>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25</v>
      </c>
      <c r="J23" s="23" t="s">
        <v>3</v>
      </c>
      <c r="K23" s="28"/>
      <c r="L23" s="88"/>
      <c r="S23" s="28"/>
      <c r="T23" s="28"/>
      <c r="U23" s="28"/>
      <c r="V23" s="28"/>
      <c r="W23" s="28"/>
      <c r="X23" s="28"/>
      <c r="Y23" s="28"/>
      <c r="Z23" s="28"/>
      <c r="AA23" s="28"/>
      <c r="AB23" s="28"/>
      <c r="AC23" s="28"/>
      <c r="AD23" s="28"/>
      <c r="AE23" s="28"/>
    </row>
    <row r="24" spans="1:31" s="2" customFormat="1" ht="18" customHeight="1">
      <c r="A24" s="28"/>
      <c r="B24" s="29"/>
      <c r="C24" s="28"/>
      <c r="D24" s="28"/>
      <c r="E24" s="23" t="s">
        <v>36</v>
      </c>
      <c r="F24" s="28"/>
      <c r="G24" s="28"/>
      <c r="H24" s="28"/>
      <c r="I24" s="25" t="s">
        <v>28</v>
      </c>
      <c r="J24" s="23" t="s">
        <v>3</v>
      </c>
      <c r="K24" s="28"/>
      <c r="L24" s="88"/>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8"/>
      <c r="S25" s="28"/>
      <c r="T25" s="28"/>
      <c r="U25" s="28"/>
      <c r="V25" s="28"/>
      <c r="W25" s="28"/>
      <c r="X25" s="28"/>
      <c r="Y25" s="28"/>
      <c r="Z25" s="28"/>
      <c r="AA25" s="28"/>
      <c r="AB25" s="28"/>
      <c r="AC25" s="28"/>
      <c r="AD25" s="28"/>
      <c r="AE25" s="28"/>
    </row>
    <row r="26" spans="1:31" s="2" customFormat="1" ht="12" customHeight="1">
      <c r="A26" s="28"/>
      <c r="B26" s="29"/>
      <c r="C26" s="28"/>
      <c r="D26" s="25" t="s">
        <v>37</v>
      </c>
      <c r="E26" s="28"/>
      <c r="F26" s="28"/>
      <c r="G26" s="28"/>
      <c r="H26" s="28"/>
      <c r="I26" s="28"/>
      <c r="J26" s="28"/>
      <c r="K26" s="28"/>
      <c r="L26" s="88"/>
      <c r="S26" s="28"/>
      <c r="T26" s="28"/>
      <c r="U26" s="28"/>
      <c r="V26" s="28"/>
      <c r="W26" s="28"/>
      <c r="X26" s="28"/>
      <c r="Y26" s="28"/>
      <c r="Z26" s="28"/>
      <c r="AA26" s="28"/>
      <c r="AB26" s="28"/>
      <c r="AC26" s="28"/>
      <c r="AD26" s="28"/>
      <c r="AE26" s="28"/>
    </row>
    <row r="27" spans="1:31" s="8" customFormat="1" ht="16.5" customHeight="1">
      <c r="A27" s="89"/>
      <c r="B27" s="90"/>
      <c r="C27" s="89"/>
      <c r="D27" s="89"/>
      <c r="E27" s="209" t="s">
        <v>3</v>
      </c>
      <c r="F27" s="209"/>
      <c r="G27" s="209"/>
      <c r="H27" s="209"/>
      <c r="I27" s="89"/>
      <c r="J27" s="89"/>
      <c r="K27" s="89"/>
      <c r="L27" s="91"/>
      <c r="S27" s="89"/>
      <c r="T27" s="89"/>
      <c r="U27" s="89"/>
      <c r="V27" s="89"/>
      <c r="W27" s="89"/>
      <c r="X27" s="89"/>
      <c r="Y27" s="89"/>
      <c r="Z27" s="89"/>
      <c r="AA27" s="89"/>
      <c r="AB27" s="89"/>
      <c r="AC27" s="89"/>
      <c r="AD27" s="89"/>
      <c r="AE27" s="89"/>
    </row>
    <row r="28" spans="1:31" s="2" customFormat="1" ht="6.95" customHeight="1">
      <c r="A28" s="28"/>
      <c r="B28" s="29"/>
      <c r="C28" s="28"/>
      <c r="D28" s="28"/>
      <c r="E28" s="28"/>
      <c r="F28" s="28"/>
      <c r="G28" s="28"/>
      <c r="H28" s="28"/>
      <c r="I28" s="28"/>
      <c r="J28" s="28"/>
      <c r="K28" s="28"/>
      <c r="L28" s="88"/>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8"/>
      <c r="S29" s="28"/>
      <c r="T29" s="28"/>
      <c r="U29" s="28"/>
      <c r="V29" s="28"/>
      <c r="W29" s="28"/>
      <c r="X29" s="28"/>
      <c r="Y29" s="28"/>
      <c r="Z29" s="28"/>
      <c r="AA29" s="28"/>
      <c r="AB29" s="28"/>
      <c r="AC29" s="28"/>
      <c r="AD29" s="28"/>
      <c r="AE29" s="28"/>
    </row>
    <row r="30" spans="1:31" s="2" customFormat="1" ht="25.35" customHeight="1">
      <c r="A30" s="28"/>
      <c r="B30" s="29"/>
      <c r="C30" s="28"/>
      <c r="D30" s="92" t="s">
        <v>39</v>
      </c>
      <c r="E30" s="28"/>
      <c r="F30" s="28"/>
      <c r="G30" s="28"/>
      <c r="H30" s="28"/>
      <c r="I30" s="28"/>
      <c r="J30" s="62">
        <f>ROUND(J83,2)</f>
        <v>0</v>
      </c>
      <c r="K30" s="28"/>
      <c r="L30" s="88"/>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8"/>
      <c r="S31" s="28"/>
      <c r="T31" s="28"/>
      <c r="U31" s="28"/>
      <c r="V31" s="28"/>
      <c r="W31" s="28"/>
      <c r="X31" s="28"/>
      <c r="Y31" s="28"/>
      <c r="Z31" s="28"/>
      <c r="AA31" s="28"/>
      <c r="AB31" s="28"/>
      <c r="AC31" s="28"/>
      <c r="AD31" s="28"/>
      <c r="AE31" s="28"/>
    </row>
    <row r="32" spans="1:31" s="2" customFormat="1" ht="14.45" customHeight="1">
      <c r="A32" s="28"/>
      <c r="B32" s="29"/>
      <c r="C32" s="28"/>
      <c r="D32" s="28"/>
      <c r="E32" s="28"/>
      <c r="F32" s="32" t="s">
        <v>41</v>
      </c>
      <c r="G32" s="28"/>
      <c r="H32" s="28"/>
      <c r="I32" s="32" t="s">
        <v>40</v>
      </c>
      <c r="J32" s="32" t="s">
        <v>42</v>
      </c>
      <c r="K32" s="28"/>
      <c r="L32" s="88"/>
      <c r="S32" s="28"/>
      <c r="T32" s="28"/>
      <c r="U32" s="28"/>
      <c r="V32" s="28"/>
      <c r="W32" s="28"/>
      <c r="X32" s="28"/>
      <c r="Y32" s="28"/>
      <c r="Z32" s="28"/>
      <c r="AA32" s="28"/>
      <c r="AB32" s="28"/>
      <c r="AC32" s="28"/>
      <c r="AD32" s="28"/>
      <c r="AE32" s="28"/>
    </row>
    <row r="33" spans="1:31" s="2" customFormat="1" ht="14.45" customHeight="1">
      <c r="A33" s="28"/>
      <c r="B33" s="29"/>
      <c r="C33" s="28"/>
      <c r="D33" s="93" t="s">
        <v>43</v>
      </c>
      <c r="E33" s="25" t="s">
        <v>44</v>
      </c>
      <c r="F33" s="94">
        <f>ROUND((SUM(BE83:BE148)),2)</f>
        <v>0</v>
      </c>
      <c r="G33" s="28"/>
      <c r="H33" s="28"/>
      <c r="I33" s="95">
        <v>0.21</v>
      </c>
      <c r="J33" s="94">
        <f>ROUND(((SUM(BE83:BE148))*I33),2)</f>
        <v>0</v>
      </c>
      <c r="K33" s="28"/>
      <c r="L33" s="88"/>
      <c r="S33" s="28"/>
      <c r="T33" s="28"/>
      <c r="U33" s="28"/>
      <c r="V33" s="28"/>
      <c r="W33" s="28"/>
      <c r="X33" s="28"/>
      <c r="Y33" s="28"/>
      <c r="Z33" s="28"/>
      <c r="AA33" s="28"/>
      <c r="AB33" s="28"/>
      <c r="AC33" s="28"/>
      <c r="AD33" s="28"/>
      <c r="AE33" s="28"/>
    </row>
    <row r="34" spans="1:31" s="2" customFormat="1" ht="14.45" customHeight="1">
      <c r="A34" s="28"/>
      <c r="B34" s="29"/>
      <c r="C34" s="28"/>
      <c r="D34" s="28"/>
      <c r="E34" s="25" t="s">
        <v>45</v>
      </c>
      <c r="F34" s="94">
        <f>ROUND((SUM(BF83:BF148)),2)</f>
        <v>0</v>
      </c>
      <c r="G34" s="28"/>
      <c r="H34" s="28"/>
      <c r="I34" s="95">
        <v>0.15</v>
      </c>
      <c r="J34" s="94">
        <f>ROUND(((SUM(BF83:BF148))*I34),2)</f>
        <v>0</v>
      </c>
      <c r="K34" s="28"/>
      <c r="L34" s="88"/>
      <c r="S34" s="28"/>
      <c r="T34" s="28"/>
      <c r="U34" s="28"/>
      <c r="V34" s="28"/>
      <c r="W34" s="28"/>
      <c r="X34" s="28"/>
      <c r="Y34" s="28"/>
      <c r="Z34" s="28"/>
      <c r="AA34" s="28"/>
      <c r="AB34" s="28"/>
      <c r="AC34" s="28"/>
      <c r="AD34" s="28"/>
      <c r="AE34" s="28"/>
    </row>
    <row r="35" spans="1:31" s="2" customFormat="1" ht="14.45" customHeight="1" hidden="1">
      <c r="A35" s="28"/>
      <c r="B35" s="29"/>
      <c r="C35" s="28"/>
      <c r="D35" s="28"/>
      <c r="E35" s="25" t="s">
        <v>46</v>
      </c>
      <c r="F35" s="94">
        <f>ROUND((SUM(BG83:BG148)),2)</f>
        <v>0</v>
      </c>
      <c r="G35" s="28"/>
      <c r="H35" s="28"/>
      <c r="I35" s="95">
        <v>0.21</v>
      </c>
      <c r="J35" s="94">
        <f>0</f>
        <v>0</v>
      </c>
      <c r="K35" s="28"/>
      <c r="L35" s="88"/>
      <c r="S35" s="28"/>
      <c r="T35" s="28"/>
      <c r="U35" s="28"/>
      <c r="V35" s="28"/>
      <c r="W35" s="28"/>
      <c r="X35" s="28"/>
      <c r="Y35" s="28"/>
      <c r="Z35" s="28"/>
      <c r="AA35" s="28"/>
      <c r="AB35" s="28"/>
      <c r="AC35" s="28"/>
      <c r="AD35" s="28"/>
      <c r="AE35" s="28"/>
    </row>
    <row r="36" spans="1:31" s="2" customFormat="1" ht="14.45" customHeight="1" hidden="1">
      <c r="A36" s="28"/>
      <c r="B36" s="29"/>
      <c r="C36" s="28"/>
      <c r="D36" s="28"/>
      <c r="E36" s="25" t="s">
        <v>47</v>
      </c>
      <c r="F36" s="94">
        <f>ROUND((SUM(BH83:BH148)),2)</f>
        <v>0</v>
      </c>
      <c r="G36" s="28"/>
      <c r="H36" s="28"/>
      <c r="I36" s="95">
        <v>0.15</v>
      </c>
      <c r="J36" s="94">
        <f>0</f>
        <v>0</v>
      </c>
      <c r="K36" s="28"/>
      <c r="L36" s="88"/>
      <c r="S36" s="28"/>
      <c r="T36" s="28"/>
      <c r="U36" s="28"/>
      <c r="V36" s="28"/>
      <c r="W36" s="28"/>
      <c r="X36" s="28"/>
      <c r="Y36" s="28"/>
      <c r="Z36" s="28"/>
      <c r="AA36" s="28"/>
      <c r="AB36" s="28"/>
      <c r="AC36" s="28"/>
      <c r="AD36" s="28"/>
      <c r="AE36" s="28"/>
    </row>
    <row r="37" spans="1:31" s="2" customFormat="1" ht="14.45" customHeight="1" hidden="1">
      <c r="A37" s="28"/>
      <c r="B37" s="29"/>
      <c r="C37" s="28"/>
      <c r="D37" s="28"/>
      <c r="E37" s="25" t="s">
        <v>48</v>
      </c>
      <c r="F37" s="94">
        <f>ROUND((SUM(BI83:BI148)),2)</f>
        <v>0</v>
      </c>
      <c r="G37" s="28"/>
      <c r="H37" s="28"/>
      <c r="I37" s="95">
        <v>0</v>
      </c>
      <c r="J37" s="94">
        <f>0</f>
        <v>0</v>
      </c>
      <c r="K37" s="28"/>
      <c r="L37" s="88"/>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8"/>
      <c r="S38" s="28"/>
      <c r="T38" s="28"/>
      <c r="U38" s="28"/>
      <c r="V38" s="28"/>
      <c r="W38" s="28"/>
      <c r="X38" s="28"/>
      <c r="Y38" s="28"/>
      <c r="Z38" s="28"/>
      <c r="AA38" s="28"/>
      <c r="AB38" s="28"/>
      <c r="AC38" s="28"/>
      <c r="AD38" s="28"/>
      <c r="AE38" s="28"/>
    </row>
    <row r="39" spans="1:31" s="2" customFormat="1" ht="25.35" customHeight="1">
      <c r="A39" s="28"/>
      <c r="B39" s="29"/>
      <c r="C39" s="96"/>
      <c r="D39" s="97" t="s">
        <v>49</v>
      </c>
      <c r="E39" s="51"/>
      <c r="F39" s="51"/>
      <c r="G39" s="98" t="s">
        <v>50</v>
      </c>
      <c r="H39" s="99" t="s">
        <v>51</v>
      </c>
      <c r="I39" s="51"/>
      <c r="J39" s="100">
        <f>SUM(J30:J37)</f>
        <v>0</v>
      </c>
      <c r="K39" s="101"/>
      <c r="L39" s="88"/>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8"/>
      <c r="S40" s="28"/>
      <c r="T40" s="28"/>
      <c r="U40" s="28"/>
      <c r="V40" s="28"/>
      <c r="W40" s="28"/>
      <c r="X40" s="28"/>
      <c r="Y40" s="28"/>
      <c r="Z40" s="28"/>
      <c r="AA40" s="28"/>
      <c r="AB40" s="28"/>
      <c r="AC40" s="28"/>
      <c r="AD40" s="28"/>
      <c r="AE40" s="28"/>
    </row>
    <row r="44" spans="1:31" s="2" customFormat="1" ht="6.95" customHeight="1" hidden="1">
      <c r="A44" s="28"/>
      <c r="B44" s="40"/>
      <c r="C44" s="41"/>
      <c r="D44" s="41"/>
      <c r="E44" s="41"/>
      <c r="F44" s="41"/>
      <c r="G44" s="41"/>
      <c r="H44" s="41"/>
      <c r="I44" s="41"/>
      <c r="J44" s="41"/>
      <c r="K44" s="41"/>
      <c r="L44" s="88"/>
      <c r="S44" s="28"/>
      <c r="T44" s="28"/>
      <c r="U44" s="28"/>
      <c r="V44" s="28"/>
      <c r="W44" s="28"/>
      <c r="X44" s="28"/>
      <c r="Y44" s="28"/>
      <c r="Z44" s="28"/>
      <c r="AA44" s="28"/>
      <c r="AB44" s="28"/>
      <c r="AC44" s="28"/>
      <c r="AD44" s="28"/>
      <c r="AE44" s="28"/>
    </row>
    <row r="45" spans="1:31" s="2" customFormat="1" ht="24.95" customHeight="1" hidden="1">
      <c r="A45" s="28"/>
      <c r="B45" s="29"/>
      <c r="C45" s="20" t="s">
        <v>109</v>
      </c>
      <c r="D45" s="28"/>
      <c r="E45" s="28"/>
      <c r="F45" s="28"/>
      <c r="G45" s="28"/>
      <c r="H45" s="28"/>
      <c r="I45" s="28"/>
      <c r="J45" s="28"/>
      <c r="K45" s="28"/>
      <c r="L45" s="88"/>
      <c r="S45" s="28"/>
      <c r="T45" s="28"/>
      <c r="U45" s="28"/>
      <c r="V45" s="28"/>
      <c r="W45" s="28"/>
      <c r="X45" s="28"/>
      <c r="Y45" s="28"/>
      <c r="Z45" s="28"/>
      <c r="AA45" s="28"/>
      <c r="AB45" s="28"/>
      <c r="AC45" s="28"/>
      <c r="AD45" s="28"/>
      <c r="AE45" s="28"/>
    </row>
    <row r="46" spans="1:31" s="2" customFormat="1" ht="6.95" customHeight="1" hidden="1">
      <c r="A46" s="28"/>
      <c r="B46" s="29"/>
      <c r="C46" s="28"/>
      <c r="D46" s="28"/>
      <c r="E46" s="28"/>
      <c r="F46" s="28"/>
      <c r="G46" s="28"/>
      <c r="H46" s="28"/>
      <c r="I46" s="28"/>
      <c r="J46" s="28"/>
      <c r="K46" s="28"/>
      <c r="L46" s="88"/>
      <c r="S46" s="28"/>
      <c r="T46" s="28"/>
      <c r="U46" s="28"/>
      <c r="V46" s="28"/>
      <c r="W46" s="28"/>
      <c r="X46" s="28"/>
      <c r="Y46" s="28"/>
      <c r="Z46" s="28"/>
      <c r="AA46" s="28"/>
      <c r="AB46" s="28"/>
      <c r="AC46" s="28"/>
      <c r="AD46" s="28"/>
      <c r="AE46" s="28"/>
    </row>
    <row r="47" spans="1:31" s="2" customFormat="1" ht="12" customHeight="1" hidden="1">
      <c r="A47" s="28"/>
      <c r="B47" s="29"/>
      <c r="C47" s="25" t="s">
        <v>15</v>
      </c>
      <c r="D47" s="28"/>
      <c r="E47" s="28"/>
      <c r="F47" s="28"/>
      <c r="G47" s="28"/>
      <c r="H47" s="28"/>
      <c r="I47" s="28"/>
      <c r="J47" s="28"/>
      <c r="K47" s="28"/>
      <c r="L47" s="88"/>
      <c r="S47" s="28"/>
      <c r="T47" s="28"/>
      <c r="U47" s="28"/>
      <c r="V47" s="28"/>
      <c r="W47" s="28"/>
      <c r="X47" s="28"/>
      <c r="Y47" s="28"/>
      <c r="Z47" s="28"/>
      <c r="AA47" s="28"/>
      <c r="AB47" s="28"/>
      <c r="AC47" s="28"/>
      <c r="AD47" s="28"/>
      <c r="AE47" s="28"/>
    </row>
    <row r="48" spans="1:31" s="2" customFormat="1" ht="16.5" customHeight="1" hidden="1">
      <c r="A48" s="28"/>
      <c r="B48" s="29"/>
      <c r="C48" s="28"/>
      <c r="D48" s="28"/>
      <c r="E48" s="225" t="str">
        <f>E7</f>
        <v>Osazení plavebních znaků</v>
      </c>
      <c r="F48" s="226"/>
      <c r="G48" s="226"/>
      <c r="H48" s="226"/>
      <c r="I48" s="28"/>
      <c r="J48" s="28"/>
      <c r="K48" s="28"/>
      <c r="L48" s="88"/>
      <c r="S48" s="28"/>
      <c r="T48" s="28"/>
      <c r="U48" s="28"/>
      <c r="V48" s="28"/>
      <c r="W48" s="28"/>
      <c r="X48" s="28"/>
      <c r="Y48" s="28"/>
      <c r="Z48" s="28"/>
      <c r="AA48" s="28"/>
      <c r="AB48" s="28"/>
      <c r="AC48" s="28"/>
      <c r="AD48" s="28"/>
      <c r="AE48" s="28"/>
    </row>
    <row r="49" spans="1:31" s="2" customFormat="1" ht="12" customHeight="1" hidden="1">
      <c r="A49" s="28"/>
      <c r="B49" s="29"/>
      <c r="C49" s="25" t="s">
        <v>107</v>
      </c>
      <c r="D49" s="28"/>
      <c r="E49" s="28"/>
      <c r="F49" s="28"/>
      <c r="G49" s="28"/>
      <c r="H49" s="28"/>
      <c r="I49" s="28"/>
      <c r="J49" s="28"/>
      <c r="K49" s="28"/>
      <c r="L49" s="88"/>
      <c r="S49" s="28"/>
      <c r="T49" s="28"/>
      <c r="U49" s="28"/>
      <c r="V49" s="28"/>
      <c r="W49" s="28"/>
      <c r="X49" s="28"/>
      <c r="Y49" s="28"/>
      <c r="Z49" s="28"/>
      <c r="AA49" s="28"/>
      <c r="AB49" s="28"/>
      <c r="AC49" s="28"/>
      <c r="AD49" s="28"/>
      <c r="AE49" s="28"/>
    </row>
    <row r="50" spans="1:31" s="2" customFormat="1" ht="16.5" customHeight="1" hidden="1">
      <c r="A50" s="28"/>
      <c r="B50" s="29"/>
      <c r="C50" s="28"/>
      <c r="D50" s="28"/>
      <c r="E50" s="187" t="str">
        <f>E9</f>
        <v>PS1.7._VDStre - VD Střekov (ř.km 767,68) - osazení světelných znaků</v>
      </c>
      <c r="F50" s="224"/>
      <c r="G50" s="224"/>
      <c r="H50" s="224"/>
      <c r="I50" s="28"/>
      <c r="J50" s="28"/>
      <c r="K50" s="28"/>
      <c r="L50" s="88"/>
      <c r="S50" s="28"/>
      <c r="T50" s="28"/>
      <c r="U50" s="28"/>
      <c r="V50" s="28"/>
      <c r="W50" s="28"/>
      <c r="X50" s="28"/>
      <c r="Y50" s="28"/>
      <c r="Z50" s="28"/>
      <c r="AA50" s="28"/>
      <c r="AB50" s="28"/>
      <c r="AC50" s="28"/>
      <c r="AD50" s="28"/>
      <c r="AE50" s="28"/>
    </row>
    <row r="51" spans="1:31" s="2" customFormat="1" ht="6.95" customHeight="1" hidden="1">
      <c r="A51" s="28"/>
      <c r="B51" s="29"/>
      <c r="C51" s="28"/>
      <c r="D51" s="28"/>
      <c r="E51" s="28"/>
      <c r="F51" s="28"/>
      <c r="G51" s="28"/>
      <c r="H51" s="28"/>
      <c r="I51" s="28"/>
      <c r="J51" s="28"/>
      <c r="K51" s="28"/>
      <c r="L51" s="88"/>
      <c r="S51" s="28"/>
      <c r="T51" s="28"/>
      <c r="U51" s="28"/>
      <c r="V51" s="28"/>
      <c r="W51" s="28"/>
      <c r="X51" s="28"/>
      <c r="Y51" s="28"/>
      <c r="Z51" s="28"/>
      <c r="AA51" s="28"/>
      <c r="AB51" s="28"/>
      <c r="AC51" s="28"/>
      <c r="AD51" s="28"/>
      <c r="AE51" s="28"/>
    </row>
    <row r="52" spans="1:31" s="2" customFormat="1" ht="12" customHeight="1" hidden="1">
      <c r="A52" s="28"/>
      <c r="B52" s="29"/>
      <c r="C52" s="25" t="s">
        <v>20</v>
      </c>
      <c r="D52" s="28"/>
      <c r="E52" s="28"/>
      <c r="F52" s="23" t="str">
        <f>F12</f>
        <v>Labe</v>
      </c>
      <c r="G52" s="28"/>
      <c r="H52" s="28"/>
      <c r="I52" s="25" t="s">
        <v>22</v>
      </c>
      <c r="J52" s="46" t="str">
        <f>IF(J12="","",J12)</f>
        <v>27. 12. 2019</v>
      </c>
      <c r="K52" s="28"/>
      <c r="L52" s="88"/>
      <c r="S52" s="28"/>
      <c r="T52" s="28"/>
      <c r="U52" s="28"/>
      <c r="V52" s="28"/>
      <c r="W52" s="28"/>
      <c r="X52" s="28"/>
      <c r="Y52" s="28"/>
      <c r="Z52" s="28"/>
      <c r="AA52" s="28"/>
      <c r="AB52" s="28"/>
      <c r="AC52" s="28"/>
      <c r="AD52" s="28"/>
      <c r="AE52" s="28"/>
    </row>
    <row r="53" spans="1:31" s="2" customFormat="1" ht="6.95" customHeight="1" hidden="1">
      <c r="A53" s="28"/>
      <c r="B53" s="29"/>
      <c r="C53" s="28"/>
      <c r="D53" s="28"/>
      <c r="E53" s="28"/>
      <c r="F53" s="28"/>
      <c r="G53" s="28"/>
      <c r="H53" s="28"/>
      <c r="I53" s="28"/>
      <c r="J53" s="28"/>
      <c r="K53" s="28"/>
      <c r="L53" s="88"/>
      <c r="S53" s="28"/>
      <c r="T53" s="28"/>
      <c r="U53" s="28"/>
      <c r="V53" s="28"/>
      <c r="W53" s="28"/>
      <c r="X53" s="28"/>
      <c r="Y53" s="28"/>
      <c r="Z53" s="28"/>
      <c r="AA53" s="28"/>
      <c r="AB53" s="28"/>
      <c r="AC53" s="28"/>
      <c r="AD53" s="28"/>
      <c r="AE53" s="28"/>
    </row>
    <row r="54" spans="1:31" s="2" customFormat="1" ht="25.7" customHeight="1" hidden="1">
      <c r="A54" s="28"/>
      <c r="B54" s="29"/>
      <c r="C54" s="25" t="s">
        <v>24</v>
      </c>
      <c r="D54" s="28"/>
      <c r="E54" s="28"/>
      <c r="F54" s="23" t="str">
        <f>E15</f>
        <v>Povodí Labe, s.p.</v>
      </c>
      <c r="G54" s="28"/>
      <c r="H54" s="28"/>
      <c r="I54" s="25" t="s">
        <v>31</v>
      </c>
      <c r="J54" s="26" t="str">
        <f>E21</f>
        <v>Building &amp; Law, spol. s r.o.</v>
      </c>
      <c r="K54" s="28"/>
      <c r="L54" s="88"/>
      <c r="S54" s="28"/>
      <c r="T54" s="28"/>
      <c r="U54" s="28"/>
      <c r="V54" s="28"/>
      <c r="W54" s="28"/>
      <c r="X54" s="28"/>
      <c r="Y54" s="28"/>
      <c r="Z54" s="28"/>
      <c r="AA54" s="28"/>
      <c r="AB54" s="28"/>
      <c r="AC54" s="28"/>
      <c r="AD54" s="28"/>
      <c r="AE54" s="28"/>
    </row>
    <row r="55" spans="1:31" s="2" customFormat="1" ht="15.2" customHeight="1" hidden="1">
      <c r="A55" s="28"/>
      <c r="B55" s="29"/>
      <c r="C55" s="25" t="s">
        <v>29</v>
      </c>
      <c r="D55" s="28"/>
      <c r="E55" s="28"/>
      <c r="F55" s="23" t="str">
        <f>IF(E18="","",E18)</f>
        <v xml:space="preserve"> </v>
      </c>
      <c r="G55" s="28"/>
      <c r="H55" s="28"/>
      <c r="I55" s="25" t="s">
        <v>35</v>
      </c>
      <c r="J55" s="26" t="str">
        <f>E24</f>
        <v>MD</v>
      </c>
      <c r="K55" s="28"/>
      <c r="L55" s="88"/>
      <c r="S55" s="28"/>
      <c r="T55" s="28"/>
      <c r="U55" s="28"/>
      <c r="V55" s="28"/>
      <c r="W55" s="28"/>
      <c r="X55" s="28"/>
      <c r="Y55" s="28"/>
      <c r="Z55" s="28"/>
      <c r="AA55" s="28"/>
      <c r="AB55" s="28"/>
      <c r="AC55" s="28"/>
      <c r="AD55" s="28"/>
      <c r="AE55" s="28"/>
    </row>
    <row r="56" spans="1:31" s="2" customFormat="1" ht="10.35" customHeight="1" hidden="1">
      <c r="A56" s="28"/>
      <c r="B56" s="29"/>
      <c r="C56" s="28"/>
      <c r="D56" s="28"/>
      <c r="E56" s="28"/>
      <c r="F56" s="28"/>
      <c r="G56" s="28"/>
      <c r="H56" s="28"/>
      <c r="I56" s="28"/>
      <c r="J56" s="28"/>
      <c r="K56" s="28"/>
      <c r="L56" s="88"/>
      <c r="S56" s="28"/>
      <c r="T56" s="28"/>
      <c r="U56" s="28"/>
      <c r="V56" s="28"/>
      <c r="W56" s="28"/>
      <c r="X56" s="28"/>
      <c r="Y56" s="28"/>
      <c r="Z56" s="28"/>
      <c r="AA56" s="28"/>
      <c r="AB56" s="28"/>
      <c r="AC56" s="28"/>
      <c r="AD56" s="28"/>
      <c r="AE56" s="28"/>
    </row>
    <row r="57" spans="1:31" s="2" customFormat="1" ht="29.25" customHeight="1" hidden="1">
      <c r="A57" s="28"/>
      <c r="B57" s="29"/>
      <c r="C57" s="102" t="s">
        <v>110</v>
      </c>
      <c r="D57" s="96"/>
      <c r="E57" s="96"/>
      <c r="F57" s="96"/>
      <c r="G57" s="96"/>
      <c r="H57" s="96"/>
      <c r="I57" s="96"/>
      <c r="J57" s="103" t="s">
        <v>111</v>
      </c>
      <c r="K57" s="96"/>
      <c r="L57" s="88"/>
      <c r="S57" s="28"/>
      <c r="T57" s="28"/>
      <c r="U57" s="28"/>
      <c r="V57" s="28"/>
      <c r="W57" s="28"/>
      <c r="X57" s="28"/>
      <c r="Y57" s="28"/>
      <c r="Z57" s="28"/>
      <c r="AA57" s="28"/>
      <c r="AB57" s="28"/>
      <c r="AC57" s="28"/>
      <c r="AD57" s="28"/>
      <c r="AE57" s="28"/>
    </row>
    <row r="58" spans="1:31" s="2" customFormat="1" ht="10.35" customHeight="1" hidden="1">
      <c r="A58" s="28"/>
      <c r="B58" s="29"/>
      <c r="C58" s="28"/>
      <c r="D58" s="28"/>
      <c r="E58" s="28"/>
      <c r="F58" s="28"/>
      <c r="G58" s="28"/>
      <c r="H58" s="28"/>
      <c r="I58" s="28"/>
      <c r="J58" s="28"/>
      <c r="K58" s="28"/>
      <c r="L58" s="88"/>
      <c r="S58" s="28"/>
      <c r="T58" s="28"/>
      <c r="U58" s="28"/>
      <c r="V58" s="28"/>
      <c r="W58" s="28"/>
      <c r="X58" s="28"/>
      <c r="Y58" s="28"/>
      <c r="Z58" s="28"/>
      <c r="AA58" s="28"/>
      <c r="AB58" s="28"/>
      <c r="AC58" s="28"/>
      <c r="AD58" s="28"/>
      <c r="AE58" s="28"/>
    </row>
    <row r="59" spans="1:47" s="2" customFormat="1" ht="22.9" customHeight="1" hidden="1">
      <c r="A59" s="28"/>
      <c r="B59" s="29"/>
      <c r="C59" s="104" t="s">
        <v>71</v>
      </c>
      <c r="D59" s="28"/>
      <c r="E59" s="28"/>
      <c r="F59" s="28"/>
      <c r="G59" s="28"/>
      <c r="H59" s="28"/>
      <c r="I59" s="28"/>
      <c r="J59" s="62">
        <f>J83</f>
        <v>0</v>
      </c>
      <c r="K59" s="28"/>
      <c r="L59" s="88"/>
      <c r="S59" s="28"/>
      <c r="T59" s="28"/>
      <c r="U59" s="28"/>
      <c r="V59" s="28"/>
      <c r="W59" s="28"/>
      <c r="X59" s="28"/>
      <c r="Y59" s="28"/>
      <c r="Z59" s="28"/>
      <c r="AA59" s="28"/>
      <c r="AB59" s="28"/>
      <c r="AC59" s="28"/>
      <c r="AD59" s="28"/>
      <c r="AE59" s="28"/>
      <c r="AU59" s="16" t="s">
        <v>112</v>
      </c>
    </row>
    <row r="60" spans="2:12" s="9" customFormat="1" ht="24.95" customHeight="1" hidden="1">
      <c r="B60" s="105"/>
      <c r="D60" s="106" t="s">
        <v>175</v>
      </c>
      <c r="E60" s="107"/>
      <c r="F60" s="107"/>
      <c r="G60" s="107"/>
      <c r="H60" s="107"/>
      <c r="I60" s="107"/>
      <c r="J60" s="108">
        <f>J84</f>
        <v>0</v>
      </c>
      <c r="L60" s="105"/>
    </row>
    <row r="61" spans="2:12" s="10" customFormat="1" ht="19.9" customHeight="1" hidden="1">
      <c r="B61" s="109"/>
      <c r="D61" s="110" t="s">
        <v>176</v>
      </c>
      <c r="E61" s="111"/>
      <c r="F61" s="111"/>
      <c r="G61" s="111"/>
      <c r="H61" s="111"/>
      <c r="I61" s="111"/>
      <c r="J61" s="112">
        <f>J85</f>
        <v>0</v>
      </c>
      <c r="L61" s="109"/>
    </row>
    <row r="62" spans="2:12" s="10" customFormat="1" ht="19.9" customHeight="1" hidden="1">
      <c r="B62" s="109"/>
      <c r="D62" s="110" t="s">
        <v>177</v>
      </c>
      <c r="E62" s="111"/>
      <c r="F62" s="111"/>
      <c r="G62" s="111"/>
      <c r="H62" s="111"/>
      <c r="I62" s="111"/>
      <c r="J62" s="112">
        <f>J101</f>
        <v>0</v>
      </c>
      <c r="L62" s="109"/>
    </row>
    <row r="63" spans="2:12" s="9" customFormat="1" ht="24.95" customHeight="1" hidden="1">
      <c r="B63" s="105"/>
      <c r="D63" s="106" t="s">
        <v>178</v>
      </c>
      <c r="E63" s="107"/>
      <c r="F63" s="107"/>
      <c r="G63" s="107"/>
      <c r="H63" s="107"/>
      <c r="I63" s="107"/>
      <c r="J63" s="108">
        <f>J130</f>
        <v>0</v>
      </c>
      <c r="L63" s="105"/>
    </row>
    <row r="64" spans="1:31" s="2" customFormat="1" ht="21.75" customHeight="1" hidden="1">
      <c r="A64" s="28"/>
      <c r="B64" s="29"/>
      <c r="C64" s="28"/>
      <c r="D64" s="28"/>
      <c r="E64" s="28"/>
      <c r="F64" s="28"/>
      <c r="G64" s="28"/>
      <c r="H64" s="28"/>
      <c r="I64" s="28"/>
      <c r="J64" s="28"/>
      <c r="K64" s="28"/>
      <c r="L64" s="88"/>
      <c r="S64" s="28"/>
      <c r="T64" s="28"/>
      <c r="U64" s="28"/>
      <c r="V64" s="28"/>
      <c r="W64" s="28"/>
      <c r="X64" s="28"/>
      <c r="Y64" s="28"/>
      <c r="Z64" s="28"/>
      <c r="AA64" s="28"/>
      <c r="AB64" s="28"/>
      <c r="AC64" s="28"/>
      <c r="AD64" s="28"/>
      <c r="AE64" s="28"/>
    </row>
    <row r="65" spans="1:31" s="2" customFormat="1" ht="6.95" customHeight="1" hidden="1">
      <c r="A65" s="28"/>
      <c r="B65" s="38"/>
      <c r="C65" s="39"/>
      <c r="D65" s="39"/>
      <c r="E65" s="39"/>
      <c r="F65" s="39"/>
      <c r="G65" s="39"/>
      <c r="H65" s="39"/>
      <c r="I65" s="39"/>
      <c r="J65" s="39"/>
      <c r="K65" s="39"/>
      <c r="L65" s="88"/>
      <c r="S65" s="28"/>
      <c r="T65" s="28"/>
      <c r="U65" s="28"/>
      <c r="V65" s="28"/>
      <c r="W65" s="28"/>
      <c r="X65" s="28"/>
      <c r="Y65" s="28"/>
      <c r="Z65" s="28"/>
      <c r="AA65" s="28"/>
      <c r="AB65" s="28"/>
      <c r="AC65" s="28"/>
      <c r="AD65" s="28"/>
      <c r="AE65" s="28"/>
    </row>
    <row r="66" ht="12" hidden="1"/>
    <row r="67" ht="12" hidden="1"/>
    <row r="68" ht="12" hidden="1"/>
    <row r="69" spans="1:31" s="2" customFormat="1" ht="6.95" customHeight="1">
      <c r="A69" s="28"/>
      <c r="B69" s="40"/>
      <c r="C69" s="41"/>
      <c r="D69" s="41"/>
      <c r="E69" s="41"/>
      <c r="F69" s="41"/>
      <c r="G69" s="41"/>
      <c r="H69" s="41"/>
      <c r="I69" s="41"/>
      <c r="J69" s="41"/>
      <c r="K69" s="41"/>
      <c r="L69" s="88"/>
      <c r="S69" s="28"/>
      <c r="T69" s="28"/>
      <c r="U69" s="28"/>
      <c r="V69" s="28"/>
      <c r="W69" s="28"/>
      <c r="X69" s="28"/>
      <c r="Y69" s="28"/>
      <c r="Z69" s="28"/>
      <c r="AA69" s="28"/>
      <c r="AB69" s="28"/>
      <c r="AC69" s="28"/>
      <c r="AD69" s="28"/>
      <c r="AE69" s="28"/>
    </row>
    <row r="70" spans="1:31" s="2" customFormat="1" ht="24.95" customHeight="1">
      <c r="A70" s="28"/>
      <c r="B70" s="29"/>
      <c r="C70" s="20" t="s">
        <v>118</v>
      </c>
      <c r="D70" s="28"/>
      <c r="E70" s="28"/>
      <c r="F70" s="28"/>
      <c r="G70" s="28"/>
      <c r="H70" s="28"/>
      <c r="I70" s="28"/>
      <c r="J70" s="28"/>
      <c r="K70" s="28"/>
      <c r="L70" s="88"/>
      <c r="S70" s="28"/>
      <c r="T70" s="28"/>
      <c r="U70" s="28"/>
      <c r="V70" s="28"/>
      <c r="W70" s="28"/>
      <c r="X70" s="28"/>
      <c r="Y70" s="28"/>
      <c r="Z70" s="28"/>
      <c r="AA70" s="28"/>
      <c r="AB70" s="28"/>
      <c r="AC70" s="28"/>
      <c r="AD70" s="28"/>
      <c r="AE70" s="28"/>
    </row>
    <row r="71" spans="1:31" s="2" customFormat="1" ht="6.95" customHeight="1">
      <c r="A71" s="28"/>
      <c r="B71" s="29"/>
      <c r="C71" s="28"/>
      <c r="D71" s="28"/>
      <c r="E71" s="28"/>
      <c r="F71" s="28"/>
      <c r="G71" s="28"/>
      <c r="H71" s="28"/>
      <c r="I71" s="28"/>
      <c r="J71" s="28"/>
      <c r="K71" s="28"/>
      <c r="L71" s="88"/>
      <c r="S71" s="28"/>
      <c r="T71" s="28"/>
      <c r="U71" s="28"/>
      <c r="V71" s="28"/>
      <c r="W71" s="28"/>
      <c r="X71" s="28"/>
      <c r="Y71" s="28"/>
      <c r="Z71" s="28"/>
      <c r="AA71" s="28"/>
      <c r="AB71" s="28"/>
      <c r="AC71" s="28"/>
      <c r="AD71" s="28"/>
      <c r="AE71" s="28"/>
    </row>
    <row r="72" spans="1:31" s="2" customFormat="1" ht="12" customHeight="1">
      <c r="A72" s="28"/>
      <c r="B72" s="29"/>
      <c r="C72" s="25" t="s">
        <v>15</v>
      </c>
      <c r="D72" s="28"/>
      <c r="E72" s="28"/>
      <c r="F72" s="28"/>
      <c r="G72" s="28"/>
      <c r="H72" s="28"/>
      <c r="I72" s="28"/>
      <c r="J72" s="28"/>
      <c r="K72" s="28"/>
      <c r="L72" s="88"/>
      <c r="S72" s="28"/>
      <c r="T72" s="28"/>
      <c r="U72" s="28"/>
      <c r="V72" s="28"/>
      <c r="W72" s="28"/>
      <c r="X72" s="28"/>
      <c r="Y72" s="28"/>
      <c r="Z72" s="28"/>
      <c r="AA72" s="28"/>
      <c r="AB72" s="28"/>
      <c r="AC72" s="28"/>
      <c r="AD72" s="28"/>
      <c r="AE72" s="28"/>
    </row>
    <row r="73" spans="1:31" s="2" customFormat="1" ht="16.5" customHeight="1">
      <c r="A73" s="28"/>
      <c r="B73" s="29"/>
      <c r="C73" s="28"/>
      <c r="D73" s="28"/>
      <c r="E73" s="225" t="str">
        <f>E7</f>
        <v>Osazení plavebních znaků</v>
      </c>
      <c r="F73" s="226"/>
      <c r="G73" s="226"/>
      <c r="H73" s="226"/>
      <c r="I73" s="28"/>
      <c r="J73" s="28"/>
      <c r="K73" s="28"/>
      <c r="L73" s="88"/>
      <c r="S73" s="28"/>
      <c r="T73" s="28"/>
      <c r="U73" s="28"/>
      <c r="V73" s="28"/>
      <c r="W73" s="28"/>
      <c r="X73" s="28"/>
      <c r="Y73" s="28"/>
      <c r="Z73" s="28"/>
      <c r="AA73" s="28"/>
      <c r="AB73" s="28"/>
      <c r="AC73" s="28"/>
      <c r="AD73" s="28"/>
      <c r="AE73" s="28"/>
    </row>
    <row r="74" spans="1:31" s="2" customFormat="1" ht="12" customHeight="1">
      <c r="A74" s="28"/>
      <c r="B74" s="29"/>
      <c r="C74" s="25" t="s">
        <v>107</v>
      </c>
      <c r="D74" s="28"/>
      <c r="E74" s="28"/>
      <c r="F74" s="28"/>
      <c r="G74" s="28"/>
      <c r="H74" s="28"/>
      <c r="I74" s="28"/>
      <c r="J74" s="28"/>
      <c r="K74" s="28"/>
      <c r="L74" s="88"/>
      <c r="S74" s="28"/>
      <c r="T74" s="28"/>
      <c r="U74" s="28"/>
      <c r="V74" s="28"/>
      <c r="W74" s="28"/>
      <c r="X74" s="28"/>
      <c r="Y74" s="28"/>
      <c r="Z74" s="28"/>
      <c r="AA74" s="28"/>
      <c r="AB74" s="28"/>
      <c r="AC74" s="28"/>
      <c r="AD74" s="28"/>
      <c r="AE74" s="28"/>
    </row>
    <row r="75" spans="1:31" s="2" customFormat="1" ht="16.5" customHeight="1">
      <c r="A75" s="28"/>
      <c r="B75" s="29"/>
      <c r="C75" s="28"/>
      <c r="D75" s="28"/>
      <c r="E75" s="187" t="str">
        <f>E9</f>
        <v>PS1.7._VDStre - VD Střekov (ř.km 767,68) - osazení světelných znaků</v>
      </c>
      <c r="F75" s="224"/>
      <c r="G75" s="224"/>
      <c r="H75" s="224"/>
      <c r="I75" s="28"/>
      <c r="J75" s="28"/>
      <c r="K75" s="28"/>
      <c r="L75" s="88"/>
      <c r="S75" s="28"/>
      <c r="T75" s="28"/>
      <c r="U75" s="28"/>
      <c r="V75" s="28"/>
      <c r="W75" s="28"/>
      <c r="X75" s="28"/>
      <c r="Y75" s="28"/>
      <c r="Z75" s="28"/>
      <c r="AA75" s="28"/>
      <c r="AB75" s="28"/>
      <c r="AC75" s="28"/>
      <c r="AD75" s="28"/>
      <c r="AE75" s="28"/>
    </row>
    <row r="76" spans="1:31" s="2" customFormat="1" ht="6.95" customHeight="1">
      <c r="A76" s="28"/>
      <c r="B76" s="29"/>
      <c r="C76" s="28"/>
      <c r="D76" s="28"/>
      <c r="E76" s="28"/>
      <c r="F76" s="28"/>
      <c r="G76" s="28"/>
      <c r="H76" s="28"/>
      <c r="I76" s="28"/>
      <c r="J76" s="28"/>
      <c r="K76" s="28"/>
      <c r="L76" s="88"/>
      <c r="S76" s="28"/>
      <c r="T76" s="28"/>
      <c r="U76" s="28"/>
      <c r="V76" s="28"/>
      <c r="W76" s="28"/>
      <c r="X76" s="28"/>
      <c r="Y76" s="28"/>
      <c r="Z76" s="28"/>
      <c r="AA76" s="28"/>
      <c r="AB76" s="28"/>
      <c r="AC76" s="28"/>
      <c r="AD76" s="28"/>
      <c r="AE76" s="28"/>
    </row>
    <row r="77" spans="1:31" s="2" customFormat="1" ht="12" customHeight="1">
      <c r="A77" s="28"/>
      <c r="B77" s="29"/>
      <c r="C77" s="25" t="s">
        <v>20</v>
      </c>
      <c r="D77" s="28"/>
      <c r="E77" s="28"/>
      <c r="F77" s="23" t="str">
        <f>F12</f>
        <v>Labe</v>
      </c>
      <c r="G77" s="28"/>
      <c r="H77" s="28"/>
      <c r="I77" s="25" t="s">
        <v>22</v>
      </c>
      <c r="J77" s="46" t="str">
        <f>IF(J12="","",J12)</f>
        <v>27. 12. 2019</v>
      </c>
      <c r="K77" s="28"/>
      <c r="L77" s="88"/>
      <c r="S77" s="28"/>
      <c r="T77" s="28"/>
      <c r="U77" s="28"/>
      <c r="V77" s="28"/>
      <c r="W77" s="28"/>
      <c r="X77" s="28"/>
      <c r="Y77" s="28"/>
      <c r="Z77" s="28"/>
      <c r="AA77" s="28"/>
      <c r="AB77" s="28"/>
      <c r="AC77" s="28"/>
      <c r="AD77" s="28"/>
      <c r="AE77" s="28"/>
    </row>
    <row r="78" spans="1:31" s="2" customFormat="1" ht="6.95" customHeight="1">
      <c r="A78" s="28"/>
      <c r="B78" s="29"/>
      <c r="C78" s="28"/>
      <c r="D78" s="28"/>
      <c r="E78" s="28"/>
      <c r="F78" s="28"/>
      <c r="G78" s="28"/>
      <c r="H78" s="28"/>
      <c r="I78" s="28"/>
      <c r="J78" s="28"/>
      <c r="K78" s="28"/>
      <c r="L78" s="88"/>
      <c r="S78" s="28"/>
      <c r="T78" s="28"/>
      <c r="U78" s="28"/>
      <c r="V78" s="28"/>
      <c r="W78" s="28"/>
      <c r="X78" s="28"/>
      <c r="Y78" s="28"/>
      <c r="Z78" s="28"/>
      <c r="AA78" s="28"/>
      <c r="AB78" s="28"/>
      <c r="AC78" s="28"/>
      <c r="AD78" s="28"/>
      <c r="AE78" s="28"/>
    </row>
    <row r="79" spans="1:31" s="2" customFormat="1" ht="25.7" customHeight="1">
      <c r="A79" s="28"/>
      <c r="B79" s="29"/>
      <c r="C79" s="25" t="s">
        <v>24</v>
      </c>
      <c r="D79" s="28"/>
      <c r="E79" s="28"/>
      <c r="F79" s="23" t="str">
        <f>E15</f>
        <v>Povodí Labe, s.p.</v>
      </c>
      <c r="G79" s="28"/>
      <c r="H79" s="28"/>
      <c r="I79" s="25" t="s">
        <v>31</v>
      </c>
      <c r="J79" s="26" t="str">
        <f>E21</f>
        <v>Building &amp; Law, spol. s r.o.</v>
      </c>
      <c r="K79" s="28"/>
      <c r="L79" s="88"/>
      <c r="S79" s="28"/>
      <c r="T79" s="28"/>
      <c r="U79" s="28"/>
      <c r="V79" s="28"/>
      <c r="W79" s="28"/>
      <c r="X79" s="28"/>
      <c r="Y79" s="28"/>
      <c r="Z79" s="28"/>
      <c r="AA79" s="28"/>
      <c r="AB79" s="28"/>
      <c r="AC79" s="28"/>
      <c r="AD79" s="28"/>
      <c r="AE79" s="28"/>
    </row>
    <row r="80" spans="1:31" s="2" customFormat="1" ht="15.2" customHeight="1">
      <c r="A80" s="28"/>
      <c r="B80" s="29"/>
      <c r="C80" s="25" t="s">
        <v>29</v>
      </c>
      <c r="D80" s="28"/>
      <c r="E80" s="28"/>
      <c r="F80" s="23" t="str">
        <f>IF(E18="","",E18)</f>
        <v xml:space="preserve"> </v>
      </c>
      <c r="G80" s="28"/>
      <c r="H80" s="28"/>
      <c r="I80" s="25" t="s">
        <v>35</v>
      </c>
      <c r="J80" s="26" t="str">
        <f>E24</f>
        <v>MD</v>
      </c>
      <c r="K80" s="28"/>
      <c r="L80" s="88"/>
      <c r="S80" s="28"/>
      <c r="T80" s="28"/>
      <c r="U80" s="28"/>
      <c r="V80" s="28"/>
      <c r="W80" s="28"/>
      <c r="X80" s="28"/>
      <c r="Y80" s="28"/>
      <c r="Z80" s="28"/>
      <c r="AA80" s="28"/>
      <c r="AB80" s="28"/>
      <c r="AC80" s="28"/>
      <c r="AD80" s="28"/>
      <c r="AE80" s="28"/>
    </row>
    <row r="81" spans="1:31" s="2" customFormat="1" ht="10.35" customHeight="1">
      <c r="A81" s="28"/>
      <c r="B81" s="29"/>
      <c r="C81" s="28"/>
      <c r="D81" s="28"/>
      <c r="E81" s="28"/>
      <c r="F81" s="28"/>
      <c r="G81" s="28"/>
      <c r="H81" s="28"/>
      <c r="I81" s="28"/>
      <c r="J81" s="28"/>
      <c r="K81" s="28"/>
      <c r="L81" s="88"/>
      <c r="S81" s="28"/>
      <c r="T81" s="28"/>
      <c r="U81" s="28"/>
      <c r="V81" s="28"/>
      <c r="W81" s="28"/>
      <c r="X81" s="28"/>
      <c r="Y81" s="28"/>
      <c r="Z81" s="28"/>
      <c r="AA81" s="28"/>
      <c r="AB81" s="28"/>
      <c r="AC81" s="28"/>
      <c r="AD81" s="28"/>
      <c r="AE81" s="28"/>
    </row>
    <row r="82" spans="1:31" s="11" customFormat="1" ht="29.25" customHeight="1">
      <c r="A82" s="113"/>
      <c r="B82" s="114"/>
      <c r="C82" s="115" t="s">
        <v>119</v>
      </c>
      <c r="D82" s="116" t="s">
        <v>58</v>
      </c>
      <c r="E82" s="116" t="s">
        <v>54</v>
      </c>
      <c r="F82" s="116" t="s">
        <v>55</v>
      </c>
      <c r="G82" s="116" t="s">
        <v>120</v>
      </c>
      <c r="H82" s="116" t="s">
        <v>121</v>
      </c>
      <c r="I82" s="116" t="s">
        <v>122</v>
      </c>
      <c r="J82" s="116" t="s">
        <v>111</v>
      </c>
      <c r="K82" s="117" t="s">
        <v>123</v>
      </c>
      <c r="L82" s="118"/>
      <c r="M82" s="53" t="s">
        <v>3</v>
      </c>
      <c r="N82" s="54" t="s">
        <v>43</v>
      </c>
      <c r="O82" s="54" t="s">
        <v>124</v>
      </c>
      <c r="P82" s="54" t="s">
        <v>125</v>
      </c>
      <c r="Q82" s="54" t="s">
        <v>126</v>
      </c>
      <c r="R82" s="54" t="s">
        <v>127</v>
      </c>
      <c r="S82" s="54" t="s">
        <v>128</v>
      </c>
      <c r="T82" s="55" t="s">
        <v>129</v>
      </c>
      <c r="U82" s="113"/>
      <c r="V82" s="113"/>
      <c r="W82" s="113"/>
      <c r="X82" s="113"/>
      <c r="Y82" s="113"/>
      <c r="Z82" s="113"/>
      <c r="AA82" s="113"/>
      <c r="AB82" s="113"/>
      <c r="AC82" s="113"/>
      <c r="AD82" s="113"/>
      <c r="AE82" s="113"/>
    </row>
    <row r="83" spans="1:63" s="2" customFormat="1" ht="22.9" customHeight="1">
      <c r="A83" s="28"/>
      <c r="B83" s="29"/>
      <c r="C83" s="60" t="s">
        <v>130</v>
      </c>
      <c r="D83" s="28"/>
      <c r="E83" s="28"/>
      <c r="F83" s="28"/>
      <c r="G83" s="28"/>
      <c r="H83" s="28"/>
      <c r="I83" s="28"/>
      <c r="J83" s="119">
        <f>BK83</f>
        <v>0</v>
      </c>
      <c r="K83" s="28"/>
      <c r="L83" s="29"/>
      <c r="M83" s="56"/>
      <c r="N83" s="47"/>
      <c r="O83" s="57"/>
      <c r="P83" s="120">
        <f>P84+P130</f>
        <v>102.73215</v>
      </c>
      <c r="Q83" s="57"/>
      <c r="R83" s="120">
        <f>R84+R130</f>
        <v>0.012369999999999999</v>
      </c>
      <c r="S83" s="57"/>
      <c r="T83" s="121">
        <f>T84+T130</f>
        <v>0.06</v>
      </c>
      <c r="U83" s="28"/>
      <c r="V83" s="28"/>
      <c r="W83" s="28"/>
      <c r="X83" s="28"/>
      <c r="Y83" s="28"/>
      <c r="Z83" s="28"/>
      <c r="AA83" s="28"/>
      <c r="AB83" s="28"/>
      <c r="AC83" s="28"/>
      <c r="AD83" s="28"/>
      <c r="AE83" s="28"/>
      <c r="AT83" s="16" t="s">
        <v>72</v>
      </c>
      <c r="AU83" s="16" t="s">
        <v>112</v>
      </c>
      <c r="BK83" s="122">
        <f>BK84+BK130</f>
        <v>0</v>
      </c>
    </row>
    <row r="84" spans="2:63" s="12" customFormat="1" ht="25.9" customHeight="1">
      <c r="B84" s="123"/>
      <c r="D84" s="124" t="s">
        <v>72</v>
      </c>
      <c r="E84" s="125" t="s">
        <v>249</v>
      </c>
      <c r="F84" s="125" t="s">
        <v>250</v>
      </c>
      <c r="J84" s="126">
        <f>BK84</f>
        <v>0</v>
      </c>
      <c r="L84" s="123"/>
      <c r="M84" s="127"/>
      <c r="N84" s="128"/>
      <c r="O84" s="128"/>
      <c r="P84" s="129">
        <f>P85+P101</f>
        <v>38.732150000000004</v>
      </c>
      <c r="Q84" s="128"/>
      <c r="R84" s="129">
        <f>R85+R101</f>
        <v>0.012369999999999999</v>
      </c>
      <c r="S84" s="128"/>
      <c r="T84" s="130">
        <f>T85+T101</f>
        <v>0.06</v>
      </c>
      <c r="AR84" s="124" t="s">
        <v>83</v>
      </c>
      <c r="AT84" s="131" t="s">
        <v>72</v>
      </c>
      <c r="AU84" s="131" t="s">
        <v>73</v>
      </c>
      <c r="AY84" s="124" t="s">
        <v>134</v>
      </c>
      <c r="BK84" s="132">
        <f>BK85+BK101</f>
        <v>0</v>
      </c>
    </row>
    <row r="85" spans="2:63" s="12" customFormat="1" ht="22.9" customHeight="1">
      <c r="B85" s="123"/>
      <c r="D85" s="124" t="s">
        <v>72</v>
      </c>
      <c r="E85" s="133" t="s">
        <v>251</v>
      </c>
      <c r="F85" s="133" t="s">
        <v>252</v>
      </c>
      <c r="J85" s="134">
        <f>BK85</f>
        <v>0</v>
      </c>
      <c r="L85" s="123"/>
      <c r="M85" s="127"/>
      <c r="N85" s="128"/>
      <c r="O85" s="128"/>
      <c r="P85" s="129">
        <f>SUM(P86:P100)</f>
        <v>28.963962000000002</v>
      </c>
      <c r="Q85" s="128"/>
      <c r="R85" s="129">
        <f>SUM(R86:R100)</f>
        <v>0.00588</v>
      </c>
      <c r="S85" s="128"/>
      <c r="T85" s="130">
        <f>SUM(T86:T100)</f>
        <v>0.06</v>
      </c>
      <c r="AR85" s="124" t="s">
        <v>83</v>
      </c>
      <c r="AT85" s="131" t="s">
        <v>72</v>
      </c>
      <c r="AU85" s="131" t="s">
        <v>81</v>
      </c>
      <c r="AY85" s="124" t="s">
        <v>134</v>
      </c>
      <c r="BK85" s="132">
        <f>SUM(BK86:BK100)</f>
        <v>0</v>
      </c>
    </row>
    <row r="86" spans="1:65" s="2" customFormat="1" ht="16.5" customHeight="1">
      <c r="A86" s="28"/>
      <c r="B86" s="135"/>
      <c r="C86" s="136" t="s">
        <v>81</v>
      </c>
      <c r="D86" s="136" t="s">
        <v>137</v>
      </c>
      <c r="E86" s="137" t="s">
        <v>266</v>
      </c>
      <c r="F86" s="138" t="s">
        <v>267</v>
      </c>
      <c r="G86" s="139" t="s">
        <v>226</v>
      </c>
      <c r="H86" s="140">
        <v>84</v>
      </c>
      <c r="I86" s="185">
        <v>0</v>
      </c>
      <c r="J86" s="141">
        <f>ROUND(I86*H86,2)</f>
        <v>0</v>
      </c>
      <c r="K86" s="138" t="s">
        <v>140</v>
      </c>
      <c r="L86" s="29"/>
      <c r="M86" s="142" t="s">
        <v>3</v>
      </c>
      <c r="N86" s="143" t="s">
        <v>44</v>
      </c>
      <c r="O86" s="144">
        <v>0.266</v>
      </c>
      <c r="P86" s="144">
        <f>O86*H86</f>
        <v>22.344</v>
      </c>
      <c r="Q86" s="144">
        <v>7E-05</v>
      </c>
      <c r="R86" s="144">
        <f>Q86*H86</f>
        <v>0.00588</v>
      </c>
      <c r="S86" s="144">
        <v>0</v>
      </c>
      <c r="T86" s="145">
        <f>S86*H86</f>
        <v>0</v>
      </c>
      <c r="U86" s="28"/>
      <c r="V86" s="28"/>
      <c r="W86" s="28"/>
      <c r="X86" s="28"/>
      <c r="Y86" s="28"/>
      <c r="Z86" s="28"/>
      <c r="AA86" s="28"/>
      <c r="AB86" s="28"/>
      <c r="AC86" s="28"/>
      <c r="AD86" s="28"/>
      <c r="AE86" s="28"/>
      <c r="AR86" s="146" t="s">
        <v>256</v>
      </c>
      <c r="AT86" s="146" t="s">
        <v>137</v>
      </c>
      <c r="AU86" s="146" t="s">
        <v>83</v>
      </c>
      <c r="AY86" s="16" t="s">
        <v>134</v>
      </c>
      <c r="BE86" s="147">
        <f>IF(N86="základní",J86,0)</f>
        <v>0</v>
      </c>
      <c r="BF86" s="147">
        <f>IF(N86="snížená",J86,0)</f>
        <v>0</v>
      </c>
      <c r="BG86" s="147">
        <f>IF(N86="zákl. přenesená",J86,0)</f>
        <v>0</v>
      </c>
      <c r="BH86" s="147">
        <f>IF(N86="sníž. přenesená",J86,0)</f>
        <v>0</v>
      </c>
      <c r="BI86" s="147">
        <f>IF(N86="nulová",J86,0)</f>
        <v>0</v>
      </c>
      <c r="BJ86" s="16" t="s">
        <v>81</v>
      </c>
      <c r="BK86" s="147">
        <f>ROUND(I86*H86,2)</f>
        <v>0</v>
      </c>
      <c r="BL86" s="16" t="s">
        <v>256</v>
      </c>
      <c r="BM86" s="146" t="s">
        <v>268</v>
      </c>
    </row>
    <row r="87" spans="1:47" s="2" customFormat="1" ht="29.25">
      <c r="A87" s="28"/>
      <c r="B87" s="29"/>
      <c r="C87" s="28"/>
      <c r="D87" s="148" t="s">
        <v>186</v>
      </c>
      <c r="E87" s="28"/>
      <c r="F87" s="149" t="s">
        <v>269</v>
      </c>
      <c r="G87" s="28"/>
      <c r="H87" s="28"/>
      <c r="I87" s="28"/>
      <c r="J87" s="28"/>
      <c r="K87" s="28"/>
      <c r="L87" s="29"/>
      <c r="M87" s="150"/>
      <c r="N87" s="151"/>
      <c r="O87" s="49"/>
      <c r="P87" s="49"/>
      <c r="Q87" s="49"/>
      <c r="R87" s="49"/>
      <c r="S87" s="49"/>
      <c r="T87" s="50"/>
      <c r="U87" s="28"/>
      <c r="V87" s="28"/>
      <c r="W87" s="28"/>
      <c r="X87" s="28"/>
      <c r="Y87" s="28"/>
      <c r="Z87" s="28"/>
      <c r="AA87" s="28"/>
      <c r="AB87" s="28"/>
      <c r="AC87" s="28"/>
      <c r="AD87" s="28"/>
      <c r="AE87" s="28"/>
      <c r="AT87" s="16" t="s">
        <v>186</v>
      </c>
      <c r="AU87" s="16" t="s">
        <v>83</v>
      </c>
    </row>
    <row r="88" spans="1:47" s="2" customFormat="1" ht="39">
      <c r="A88" s="28"/>
      <c r="B88" s="29"/>
      <c r="C88" s="28"/>
      <c r="D88" s="148" t="s">
        <v>143</v>
      </c>
      <c r="E88" s="28"/>
      <c r="F88" s="149" t="s">
        <v>503</v>
      </c>
      <c r="G88" s="28"/>
      <c r="H88" s="28"/>
      <c r="I88" s="28"/>
      <c r="J88" s="28"/>
      <c r="K88" s="28"/>
      <c r="L88" s="29"/>
      <c r="M88" s="150"/>
      <c r="N88" s="151"/>
      <c r="O88" s="49"/>
      <c r="P88" s="49"/>
      <c r="Q88" s="49"/>
      <c r="R88" s="49"/>
      <c r="S88" s="49"/>
      <c r="T88" s="50"/>
      <c r="U88" s="28"/>
      <c r="V88" s="28"/>
      <c r="W88" s="28"/>
      <c r="X88" s="28"/>
      <c r="Y88" s="28"/>
      <c r="Z88" s="28"/>
      <c r="AA88" s="28"/>
      <c r="AB88" s="28"/>
      <c r="AC88" s="28"/>
      <c r="AD88" s="28"/>
      <c r="AE88" s="28"/>
      <c r="AT88" s="16" t="s">
        <v>143</v>
      </c>
      <c r="AU88" s="16" t="s">
        <v>83</v>
      </c>
    </row>
    <row r="89" spans="2:51" s="13" customFormat="1" ht="12">
      <c r="B89" s="156"/>
      <c r="D89" s="148" t="s">
        <v>188</v>
      </c>
      <c r="E89" s="157" t="s">
        <v>3</v>
      </c>
      <c r="F89" s="158" t="s">
        <v>504</v>
      </c>
      <c r="H89" s="159">
        <v>8</v>
      </c>
      <c r="L89" s="156"/>
      <c r="M89" s="160"/>
      <c r="N89" s="161"/>
      <c r="O89" s="161"/>
      <c r="P89" s="161"/>
      <c r="Q89" s="161"/>
      <c r="R89" s="161"/>
      <c r="S89" s="161"/>
      <c r="T89" s="162"/>
      <c r="AT89" s="157" t="s">
        <v>188</v>
      </c>
      <c r="AU89" s="157" t="s">
        <v>83</v>
      </c>
      <c r="AV89" s="13" t="s">
        <v>83</v>
      </c>
      <c r="AW89" s="13" t="s">
        <v>34</v>
      </c>
      <c r="AX89" s="13" t="s">
        <v>73</v>
      </c>
      <c r="AY89" s="157" t="s">
        <v>134</v>
      </c>
    </row>
    <row r="90" spans="2:51" s="13" customFormat="1" ht="12">
      <c r="B90" s="156"/>
      <c r="D90" s="148" t="s">
        <v>188</v>
      </c>
      <c r="E90" s="157" t="s">
        <v>3</v>
      </c>
      <c r="F90" s="158" t="s">
        <v>505</v>
      </c>
      <c r="H90" s="159">
        <v>16</v>
      </c>
      <c r="L90" s="156"/>
      <c r="M90" s="160"/>
      <c r="N90" s="161"/>
      <c r="O90" s="161"/>
      <c r="P90" s="161"/>
      <c r="Q90" s="161"/>
      <c r="R90" s="161"/>
      <c r="S90" s="161"/>
      <c r="T90" s="162"/>
      <c r="AT90" s="157" t="s">
        <v>188</v>
      </c>
      <c r="AU90" s="157" t="s">
        <v>83</v>
      </c>
      <c r="AV90" s="13" t="s">
        <v>83</v>
      </c>
      <c r="AW90" s="13" t="s">
        <v>34</v>
      </c>
      <c r="AX90" s="13" t="s">
        <v>73</v>
      </c>
      <c r="AY90" s="157" t="s">
        <v>134</v>
      </c>
    </row>
    <row r="91" spans="2:51" s="13" customFormat="1" ht="12">
      <c r="B91" s="156"/>
      <c r="D91" s="148" t="s">
        <v>188</v>
      </c>
      <c r="E91" s="157" t="s">
        <v>3</v>
      </c>
      <c r="F91" s="158" t="s">
        <v>388</v>
      </c>
      <c r="H91" s="159">
        <v>60</v>
      </c>
      <c r="L91" s="156"/>
      <c r="M91" s="160"/>
      <c r="N91" s="161"/>
      <c r="O91" s="161"/>
      <c r="P91" s="161"/>
      <c r="Q91" s="161"/>
      <c r="R91" s="161"/>
      <c r="S91" s="161"/>
      <c r="T91" s="162"/>
      <c r="AT91" s="157" t="s">
        <v>188</v>
      </c>
      <c r="AU91" s="157" t="s">
        <v>83</v>
      </c>
      <c r="AV91" s="13" t="s">
        <v>83</v>
      </c>
      <c r="AW91" s="13" t="s">
        <v>34</v>
      </c>
      <c r="AX91" s="13" t="s">
        <v>73</v>
      </c>
      <c r="AY91" s="157" t="s">
        <v>134</v>
      </c>
    </row>
    <row r="92" spans="2:51" s="14" customFormat="1" ht="12">
      <c r="B92" s="172"/>
      <c r="D92" s="148" t="s">
        <v>188</v>
      </c>
      <c r="E92" s="173" t="s">
        <v>3</v>
      </c>
      <c r="F92" s="174" t="s">
        <v>273</v>
      </c>
      <c r="H92" s="175">
        <v>84</v>
      </c>
      <c r="L92" s="172"/>
      <c r="M92" s="176"/>
      <c r="N92" s="177"/>
      <c r="O92" s="177"/>
      <c r="P92" s="177"/>
      <c r="Q92" s="177"/>
      <c r="R92" s="177"/>
      <c r="S92" s="177"/>
      <c r="T92" s="178"/>
      <c r="AT92" s="173" t="s">
        <v>188</v>
      </c>
      <c r="AU92" s="173" t="s">
        <v>83</v>
      </c>
      <c r="AV92" s="14" t="s">
        <v>159</v>
      </c>
      <c r="AW92" s="14" t="s">
        <v>34</v>
      </c>
      <c r="AX92" s="14" t="s">
        <v>81</v>
      </c>
      <c r="AY92" s="173" t="s">
        <v>134</v>
      </c>
    </row>
    <row r="93" spans="1:65" s="2" customFormat="1" ht="16.5" customHeight="1">
      <c r="A93" s="28"/>
      <c r="B93" s="135"/>
      <c r="C93" s="163" t="s">
        <v>83</v>
      </c>
      <c r="D93" s="163" t="s">
        <v>230</v>
      </c>
      <c r="E93" s="164" t="s">
        <v>275</v>
      </c>
      <c r="F93" s="165" t="s">
        <v>276</v>
      </c>
      <c r="G93" s="166" t="s">
        <v>226</v>
      </c>
      <c r="H93" s="167">
        <v>24</v>
      </c>
      <c r="I93" s="186">
        <v>0</v>
      </c>
      <c r="J93" s="168">
        <f>ROUND(I93*H93,2)</f>
        <v>0</v>
      </c>
      <c r="K93" s="165" t="s">
        <v>3</v>
      </c>
      <c r="L93" s="169"/>
      <c r="M93" s="170" t="s">
        <v>3</v>
      </c>
      <c r="N93" s="171" t="s">
        <v>44</v>
      </c>
      <c r="O93" s="144">
        <v>0</v>
      </c>
      <c r="P93" s="144">
        <f>O93*H93</f>
        <v>0</v>
      </c>
      <c r="Q93" s="144">
        <v>0</v>
      </c>
      <c r="R93" s="144">
        <f>Q93*H93</f>
        <v>0</v>
      </c>
      <c r="S93" s="144">
        <v>0</v>
      </c>
      <c r="T93" s="145">
        <f>S93*H93</f>
        <v>0</v>
      </c>
      <c r="U93" s="28"/>
      <c r="V93" s="28"/>
      <c r="W93" s="28"/>
      <c r="X93" s="28"/>
      <c r="Y93" s="28"/>
      <c r="Z93" s="28"/>
      <c r="AA93" s="28"/>
      <c r="AB93" s="28"/>
      <c r="AC93" s="28"/>
      <c r="AD93" s="28"/>
      <c r="AE93" s="28"/>
      <c r="AR93" s="146" t="s">
        <v>262</v>
      </c>
      <c r="AT93" s="146" t="s">
        <v>230</v>
      </c>
      <c r="AU93" s="146" t="s">
        <v>83</v>
      </c>
      <c r="AY93" s="16" t="s">
        <v>134</v>
      </c>
      <c r="BE93" s="147">
        <f>IF(N93="základní",J93,0)</f>
        <v>0</v>
      </c>
      <c r="BF93" s="147">
        <f>IF(N93="snížená",J93,0)</f>
        <v>0</v>
      </c>
      <c r="BG93" s="147">
        <f>IF(N93="zákl. přenesená",J93,0)</f>
        <v>0</v>
      </c>
      <c r="BH93" s="147">
        <f>IF(N93="sníž. přenesená",J93,0)</f>
        <v>0</v>
      </c>
      <c r="BI93" s="147">
        <f>IF(N93="nulová",J93,0)</f>
        <v>0</v>
      </c>
      <c r="BJ93" s="16" t="s">
        <v>81</v>
      </c>
      <c r="BK93" s="147">
        <f>ROUND(I93*H93,2)</f>
        <v>0</v>
      </c>
      <c r="BL93" s="16" t="s">
        <v>256</v>
      </c>
      <c r="BM93" s="146" t="s">
        <v>277</v>
      </c>
    </row>
    <row r="94" spans="2:51" s="13" customFormat="1" ht="12">
      <c r="B94" s="156"/>
      <c r="D94" s="148" t="s">
        <v>188</v>
      </c>
      <c r="E94" s="157" t="s">
        <v>3</v>
      </c>
      <c r="F94" s="158" t="s">
        <v>271</v>
      </c>
      <c r="H94" s="159">
        <v>24</v>
      </c>
      <c r="L94" s="156"/>
      <c r="M94" s="160"/>
      <c r="N94" s="161"/>
      <c r="O94" s="161"/>
      <c r="P94" s="161"/>
      <c r="Q94" s="161"/>
      <c r="R94" s="161"/>
      <c r="S94" s="161"/>
      <c r="T94" s="162"/>
      <c r="AT94" s="157" t="s">
        <v>188</v>
      </c>
      <c r="AU94" s="157" t="s">
        <v>83</v>
      </c>
      <c r="AV94" s="13" t="s">
        <v>83</v>
      </c>
      <c r="AW94" s="13" t="s">
        <v>34</v>
      </c>
      <c r="AX94" s="13" t="s">
        <v>81</v>
      </c>
      <c r="AY94" s="157" t="s">
        <v>134</v>
      </c>
    </row>
    <row r="95" spans="1:65" s="2" customFormat="1" ht="16.5" customHeight="1">
      <c r="A95" s="28"/>
      <c r="B95" s="135"/>
      <c r="C95" s="163" t="s">
        <v>152</v>
      </c>
      <c r="D95" s="163" t="s">
        <v>230</v>
      </c>
      <c r="E95" s="164" t="s">
        <v>279</v>
      </c>
      <c r="F95" s="165" t="s">
        <v>280</v>
      </c>
      <c r="G95" s="166" t="s">
        <v>139</v>
      </c>
      <c r="H95" s="167">
        <v>2</v>
      </c>
      <c r="I95" s="186">
        <v>0</v>
      </c>
      <c r="J95" s="168">
        <f>ROUND(I95*H95,2)</f>
        <v>0</v>
      </c>
      <c r="K95" s="165" t="s">
        <v>3</v>
      </c>
      <c r="L95" s="169"/>
      <c r="M95" s="170" t="s">
        <v>3</v>
      </c>
      <c r="N95" s="171" t="s">
        <v>44</v>
      </c>
      <c r="O95" s="144">
        <v>0</v>
      </c>
      <c r="P95" s="144">
        <f>O95*H95</f>
        <v>0</v>
      </c>
      <c r="Q95" s="144">
        <v>0</v>
      </c>
      <c r="R95" s="144">
        <f>Q95*H95</f>
        <v>0</v>
      </c>
      <c r="S95" s="144">
        <v>0</v>
      </c>
      <c r="T95" s="145">
        <f>S95*H95</f>
        <v>0</v>
      </c>
      <c r="U95" s="28"/>
      <c r="V95" s="28"/>
      <c r="W95" s="28"/>
      <c r="X95" s="28"/>
      <c r="Y95" s="28"/>
      <c r="Z95" s="28"/>
      <c r="AA95" s="28"/>
      <c r="AB95" s="28"/>
      <c r="AC95" s="28"/>
      <c r="AD95" s="28"/>
      <c r="AE95" s="28"/>
      <c r="AR95" s="146" t="s">
        <v>262</v>
      </c>
      <c r="AT95" s="146" t="s">
        <v>230</v>
      </c>
      <c r="AU95" s="146" t="s">
        <v>83</v>
      </c>
      <c r="AY95" s="16" t="s">
        <v>134</v>
      </c>
      <c r="BE95" s="147">
        <f>IF(N95="základní",J95,0)</f>
        <v>0</v>
      </c>
      <c r="BF95" s="147">
        <f>IF(N95="snížená",J95,0)</f>
        <v>0</v>
      </c>
      <c r="BG95" s="147">
        <f>IF(N95="zákl. přenesená",J95,0)</f>
        <v>0</v>
      </c>
      <c r="BH95" s="147">
        <f>IF(N95="sníž. přenesená",J95,0)</f>
        <v>0</v>
      </c>
      <c r="BI95" s="147">
        <f>IF(N95="nulová",J95,0)</f>
        <v>0</v>
      </c>
      <c r="BJ95" s="16" t="s">
        <v>81</v>
      </c>
      <c r="BK95" s="147">
        <f>ROUND(I95*H95,2)</f>
        <v>0</v>
      </c>
      <c r="BL95" s="16" t="s">
        <v>256</v>
      </c>
      <c r="BM95" s="146" t="s">
        <v>281</v>
      </c>
    </row>
    <row r="96" spans="1:65" s="2" customFormat="1" ht="16.5" customHeight="1">
      <c r="A96" s="28"/>
      <c r="B96" s="135"/>
      <c r="C96" s="136" t="s">
        <v>159</v>
      </c>
      <c r="D96" s="136" t="s">
        <v>137</v>
      </c>
      <c r="E96" s="137" t="s">
        <v>300</v>
      </c>
      <c r="F96" s="138" t="s">
        <v>301</v>
      </c>
      <c r="G96" s="139" t="s">
        <v>226</v>
      </c>
      <c r="H96" s="140">
        <v>60</v>
      </c>
      <c r="I96" s="185">
        <v>0</v>
      </c>
      <c r="J96" s="141">
        <f>ROUND(I96*H96,2)</f>
        <v>0</v>
      </c>
      <c r="K96" s="138" t="s">
        <v>140</v>
      </c>
      <c r="L96" s="29"/>
      <c r="M96" s="142" t="s">
        <v>3</v>
      </c>
      <c r="N96" s="143" t="s">
        <v>44</v>
      </c>
      <c r="O96" s="144">
        <v>0.11</v>
      </c>
      <c r="P96" s="144">
        <f>O96*H96</f>
        <v>6.6</v>
      </c>
      <c r="Q96" s="144">
        <v>0</v>
      </c>
      <c r="R96" s="144">
        <f>Q96*H96</f>
        <v>0</v>
      </c>
      <c r="S96" s="144">
        <v>0.001</v>
      </c>
      <c r="T96" s="145">
        <f>S96*H96</f>
        <v>0.06</v>
      </c>
      <c r="U96" s="28"/>
      <c r="V96" s="28"/>
      <c r="W96" s="28"/>
      <c r="X96" s="28"/>
      <c r="Y96" s="28"/>
      <c r="Z96" s="28"/>
      <c r="AA96" s="28"/>
      <c r="AB96" s="28"/>
      <c r="AC96" s="28"/>
      <c r="AD96" s="28"/>
      <c r="AE96" s="28"/>
      <c r="AR96" s="146" t="s">
        <v>256</v>
      </c>
      <c r="AT96" s="146" t="s">
        <v>137</v>
      </c>
      <c r="AU96" s="146" t="s">
        <v>83</v>
      </c>
      <c r="AY96" s="16" t="s">
        <v>134</v>
      </c>
      <c r="BE96" s="147">
        <f>IF(N96="základní",J96,0)</f>
        <v>0</v>
      </c>
      <c r="BF96" s="147">
        <f>IF(N96="snížená",J96,0)</f>
        <v>0</v>
      </c>
      <c r="BG96" s="147">
        <f>IF(N96="zákl. přenesená",J96,0)</f>
        <v>0</v>
      </c>
      <c r="BH96" s="147">
        <f>IF(N96="sníž. přenesená",J96,0)</f>
        <v>0</v>
      </c>
      <c r="BI96" s="147">
        <f>IF(N96="nulová",J96,0)</f>
        <v>0</v>
      </c>
      <c r="BJ96" s="16" t="s">
        <v>81</v>
      </c>
      <c r="BK96" s="147">
        <f>ROUND(I96*H96,2)</f>
        <v>0</v>
      </c>
      <c r="BL96" s="16" t="s">
        <v>256</v>
      </c>
      <c r="BM96" s="146" t="s">
        <v>302</v>
      </c>
    </row>
    <row r="97" spans="1:47" s="2" customFormat="1" ht="48.75">
      <c r="A97" s="28"/>
      <c r="B97" s="29"/>
      <c r="C97" s="28"/>
      <c r="D97" s="148" t="s">
        <v>186</v>
      </c>
      <c r="E97" s="28"/>
      <c r="F97" s="149" t="s">
        <v>303</v>
      </c>
      <c r="G97" s="28"/>
      <c r="H97" s="28"/>
      <c r="I97" s="28"/>
      <c r="J97" s="28"/>
      <c r="K97" s="28"/>
      <c r="L97" s="29"/>
      <c r="M97" s="150"/>
      <c r="N97" s="151"/>
      <c r="O97" s="49"/>
      <c r="P97" s="49"/>
      <c r="Q97" s="49"/>
      <c r="R97" s="49"/>
      <c r="S97" s="49"/>
      <c r="T97" s="50"/>
      <c r="U97" s="28"/>
      <c r="V97" s="28"/>
      <c r="W97" s="28"/>
      <c r="X97" s="28"/>
      <c r="Y97" s="28"/>
      <c r="Z97" s="28"/>
      <c r="AA97" s="28"/>
      <c r="AB97" s="28"/>
      <c r="AC97" s="28"/>
      <c r="AD97" s="28"/>
      <c r="AE97" s="28"/>
      <c r="AT97" s="16" t="s">
        <v>186</v>
      </c>
      <c r="AU97" s="16" t="s">
        <v>83</v>
      </c>
    </row>
    <row r="98" spans="2:51" s="13" customFormat="1" ht="12">
      <c r="B98" s="156"/>
      <c r="D98" s="148" t="s">
        <v>188</v>
      </c>
      <c r="E98" s="157" t="s">
        <v>3</v>
      </c>
      <c r="F98" s="158" t="s">
        <v>388</v>
      </c>
      <c r="H98" s="159">
        <v>60</v>
      </c>
      <c r="L98" s="156"/>
      <c r="M98" s="160"/>
      <c r="N98" s="161"/>
      <c r="O98" s="161"/>
      <c r="P98" s="161"/>
      <c r="Q98" s="161"/>
      <c r="R98" s="161"/>
      <c r="S98" s="161"/>
      <c r="T98" s="162"/>
      <c r="AT98" s="157" t="s">
        <v>188</v>
      </c>
      <c r="AU98" s="157" t="s">
        <v>83</v>
      </c>
      <c r="AV98" s="13" t="s">
        <v>83</v>
      </c>
      <c r="AW98" s="13" t="s">
        <v>34</v>
      </c>
      <c r="AX98" s="13" t="s">
        <v>81</v>
      </c>
      <c r="AY98" s="157" t="s">
        <v>134</v>
      </c>
    </row>
    <row r="99" spans="1:65" s="2" customFormat="1" ht="21.75" customHeight="1">
      <c r="A99" s="28"/>
      <c r="B99" s="135"/>
      <c r="C99" s="136" t="s">
        <v>133</v>
      </c>
      <c r="D99" s="136" t="s">
        <v>137</v>
      </c>
      <c r="E99" s="137" t="s">
        <v>306</v>
      </c>
      <c r="F99" s="138" t="s">
        <v>307</v>
      </c>
      <c r="G99" s="139" t="s">
        <v>246</v>
      </c>
      <c r="H99" s="140">
        <v>0.006</v>
      </c>
      <c r="I99" s="185">
        <v>0</v>
      </c>
      <c r="J99" s="141">
        <f>ROUND(I99*H99,2)</f>
        <v>0</v>
      </c>
      <c r="K99" s="138" t="s">
        <v>140</v>
      </c>
      <c r="L99" s="29"/>
      <c r="M99" s="142" t="s">
        <v>3</v>
      </c>
      <c r="N99" s="143" t="s">
        <v>44</v>
      </c>
      <c r="O99" s="144">
        <v>3.327</v>
      </c>
      <c r="P99" s="144">
        <f>O99*H99</f>
        <v>0.019962</v>
      </c>
      <c r="Q99" s="144">
        <v>0</v>
      </c>
      <c r="R99" s="144">
        <f>Q99*H99</f>
        <v>0</v>
      </c>
      <c r="S99" s="144">
        <v>0</v>
      </c>
      <c r="T99" s="145">
        <f>S99*H99</f>
        <v>0</v>
      </c>
      <c r="U99" s="28"/>
      <c r="V99" s="28"/>
      <c r="W99" s="28"/>
      <c r="X99" s="28"/>
      <c r="Y99" s="28"/>
      <c r="Z99" s="28"/>
      <c r="AA99" s="28"/>
      <c r="AB99" s="28"/>
      <c r="AC99" s="28"/>
      <c r="AD99" s="28"/>
      <c r="AE99" s="28"/>
      <c r="AR99" s="146" t="s">
        <v>256</v>
      </c>
      <c r="AT99" s="146" t="s">
        <v>137</v>
      </c>
      <c r="AU99" s="146" t="s">
        <v>83</v>
      </c>
      <c r="AY99" s="16" t="s">
        <v>134</v>
      </c>
      <c r="BE99" s="147">
        <f>IF(N99="základní",J99,0)</f>
        <v>0</v>
      </c>
      <c r="BF99" s="147">
        <f>IF(N99="snížená",J99,0)</f>
        <v>0</v>
      </c>
      <c r="BG99" s="147">
        <f>IF(N99="zákl. přenesená",J99,0)</f>
        <v>0</v>
      </c>
      <c r="BH99" s="147">
        <f>IF(N99="sníž. přenesená",J99,0)</f>
        <v>0</v>
      </c>
      <c r="BI99" s="147">
        <f>IF(N99="nulová",J99,0)</f>
        <v>0</v>
      </c>
      <c r="BJ99" s="16" t="s">
        <v>81</v>
      </c>
      <c r="BK99" s="147">
        <f>ROUND(I99*H99,2)</f>
        <v>0</v>
      </c>
      <c r="BL99" s="16" t="s">
        <v>256</v>
      </c>
      <c r="BM99" s="146" t="s">
        <v>308</v>
      </c>
    </row>
    <row r="100" spans="1:47" s="2" customFormat="1" ht="78">
      <c r="A100" s="28"/>
      <c r="B100" s="29"/>
      <c r="C100" s="28"/>
      <c r="D100" s="148" t="s">
        <v>186</v>
      </c>
      <c r="E100" s="28"/>
      <c r="F100" s="149" t="s">
        <v>309</v>
      </c>
      <c r="G100" s="28"/>
      <c r="H100" s="28"/>
      <c r="I100" s="28"/>
      <c r="J100" s="28"/>
      <c r="K100" s="28"/>
      <c r="L100" s="29"/>
      <c r="M100" s="150"/>
      <c r="N100" s="151"/>
      <c r="O100" s="49"/>
      <c r="P100" s="49"/>
      <c r="Q100" s="49"/>
      <c r="R100" s="49"/>
      <c r="S100" s="49"/>
      <c r="T100" s="50"/>
      <c r="U100" s="28"/>
      <c r="V100" s="28"/>
      <c r="W100" s="28"/>
      <c r="X100" s="28"/>
      <c r="Y100" s="28"/>
      <c r="Z100" s="28"/>
      <c r="AA100" s="28"/>
      <c r="AB100" s="28"/>
      <c r="AC100" s="28"/>
      <c r="AD100" s="28"/>
      <c r="AE100" s="28"/>
      <c r="AT100" s="16" t="s">
        <v>186</v>
      </c>
      <c r="AU100" s="16" t="s">
        <v>83</v>
      </c>
    </row>
    <row r="101" spans="2:63" s="12" customFormat="1" ht="22.9" customHeight="1">
      <c r="B101" s="123"/>
      <c r="D101" s="124" t="s">
        <v>72</v>
      </c>
      <c r="E101" s="133" t="s">
        <v>310</v>
      </c>
      <c r="F101" s="133" t="s">
        <v>311</v>
      </c>
      <c r="J101" s="134">
        <f>BK101</f>
        <v>0</v>
      </c>
      <c r="L101" s="123"/>
      <c r="M101" s="127"/>
      <c r="N101" s="128"/>
      <c r="O101" s="128"/>
      <c r="P101" s="129">
        <f>SUM(P102:P129)</f>
        <v>9.768188000000002</v>
      </c>
      <c r="Q101" s="128"/>
      <c r="R101" s="129">
        <f>SUM(R102:R129)</f>
        <v>0.00649</v>
      </c>
      <c r="S101" s="128"/>
      <c r="T101" s="130">
        <f>SUM(T102:T129)</f>
        <v>0</v>
      </c>
      <c r="AR101" s="124" t="s">
        <v>83</v>
      </c>
      <c r="AT101" s="131" t="s">
        <v>72</v>
      </c>
      <c r="AU101" s="131" t="s">
        <v>81</v>
      </c>
      <c r="AY101" s="124" t="s">
        <v>134</v>
      </c>
      <c r="BK101" s="132">
        <f>SUM(BK102:BK129)</f>
        <v>0</v>
      </c>
    </row>
    <row r="102" spans="1:65" s="2" customFormat="1" ht="16.5" customHeight="1">
      <c r="A102" s="28"/>
      <c r="B102" s="135"/>
      <c r="C102" s="136" t="s">
        <v>210</v>
      </c>
      <c r="D102" s="136" t="s">
        <v>137</v>
      </c>
      <c r="E102" s="137" t="s">
        <v>312</v>
      </c>
      <c r="F102" s="138" t="s">
        <v>313</v>
      </c>
      <c r="G102" s="139" t="s">
        <v>3</v>
      </c>
      <c r="H102" s="140">
        <v>21</v>
      </c>
      <c r="I102" s="185">
        <v>0</v>
      </c>
      <c r="J102" s="141">
        <f>ROUND(I102*H102,2)</f>
        <v>0</v>
      </c>
      <c r="K102" s="138" t="s">
        <v>3</v>
      </c>
      <c r="L102" s="29"/>
      <c r="M102" s="142" t="s">
        <v>3</v>
      </c>
      <c r="N102" s="143" t="s">
        <v>44</v>
      </c>
      <c r="O102" s="144">
        <v>0</v>
      </c>
      <c r="P102" s="144">
        <f>O102*H102</f>
        <v>0</v>
      </c>
      <c r="Q102" s="144">
        <v>0</v>
      </c>
      <c r="R102" s="144">
        <f>Q102*H102</f>
        <v>0</v>
      </c>
      <c r="S102" s="144">
        <v>0</v>
      </c>
      <c r="T102" s="145">
        <f>S102*H102</f>
        <v>0</v>
      </c>
      <c r="U102" s="28"/>
      <c r="V102" s="28"/>
      <c r="W102" s="28"/>
      <c r="X102" s="28"/>
      <c r="Y102" s="28"/>
      <c r="Z102" s="28"/>
      <c r="AA102" s="28"/>
      <c r="AB102" s="28"/>
      <c r="AC102" s="28"/>
      <c r="AD102" s="28"/>
      <c r="AE102" s="28"/>
      <c r="AR102" s="146" t="s">
        <v>256</v>
      </c>
      <c r="AT102" s="146" t="s">
        <v>137</v>
      </c>
      <c r="AU102" s="146" t="s">
        <v>83</v>
      </c>
      <c r="AY102" s="16" t="s">
        <v>134</v>
      </c>
      <c r="BE102" s="147">
        <f>IF(N102="základní",J102,0)</f>
        <v>0</v>
      </c>
      <c r="BF102" s="147">
        <f>IF(N102="snížená",J102,0)</f>
        <v>0</v>
      </c>
      <c r="BG102" s="147">
        <f>IF(N102="zákl. přenesená",J102,0)</f>
        <v>0</v>
      </c>
      <c r="BH102" s="147">
        <f>IF(N102="sníž. přenesená",J102,0)</f>
        <v>0</v>
      </c>
      <c r="BI102" s="147">
        <f>IF(N102="nulová",J102,0)</f>
        <v>0</v>
      </c>
      <c r="BJ102" s="16" t="s">
        <v>81</v>
      </c>
      <c r="BK102" s="147">
        <f>ROUND(I102*H102,2)</f>
        <v>0</v>
      </c>
      <c r="BL102" s="16" t="s">
        <v>256</v>
      </c>
      <c r="BM102" s="146" t="s">
        <v>314</v>
      </c>
    </row>
    <row r="103" spans="2:51" s="13" customFormat="1" ht="12">
      <c r="B103" s="156"/>
      <c r="D103" s="148" t="s">
        <v>188</v>
      </c>
      <c r="E103" s="157" t="s">
        <v>3</v>
      </c>
      <c r="F103" s="158" t="s">
        <v>506</v>
      </c>
      <c r="H103" s="159">
        <v>21</v>
      </c>
      <c r="L103" s="156"/>
      <c r="M103" s="160"/>
      <c r="N103" s="161"/>
      <c r="O103" s="161"/>
      <c r="P103" s="161"/>
      <c r="Q103" s="161"/>
      <c r="R103" s="161"/>
      <c r="S103" s="161"/>
      <c r="T103" s="162"/>
      <c r="AT103" s="157" t="s">
        <v>188</v>
      </c>
      <c r="AU103" s="157" t="s">
        <v>83</v>
      </c>
      <c r="AV103" s="13" t="s">
        <v>83</v>
      </c>
      <c r="AW103" s="13" t="s">
        <v>34</v>
      </c>
      <c r="AX103" s="13" t="s">
        <v>81</v>
      </c>
      <c r="AY103" s="157" t="s">
        <v>134</v>
      </c>
    </row>
    <row r="104" spans="1:65" s="2" customFormat="1" ht="21.75" customHeight="1">
      <c r="A104" s="28"/>
      <c r="B104" s="135"/>
      <c r="C104" s="136" t="s">
        <v>217</v>
      </c>
      <c r="D104" s="136" t="s">
        <v>137</v>
      </c>
      <c r="E104" s="137" t="s">
        <v>399</v>
      </c>
      <c r="F104" s="138" t="s">
        <v>400</v>
      </c>
      <c r="G104" s="139" t="s">
        <v>202</v>
      </c>
      <c r="H104" s="140">
        <v>11.8</v>
      </c>
      <c r="I104" s="185">
        <v>0</v>
      </c>
      <c r="J104" s="141">
        <f>ROUND(I104*H104,2)</f>
        <v>0</v>
      </c>
      <c r="K104" s="138" t="s">
        <v>140</v>
      </c>
      <c r="L104" s="29"/>
      <c r="M104" s="142" t="s">
        <v>3</v>
      </c>
      <c r="N104" s="143" t="s">
        <v>44</v>
      </c>
      <c r="O104" s="144">
        <v>0.257</v>
      </c>
      <c r="P104" s="144">
        <f>O104*H104</f>
        <v>3.0326000000000004</v>
      </c>
      <c r="Q104" s="144">
        <v>0</v>
      </c>
      <c r="R104" s="144">
        <f>Q104*H104</f>
        <v>0</v>
      </c>
      <c r="S104" s="144">
        <v>0</v>
      </c>
      <c r="T104" s="145">
        <f>S104*H104</f>
        <v>0</v>
      </c>
      <c r="U104" s="28"/>
      <c r="V104" s="28"/>
      <c r="W104" s="28"/>
      <c r="X104" s="28"/>
      <c r="Y104" s="28"/>
      <c r="Z104" s="28"/>
      <c r="AA104" s="28"/>
      <c r="AB104" s="28"/>
      <c r="AC104" s="28"/>
      <c r="AD104" s="28"/>
      <c r="AE104" s="28"/>
      <c r="AR104" s="146" t="s">
        <v>256</v>
      </c>
      <c r="AT104" s="146" t="s">
        <v>137</v>
      </c>
      <c r="AU104" s="146" t="s">
        <v>83</v>
      </c>
      <c r="AY104" s="16" t="s">
        <v>134</v>
      </c>
      <c r="BE104" s="147">
        <f>IF(N104="základní",J104,0)</f>
        <v>0</v>
      </c>
      <c r="BF104" s="147">
        <f>IF(N104="snížená",J104,0)</f>
        <v>0</v>
      </c>
      <c r="BG104" s="147">
        <f>IF(N104="zákl. přenesená",J104,0)</f>
        <v>0</v>
      </c>
      <c r="BH104" s="147">
        <f>IF(N104="sníž. přenesená",J104,0)</f>
        <v>0</v>
      </c>
      <c r="BI104" s="147">
        <f>IF(N104="nulová",J104,0)</f>
        <v>0</v>
      </c>
      <c r="BJ104" s="16" t="s">
        <v>81</v>
      </c>
      <c r="BK104" s="147">
        <f>ROUND(I104*H104,2)</f>
        <v>0</v>
      </c>
      <c r="BL104" s="16" t="s">
        <v>256</v>
      </c>
      <c r="BM104" s="146" t="s">
        <v>483</v>
      </c>
    </row>
    <row r="105" spans="1:47" s="2" customFormat="1" ht="19.5">
      <c r="A105" s="28"/>
      <c r="B105" s="29"/>
      <c r="C105" s="28"/>
      <c r="D105" s="148" t="s">
        <v>143</v>
      </c>
      <c r="E105" s="28"/>
      <c r="F105" s="149" t="s">
        <v>402</v>
      </c>
      <c r="G105" s="28"/>
      <c r="H105" s="28"/>
      <c r="I105" s="28"/>
      <c r="J105" s="28"/>
      <c r="K105" s="28"/>
      <c r="L105" s="29"/>
      <c r="M105" s="150"/>
      <c r="N105" s="151"/>
      <c r="O105" s="49"/>
      <c r="P105" s="49"/>
      <c r="Q105" s="49"/>
      <c r="R105" s="49"/>
      <c r="S105" s="49"/>
      <c r="T105" s="50"/>
      <c r="U105" s="28"/>
      <c r="V105" s="28"/>
      <c r="W105" s="28"/>
      <c r="X105" s="28"/>
      <c r="Y105" s="28"/>
      <c r="Z105" s="28"/>
      <c r="AA105" s="28"/>
      <c r="AB105" s="28"/>
      <c r="AC105" s="28"/>
      <c r="AD105" s="28"/>
      <c r="AE105" s="28"/>
      <c r="AT105" s="16" t="s">
        <v>143</v>
      </c>
      <c r="AU105" s="16" t="s">
        <v>83</v>
      </c>
    </row>
    <row r="106" spans="2:51" s="13" customFormat="1" ht="12">
      <c r="B106" s="156"/>
      <c r="D106" s="148" t="s">
        <v>188</v>
      </c>
      <c r="E106" s="157" t="s">
        <v>3</v>
      </c>
      <c r="F106" s="158" t="s">
        <v>507</v>
      </c>
      <c r="H106" s="159">
        <v>11.8</v>
      </c>
      <c r="L106" s="156"/>
      <c r="M106" s="160"/>
      <c r="N106" s="161"/>
      <c r="O106" s="161"/>
      <c r="P106" s="161"/>
      <c r="Q106" s="161"/>
      <c r="R106" s="161"/>
      <c r="S106" s="161"/>
      <c r="T106" s="162"/>
      <c r="AT106" s="157" t="s">
        <v>188</v>
      </c>
      <c r="AU106" s="157" t="s">
        <v>83</v>
      </c>
      <c r="AV106" s="13" t="s">
        <v>83</v>
      </c>
      <c r="AW106" s="13" t="s">
        <v>34</v>
      </c>
      <c r="AX106" s="13" t="s">
        <v>81</v>
      </c>
      <c r="AY106" s="157" t="s">
        <v>134</v>
      </c>
    </row>
    <row r="107" spans="1:65" s="2" customFormat="1" ht="16.5" customHeight="1">
      <c r="A107" s="28"/>
      <c r="B107" s="135"/>
      <c r="C107" s="136" t="s">
        <v>223</v>
      </c>
      <c r="D107" s="136" t="s">
        <v>137</v>
      </c>
      <c r="E107" s="137" t="s">
        <v>403</v>
      </c>
      <c r="F107" s="138" t="s">
        <v>404</v>
      </c>
      <c r="G107" s="139" t="s">
        <v>202</v>
      </c>
      <c r="H107" s="140">
        <v>11.8</v>
      </c>
      <c r="I107" s="185">
        <v>0</v>
      </c>
      <c r="J107" s="141">
        <f>ROUND(I107*H107,2)</f>
        <v>0</v>
      </c>
      <c r="K107" s="138" t="s">
        <v>140</v>
      </c>
      <c r="L107" s="29"/>
      <c r="M107" s="142" t="s">
        <v>3</v>
      </c>
      <c r="N107" s="143" t="s">
        <v>44</v>
      </c>
      <c r="O107" s="144">
        <v>0.192</v>
      </c>
      <c r="P107" s="144">
        <f>O107*H107</f>
        <v>2.2656</v>
      </c>
      <c r="Q107" s="144">
        <v>0</v>
      </c>
      <c r="R107" s="144">
        <f>Q107*H107</f>
        <v>0</v>
      </c>
      <c r="S107" s="144">
        <v>0</v>
      </c>
      <c r="T107" s="145">
        <f>S107*H107</f>
        <v>0</v>
      </c>
      <c r="U107" s="28"/>
      <c r="V107" s="28"/>
      <c r="W107" s="28"/>
      <c r="X107" s="28"/>
      <c r="Y107" s="28"/>
      <c r="Z107" s="28"/>
      <c r="AA107" s="28"/>
      <c r="AB107" s="28"/>
      <c r="AC107" s="28"/>
      <c r="AD107" s="28"/>
      <c r="AE107" s="28"/>
      <c r="AR107" s="146" t="s">
        <v>256</v>
      </c>
      <c r="AT107" s="146" t="s">
        <v>137</v>
      </c>
      <c r="AU107" s="146" t="s">
        <v>83</v>
      </c>
      <c r="AY107" s="16" t="s">
        <v>134</v>
      </c>
      <c r="BE107" s="147">
        <f>IF(N107="základní",J107,0)</f>
        <v>0</v>
      </c>
      <c r="BF107" s="147">
        <f>IF(N107="snížená",J107,0)</f>
        <v>0</v>
      </c>
      <c r="BG107" s="147">
        <f>IF(N107="zákl. přenesená",J107,0)</f>
        <v>0</v>
      </c>
      <c r="BH107" s="147">
        <f>IF(N107="sníž. přenesená",J107,0)</f>
        <v>0</v>
      </c>
      <c r="BI107" s="147">
        <f>IF(N107="nulová",J107,0)</f>
        <v>0</v>
      </c>
      <c r="BJ107" s="16" t="s">
        <v>81</v>
      </c>
      <c r="BK107" s="147">
        <f>ROUND(I107*H107,2)</f>
        <v>0</v>
      </c>
      <c r="BL107" s="16" t="s">
        <v>256</v>
      </c>
      <c r="BM107" s="146" t="s">
        <v>485</v>
      </c>
    </row>
    <row r="108" spans="2:51" s="13" customFormat="1" ht="12">
      <c r="B108" s="156"/>
      <c r="D108" s="148" t="s">
        <v>188</v>
      </c>
      <c r="E108" s="157" t="s">
        <v>3</v>
      </c>
      <c r="F108" s="158" t="s">
        <v>507</v>
      </c>
      <c r="H108" s="159">
        <v>11.8</v>
      </c>
      <c r="L108" s="156"/>
      <c r="M108" s="160"/>
      <c r="N108" s="161"/>
      <c r="O108" s="161"/>
      <c r="P108" s="161"/>
      <c r="Q108" s="161"/>
      <c r="R108" s="161"/>
      <c r="S108" s="161"/>
      <c r="T108" s="162"/>
      <c r="AT108" s="157" t="s">
        <v>188</v>
      </c>
      <c r="AU108" s="157" t="s">
        <v>83</v>
      </c>
      <c r="AV108" s="13" t="s">
        <v>83</v>
      </c>
      <c r="AW108" s="13" t="s">
        <v>34</v>
      </c>
      <c r="AX108" s="13" t="s">
        <v>81</v>
      </c>
      <c r="AY108" s="157" t="s">
        <v>134</v>
      </c>
    </row>
    <row r="109" spans="1:65" s="2" customFormat="1" ht="16.5" customHeight="1">
      <c r="A109" s="28"/>
      <c r="B109" s="135"/>
      <c r="C109" s="163" t="s">
        <v>215</v>
      </c>
      <c r="D109" s="163" t="s">
        <v>230</v>
      </c>
      <c r="E109" s="164" t="s">
        <v>406</v>
      </c>
      <c r="F109" s="165" t="s">
        <v>407</v>
      </c>
      <c r="G109" s="166" t="s">
        <v>226</v>
      </c>
      <c r="H109" s="167">
        <v>0.236</v>
      </c>
      <c r="I109" s="186">
        <v>0</v>
      </c>
      <c r="J109" s="168">
        <f>ROUND(I109*H109,2)</f>
        <v>0</v>
      </c>
      <c r="K109" s="165" t="s">
        <v>140</v>
      </c>
      <c r="L109" s="169"/>
      <c r="M109" s="170" t="s">
        <v>3</v>
      </c>
      <c r="N109" s="171" t="s">
        <v>44</v>
      </c>
      <c r="O109" s="144">
        <v>0</v>
      </c>
      <c r="P109" s="144">
        <f>O109*H109</f>
        <v>0</v>
      </c>
      <c r="Q109" s="144">
        <v>0.001</v>
      </c>
      <c r="R109" s="144">
        <f>Q109*H109</f>
        <v>0.000236</v>
      </c>
      <c r="S109" s="144">
        <v>0</v>
      </c>
      <c r="T109" s="145">
        <f>S109*H109</f>
        <v>0</v>
      </c>
      <c r="U109" s="28"/>
      <c r="V109" s="28"/>
      <c r="W109" s="28"/>
      <c r="X109" s="28"/>
      <c r="Y109" s="28"/>
      <c r="Z109" s="28"/>
      <c r="AA109" s="28"/>
      <c r="AB109" s="28"/>
      <c r="AC109" s="28"/>
      <c r="AD109" s="28"/>
      <c r="AE109" s="28"/>
      <c r="AR109" s="146" t="s">
        <v>262</v>
      </c>
      <c r="AT109" s="146" t="s">
        <v>230</v>
      </c>
      <c r="AU109" s="146" t="s">
        <v>83</v>
      </c>
      <c r="AY109" s="16" t="s">
        <v>134</v>
      </c>
      <c r="BE109" s="147">
        <f>IF(N109="základní",J109,0)</f>
        <v>0</v>
      </c>
      <c r="BF109" s="147">
        <f>IF(N109="snížená",J109,0)</f>
        <v>0</v>
      </c>
      <c r="BG109" s="147">
        <f>IF(N109="zákl. přenesená",J109,0)</f>
        <v>0</v>
      </c>
      <c r="BH109" s="147">
        <f>IF(N109="sníž. přenesená",J109,0)</f>
        <v>0</v>
      </c>
      <c r="BI109" s="147">
        <f>IF(N109="nulová",J109,0)</f>
        <v>0</v>
      </c>
      <c r="BJ109" s="16" t="s">
        <v>81</v>
      </c>
      <c r="BK109" s="147">
        <f>ROUND(I109*H109,2)</f>
        <v>0</v>
      </c>
      <c r="BL109" s="16" t="s">
        <v>256</v>
      </c>
      <c r="BM109" s="146" t="s">
        <v>486</v>
      </c>
    </row>
    <row r="110" spans="2:51" s="13" customFormat="1" ht="12">
      <c r="B110" s="156"/>
      <c r="D110" s="148" t="s">
        <v>188</v>
      </c>
      <c r="F110" s="158" t="s">
        <v>508</v>
      </c>
      <c r="H110" s="159">
        <v>0.236</v>
      </c>
      <c r="L110" s="156"/>
      <c r="M110" s="160"/>
      <c r="N110" s="161"/>
      <c r="O110" s="161"/>
      <c r="P110" s="161"/>
      <c r="Q110" s="161"/>
      <c r="R110" s="161"/>
      <c r="S110" s="161"/>
      <c r="T110" s="162"/>
      <c r="AT110" s="157" t="s">
        <v>188</v>
      </c>
      <c r="AU110" s="157" t="s">
        <v>83</v>
      </c>
      <c r="AV110" s="13" t="s">
        <v>83</v>
      </c>
      <c r="AW110" s="13" t="s">
        <v>4</v>
      </c>
      <c r="AX110" s="13" t="s">
        <v>81</v>
      </c>
      <c r="AY110" s="157" t="s">
        <v>134</v>
      </c>
    </row>
    <row r="111" spans="1:65" s="2" customFormat="1" ht="16.5" customHeight="1">
      <c r="A111" s="28"/>
      <c r="B111" s="135"/>
      <c r="C111" s="163" t="s">
        <v>235</v>
      </c>
      <c r="D111" s="163" t="s">
        <v>230</v>
      </c>
      <c r="E111" s="164" t="s">
        <v>410</v>
      </c>
      <c r="F111" s="165" t="s">
        <v>411</v>
      </c>
      <c r="G111" s="166" t="s">
        <v>226</v>
      </c>
      <c r="H111" s="167">
        <v>2.36</v>
      </c>
      <c r="I111" s="186">
        <v>0</v>
      </c>
      <c r="J111" s="168">
        <f>ROUND(I111*H111,2)</f>
        <v>0</v>
      </c>
      <c r="K111" s="165" t="s">
        <v>3</v>
      </c>
      <c r="L111" s="169"/>
      <c r="M111" s="170" t="s">
        <v>3</v>
      </c>
      <c r="N111" s="171" t="s">
        <v>44</v>
      </c>
      <c r="O111" s="144">
        <v>0</v>
      </c>
      <c r="P111" s="144">
        <f>O111*H111</f>
        <v>0</v>
      </c>
      <c r="Q111" s="144">
        <v>0.001</v>
      </c>
      <c r="R111" s="144">
        <f>Q111*H111</f>
        <v>0.00236</v>
      </c>
      <c r="S111" s="144">
        <v>0</v>
      </c>
      <c r="T111" s="145">
        <f>S111*H111</f>
        <v>0</v>
      </c>
      <c r="U111" s="28"/>
      <c r="V111" s="28"/>
      <c r="W111" s="28"/>
      <c r="X111" s="28"/>
      <c r="Y111" s="28"/>
      <c r="Z111" s="28"/>
      <c r="AA111" s="28"/>
      <c r="AB111" s="28"/>
      <c r="AC111" s="28"/>
      <c r="AD111" s="28"/>
      <c r="AE111" s="28"/>
      <c r="AR111" s="146" t="s">
        <v>262</v>
      </c>
      <c r="AT111" s="146" t="s">
        <v>230</v>
      </c>
      <c r="AU111" s="146" t="s">
        <v>83</v>
      </c>
      <c r="AY111" s="16" t="s">
        <v>134</v>
      </c>
      <c r="BE111" s="147">
        <f>IF(N111="základní",J111,0)</f>
        <v>0</v>
      </c>
      <c r="BF111" s="147">
        <f>IF(N111="snížená",J111,0)</f>
        <v>0</v>
      </c>
      <c r="BG111" s="147">
        <f>IF(N111="zákl. přenesená",J111,0)</f>
        <v>0</v>
      </c>
      <c r="BH111" s="147">
        <f>IF(N111="sníž. přenesená",J111,0)</f>
        <v>0</v>
      </c>
      <c r="BI111" s="147">
        <f>IF(N111="nulová",J111,0)</f>
        <v>0</v>
      </c>
      <c r="BJ111" s="16" t="s">
        <v>81</v>
      </c>
      <c r="BK111" s="147">
        <f>ROUND(I111*H111,2)</f>
        <v>0</v>
      </c>
      <c r="BL111" s="16" t="s">
        <v>256</v>
      </c>
      <c r="BM111" s="146" t="s">
        <v>488</v>
      </c>
    </row>
    <row r="112" spans="1:47" s="2" customFormat="1" ht="19.5">
      <c r="A112" s="28"/>
      <c r="B112" s="29"/>
      <c r="C112" s="28"/>
      <c r="D112" s="148" t="s">
        <v>143</v>
      </c>
      <c r="E112" s="28"/>
      <c r="F112" s="149" t="s">
        <v>413</v>
      </c>
      <c r="G112" s="28"/>
      <c r="H112" s="28"/>
      <c r="I112" s="28"/>
      <c r="J112" s="28"/>
      <c r="K112" s="28"/>
      <c r="L112" s="29"/>
      <c r="M112" s="150"/>
      <c r="N112" s="151"/>
      <c r="O112" s="49"/>
      <c r="P112" s="49"/>
      <c r="Q112" s="49"/>
      <c r="R112" s="49"/>
      <c r="S112" s="49"/>
      <c r="T112" s="50"/>
      <c r="U112" s="28"/>
      <c r="V112" s="28"/>
      <c r="W112" s="28"/>
      <c r="X112" s="28"/>
      <c r="Y112" s="28"/>
      <c r="Z112" s="28"/>
      <c r="AA112" s="28"/>
      <c r="AB112" s="28"/>
      <c r="AC112" s="28"/>
      <c r="AD112" s="28"/>
      <c r="AE112" s="28"/>
      <c r="AT112" s="16" t="s">
        <v>143</v>
      </c>
      <c r="AU112" s="16" t="s">
        <v>83</v>
      </c>
    </row>
    <row r="113" spans="2:51" s="13" customFormat="1" ht="12">
      <c r="B113" s="156"/>
      <c r="D113" s="148" t="s">
        <v>188</v>
      </c>
      <c r="F113" s="158" t="s">
        <v>509</v>
      </c>
      <c r="H113" s="159">
        <v>2.36</v>
      </c>
      <c r="L113" s="156"/>
      <c r="M113" s="160"/>
      <c r="N113" s="161"/>
      <c r="O113" s="161"/>
      <c r="P113" s="161"/>
      <c r="Q113" s="161"/>
      <c r="R113" s="161"/>
      <c r="S113" s="161"/>
      <c r="T113" s="162"/>
      <c r="AT113" s="157" t="s">
        <v>188</v>
      </c>
      <c r="AU113" s="157" t="s">
        <v>83</v>
      </c>
      <c r="AV113" s="13" t="s">
        <v>83</v>
      </c>
      <c r="AW113" s="13" t="s">
        <v>4</v>
      </c>
      <c r="AX113" s="13" t="s">
        <v>81</v>
      </c>
      <c r="AY113" s="157" t="s">
        <v>134</v>
      </c>
    </row>
    <row r="114" spans="1:65" s="2" customFormat="1" ht="16.5" customHeight="1">
      <c r="A114" s="28"/>
      <c r="B114" s="135"/>
      <c r="C114" s="136" t="s">
        <v>243</v>
      </c>
      <c r="D114" s="136" t="s">
        <v>137</v>
      </c>
      <c r="E114" s="137" t="s">
        <v>415</v>
      </c>
      <c r="F114" s="138" t="s">
        <v>416</v>
      </c>
      <c r="G114" s="139" t="s">
        <v>202</v>
      </c>
      <c r="H114" s="140">
        <v>11.8</v>
      </c>
      <c r="I114" s="185">
        <v>0</v>
      </c>
      <c r="J114" s="141">
        <f>ROUND(I114*H114,2)</f>
        <v>0</v>
      </c>
      <c r="K114" s="138" t="s">
        <v>140</v>
      </c>
      <c r="L114" s="29"/>
      <c r="M114" s="142" t="s">
        <v>3</v>
      </c>
      <c r="N114" s="143" t="s">
        <v>44</v>
      </c>
      <c r="O114" s="144">
        <v>0.181</v>
      </c>
      <c r="P114" s="144">
        <f>O114*H114</f>
        <v>2.1358</v>
      </c>
      <c r="Q114" s="144">
        <v>0</v>
      </c>
      <c r="R114" s="144">
        <f>Q114*H114</f>
        <v>0</v>
      </c>
      <c r="S114" s="144">
        <v>0</v>
      </c>
      <c r="T114" s="145">
        <f>S114*H114</f>
        <v>0</v>
      </c>
      <c r="U114" s="28"/>
      <c r="V114" s="28"/>
      <c r="W114" s="28"/>
      <c r="X114" s="28"/>
      <c r="Y114" s="28"/>
      <c r="Z114" s="28"/>
      <c r="AA114" s="28"/>
      <c r="AB114" s="28"/>
      <c r="AC114" s="28"/>
      <c r="AD114" s="28"/>
      <c r="AE114" s="28"/>
      <c r="AR114" s="146" t="s">
        <v>256</v>
      </c>
      <c r="AT114" s="146" t="s">
        <v>137</v>
      </c>
      <c r="AU114" s="146" t="s">
        <v>83</v>
      </c>
      <c r="AY114" s="16" t="s">
        <v>134</v>
      </c>
      <c r="BE114" s="147">
        <f>IF(N114="základní",J114,0)</f>
        <v>0</v>
      </c>
      <c r="BF114" s="147">
        <f>IF(N114="snížená",J114,0)</f>
        <v>0</v>
      </c>
      <c r="BG114" s="147">
        <f>IF(N114="zákl. přenesená",J114,0)</f>
        <v>0</v>
      </c>
      <c r="BH114" s="147">
        <f>IF(N114="sníž. přenesená",J114,0)</f>
        <v>0</v>
      </c>
      <c r="BI114" s="147">
        <f>IF(N114="nulová",J114,0)</f>
        <v>0</v>
      </c>
      <c r="BJ114" s="16" t="s">
        <v>81</v>
      </c>
      <c r="BK114" s="147">
        <f>ROUND(I114*H114,2)</f>
        <v>0</v>
      </c>
      <c r="BL114" s="16" t="s">
        <v>256</v>
      </c>
      <c r="BM114" s="146" t="s">
        <v>490</v>
      </c>
    </row>
    <row r="115" spans="2:51" s="13" customFormat="1" ht="12">
      <c r="B115" s="156"/>
      <c r="D115" s="148" t="s">
        <v>188</v>
      </c>
      <c r="E115" s="157" t="s">
        <v>3</v>
      </c>
      <c r="F115" s="158" t="s">
        <v>507</v>
      </c>
      <c r="H115" s="159">
        <v>11.8</v>
      </c>
      <c r="L115" s="156"/>
      <c r="M115" s="160"/>
      <c r="N115" s="161"/>
      <c r="O115" s="161"/>
      <c r="P115" s="161"/>
      <c r="Q115" s="161"/>
      <c r="R115" s="161"/>
      <c r="S115" s="161"/>
      <c r="T115" s="162"/>
      <c r="AT115" s="157" t="s">
        <v>188</v>
      </c>
      <c r="AU115" s="157" t="s">
        <v>83</v>
      </c>
      <c r="AV115" s="13" t="s">
        <v>83</v>
      </c>
      <c r="AW115" s="13" t="s">
        <v>34</v>
      </c>
      <c r="AX115" s="13" t="s">
        <v>81</v>
      </c>
      <c r="AY115" s="157" t="s">
        <v>134</v>
      </c>
    </row>
    <row r="116" spans="1:65" s="2" customFormat="1" ht="16.5" customHeight="1">
      <c r="A116" s="28"/>
      <c r="B116" s="135"/>
      <c r="C116" s="163" t="s">
        <v>265</v>
      </c>
      <c r="D116" s="163" t="s">
        <v>230</v>
      </c>
      <c r="E116" s="164" t="s">
        <v>418</v>
      </c>
      <c r="F116" s="165" t="s">
        <v>419</v>
      </c>
      <c r="G116" s="166" t="s">
        <v>226</v>
      </c>
      <c r="H116" s="167">
        <v>1.77</v>
      </c>
      <c r="I116" s="186">
        <v>0</v>
      </c>
      <c r="J116" s="168">
        <f>ROUND(I116*H116,2)</f>
        <v>0</v>
      </c>
      <c r="K116" s="165" t="s">
        <v>3</v>
      </c>
      <c r="L116" s="169"/>
      <c r="M116" s="170" t="s">
        <v>3</v>
      </c>
      <c r="N116" s="171" t="s">
        <v>44</v>
      </c>
      <c r="O116" s="144">
        <v>0</v>
      </c>
      <c r="P116" s="144">
        <f>O116*H116</f>
        <v>0</v>
      </c>
      <c r="Q116" s="144">
        <v>0.001</v>
      </c>
      <c r="R116" s="144">
        <f>Q116*H116</f>
        <v>0.00177</v>
      </c>
      <c r="S116" s="144">
        <v>0</v>
      </c>
      <c r="T116" s="145">
        <f>S116*H116</f>
        <v>0</v>
      </c>
      <c r="U116" s="28"/>
      <c r="V116" s="28"/>
      <c r="W116" s="28"/>
      <c r="X116" s="28"/>
      <c r="Y116" s="28"/>
      <c r="Z116" s="28"/>
      <c r="AA116" s="28"/>
      <c r="AB116" s="28"/>
      <c r="AC116" s="28"/>
      <c r="AD116" s="28"/>
      <c r="AE116" s="28"/>
      <c r="AR116" s="146" t="s">
        <v>262</v>
      </c>
      <c r="AT116" s="146" t="s">
        <v>230</v>
      </c>
      <c r="AU116" s="146" t="s">
        <v>83</v>
      </c>
      <c r="AY116" s="16" t="s">
        <v>134</v>
      </c>
      <c r="BE116" s="147">
        <f>IF(N116="základní",J116,0)</f>
        <v>0</v>
      </c>
      <c r="BF116" s="147">
        <f>IF(N116="snížená",J116,0)</f>
        <v>0</v>
      </c>
      <c r="BG116" s="147">
        <f>IF(N116="zákl. přenesená",J116,0)</f>
        <v>0</v>
      </c>
      <c r="BH116" s="147">
        <f>IF(N116="sníž. přenesená",J116,0)</f>
        <v>0</v>
      </c>
      <c r="BI116" s="147">
        <f>IF(N116="nulová",J116,0)</f>
        <v>0</v>
      </c>
      <c r="BJ116" s="16" t="s">
        <v>81</v>
      </c>
      <c r="BK116" s="147">
        <f>ROUND(I116*H116,2)</f>
        <v>0</v>
      </c>
      <c r="BL116" s="16" t="s">
        <v>256</v>
      </c>
      <c r="BM116" s="146" t="s">
        <v>491</v>
      </c>
    </row>
    <row r="117" spans="1:47" s="2" customFormat="1" ht="29.25">
      <c r="A117" s="28"/>
      <c r="B117" s="29"/>
      <c r="C117" s="28"/>
      <c r="D117" s="148" t="s">
        <v>143</v>
      </c>
      <c r="E117" s="28"/>
      <c r="F117" s="149" t="s">
        <v>421</v>
      </c>
      <c r="G117" s="28"/>
      <c r="H117" s="28"/>
      <c r="I117" s="28"/>
      <c r="J117" s="28"/>
      <c r="K117" s="28"/>
      <c r="L117" s="29"/>
      <c r="M117" s="150"/>
      <c r="N117" s="151"/>
      <c r="O117" s="49"/>
      <c r="P117" s="49"/>
      <c r="Q117" s="49"/>
      <c r="R117" s="49"/>
      <c r="S117" s="49"/>
      <c r="T117" s="50"/>
      <c r="U117" s="28"/>
      <c r="V117" s="28"/>
      <c r="W117" s="28"/>
      <c r="X117" s="28"/>
      <c r="Y117" s="28"/>
      <c r="Z117" s="28"/>
      <c r="AA117" s="28"/>
      <c r="AB117" s="28"/>
      <c r="AC117" s="28"/>
      <c r="AD117" s="28"/>
      <c r="AE117" s="28"/>
      <c r="AT117" s="16" t="s">
        <v>143</v>
      </c>
      <c r="AU117" s="16" t="s">
        <v>83</v>
      </c>
    </row>
    <row r="118" spans="2:51" s="13" customFormat="1" ht="12">
      <c r="B118" s="156"/>
      <c r="D118" s="148" t="s">
        <v>188</v>
      </c>
      <c r="F118" s="158" t="s">
        <v>510</v>
      </c>
      <c r="H118" s="159">
        <v>1.77</v>
      </c>
      <c r="L118" s="156"/>
      <c r="M118" s="160"/>
      <c r="N118" s="161"/>
      <c r="O118" s="161"/>
      <c r="P118" s="161"/>
      <c r="Q118" s="161"/>
      <c r="R118" s="161"/>
      <c r="S118" s="161"/>
      <c r="T118" s="162"/>
      <c r="AT118" s="157" t="s">
        <v>188</v>
      </c>
      <c r="AU118" s="157" t="s">
        <v>83</v>
      </c>
      <c r="AV118" s="13" t="s">
        <v>83</v>
      </c>
      <c r="AW118" s="13" t="s">
        <v>4</v>
      </c>
      <c r="AX118" s="13" t="s">
        <v>81</v>
      </c>
      <c r="AY118" s="157" t="s">
        <v>134</v>
      </c>
    </row>
    <row r="119" spans="1:65" s="2" customFormat="1" ht="16.5" customHeight="1">
      <c r="A119" s="28"/>
      <c r="B119" s="135"/>
      <c r="C119" s="163" t="s">
        <v>274</v>
      </c>
      <c r="D119" s="163" t="s">
        <v>230</v>
      </c>
      <c r="E119" s="164" t="s">
        <v>406</v>
      </c>
      <c r="F119" s="165" t="s">
        <v>407</v>
      </c>
      <c r="G119" s="166" t="s">
        <v>226</v>
      </c>
      <c r="H119" s="167">
        <v>0.177</v>
      </c>
      <c r="I119" s="186">
        <v>0</v>
      </c>
      <c r="J119" s="168">
        <f>ROUND(I119*H119,2)</f>
        <v>0</v>
      </c>
      <c r="K119" s="165" t="s">
        <v>140</v>
      </c>
      <c r="L119" s="169"/>
      <c r="M119" s="170" t="s">
        <v>3</v>
      </c>
      <c r="N119" s="171" t="s">
        <v>44</v>
      </c>
      <c r="O119" s="144">
        <v>0</v>
      </c>
      <c r="P119" s="144">
        <f>O119*H119</f>
        <v>0</v>
      </c>
      <c r="Q119" s="144">
        <v>0.001</v>
      </c>
      <c r="R119" s="144">
        <f>Q119*H119</f>
        <v>0.000177</v>
      </c>
      <c r="S119" s="144">
        <v>0</v>
      </c>
      <c r="T119" s="145">
        <f>S119*H119</f>
        <v>0</v>
      </c>
      <c r="U119" s="28"/>
      <c r="V119" s="28"/>
      <c r="W119" s="28"/>
      <c r="X119" s="28"/>
      <c r="Y119" s="28"/>
      <c r="Z119" s="28"/>
      <c r="AA119" s="28"/>
      <c r="AB119" s="28"/>
      <c r="AC119" s="28"/>
      <c r="AD119" s="28"/>
      <c r="AE119" s="28"/>
      <c r="AR119" s="146" t="s">
        <v>262</v>
      </c>
      <c r="AT119" s="146" t="s">
        <v>230</v>
      </c>
      <c r="AU119" s="146" t="s">
        <v>83</v>
      </c>
      <c r="AY119" s="16" t="s">
        <v>134</v>
      </c>
      <c r="BE119" s="147">
        <f>IF(N119="základní",J119,0)</f>
        <v>0</v>
      </c>
      <c r="BF119" s="147">
        <f>IF(N119="snížená",J119,0)</f>
        <v>0</v>
      </c>
      <c r="BG119" s="147">
        <f>IF(N119="zákl. přenesená",J119,0)</f>
        <v>0</v>
      </c>
      <c r="BH119" s="147">
        <f>IF(N119="sníž. přenesená",J119,0)</f>
        <v>0</v>
      </c>
      <c r="BI119" s="147">
        <f>IF(N119="nulová",J119,0)</f>
        <v>0</v>
      </c>
      <c r="BJ119" s="16" t="s">
        <v>81</v>
      </c>
      <c r="BK119" s="147">
        <f>ROUND(I119*H119,2)</f>
        <v>0</v>
      </c>
      <c r="BL119" s="16" t="s">
        <v>256</v>
      </c>
      <c r="BM119" s="146" t="s">
        <v>493</v>
      </c>
    </row>
    <row r="120" spans="2:51" s="13" customFormat="1" ht="12">
      <c r="B120" s="156"/>
      <c r="D120" s="148" t="s">
        <v>188</v>
      </c>
      <c r="F120" s="158" t="s">
        <v>511</v>
      </c>
      <c r="H120" s="159">
        <v>0.177</v>
      </c>
      <c r="L120" s="156"/>
      <c r="M120" s="160"/>
      <c r="N120" s="161"/>
      <c r="O120" s="161"/>
      <c r="P120" s="161"/>
      <c r="Q120" s="161"/>
      <c r="R120" s="161"/>
      <c r="S120" s="161"/>
      <c r="T120" s="162"/>
      <c r="AT120" s="157" t="s">
        <v>188</v>
      </c>
      <c r="AU120" s="157" t="s">
        <v>83</v>
      </c>
      <c r="AV120" s="13" t="s">
        <v>83</v>
      </c>
      <c r="AW120" s="13" t="s">
        <v>4</v>
      </c>
      <c r="AX120" s="13" t="s">
        <v>81</v>
      </c>
      <c r="AY120" s="157" t="s">
        <v>134</v>
      </c>
    </row>
    <row r="121" spans="1:65" s="2" customFormat="1" ht="16.5" customHeight="1">
      <c r="A121" s="28"/>
      <c r="B121" s="135"/>
      <c r="C121" s="136" t="s">
        <v>278</v>
      </c>
      <c r="D121" s="136" t="s">
        <v>137</v>
      </c>
      <c r="E121" s="137" t="s">
        <v>425</v>
      </c>
      <c r="F121" s="138" t="s">
        <v>426</v>
      </c>
      <c r="G121" s="139" t="s">
        <v>202</v>
      </c>
      <c r="H121" s="140">
        <v>11.8</v>
      </c>
      <c r="I121" s="185">
        <v>0</v>
      </c>
      <c r="J121" s="141">
        <f>ROUND(I121*H121,2)</f>
        <v>0</v>
      </c>
      <c r="K121" s="138" t="s">
        <v>140</v>
      </c>
      <c r="L121" s="29"/>
      <c r="M121" s="142" t="s">
        <v>3</v>
      </c>
      <c r="N121" s="143" t="s">
        <v>44</v>
      </c>
      <c r="O121" s="144">
        <v>0.197</v>
      </c>
      <c r="P121" s="144">
        <f>O121*H121</f>
        <v>2.3246</v>
      </c>
      <c r="Q121" s="144">
        <v>0</v>
      </c>
      <c r="R121" s="144">
        <f>Q121*H121</f>
        <v>0</v>
      </c>
      <c r="S121" s="144">
        <v>0</v>
      </c>
      <c r="T121" s="145">
        <f>S121*H121</f>
        <v>0</v>
      </c>
      <c r="U121" s="28"/>
      <c r="V121" s="28"/>
      <c r="W121" s="28"/>
      <c r="X121" s="28"/>
      <c r="Y121" s="28"/>
      <c r="Z121" s="28"/>
      <c r="AA121" s="28"/>
      <c r="AB121" s="28"/>
      <c r="AC121" s="28"/>
      <c r="AD121" s="28"/>
      <c r="AE121" s="28"/>
      <c r="AR121" s="146" t="s">
        <v>256</v>
      </c>
      <c r="AT121" s="146" t="s">
        <v>137</v>
      </c>
      <c r="AU121" s="146" t="s">
        <v>83</v>
      </c>
      <c r="AY121" s="16" t="s">
        <v>134</v>
      </c>
      <c r="BE121" s="147">
        <f>IF(N121="základní",J121,0)</f>
        <v>0</v>
      </c>
      <c r="BF121" s="147">
        <f>IF(N121="snížená",J121,0)</f>
        <v>0</v>
      </c>
      <c r="BG121" s="147">
        <f>IF(N121="zákl. přenesená",J121,0)</f>
        <v>0</v>
      </c>
      <c r="BH121" s="147">
        <f>IF(N121="sníž. přenesená",J121,0)</f>
        <v>0</v>
      </c>
      <c r="BI121" s="147">
        <f>IF(N121="nulová",J121,0)</f>
        <v>0</v>
      </c>
      <c r="BJ121" s="16" t="s">
        <v>81</v>
      </c>
      <c r="BK121" s="147">
        <f>ROUND(I121*H121,2)</f>
        <v>0</v>
      </c>
      <c r="BL121" s="16" t="s">
        <v>256</v>
      </c>
      <c r="BM121" s="146" t="s">
        <v>495</v>
      </c>
    </row>
    <row r="122" spans="1:47" s="2" customFormat="1" ht="29.25">
      <c r="A122" s="28"/>
      <c r="B122" s="29"/>
      <c r="C122" s="28"/>
      <c r="D122" s="148" t="s">
        <v>143</v>
      </c>
      <c r="E122" s="28"/>
      <c r="F122" s="149" t="s">
        <v>428</v>
      </c>
      <c r="G122" s="28"/>
      <c r="H122" s="28"/>
      <c r="I122" s="28"/>
      <c r="J122" s="28"/>
      <c r="K122" s="28"/>
      <c r="L122" s="29"/>
      <c r="M122" s="150"/>
      <c r="N122" s="151"/>
      <c r="O122" s="49"/>
      <c r="P122" s="49"/>
      <c r="Q122" s="49"/>
      <c r="R122" s="49"/>
      <c r="S122" s="49"/>
      <c r="T122" s="50"/>
      <c r="U122" s="28"/>
      <c r="V122" s="28"/>
      <c r="W122" s="28"/>
      <c r="X122" s="28"/>
      <c r="Y122" s="28"/>
      <c r="Z122" s="28"/>
      <c r="AA122" s="28"/>
      <c r="AB122" s="28"/>
      <c r="AC122" s="28"/>
      <c r="AD122" s="28"/>
      <c r="AE122" s="28"/>
      <c r="AT122" s="16" t="s">
        <v>143</v>
      </c>
      <c r="AU122" s="16" t="s">
        <v>83</v>
      </c>
    </row>
    <row r="123" spans="2:51" s="13" customFormat="1" ht="12">
      <c r="B123" s="156"/>
      <c r="D123" s="148" t="s">
        <v>188</v>
      </c>
      <c r="E123" s="157" t="s">
        <v>3</v>
      </c>
      <c r="F123" s="158" t="s">
        <v>507</v>
      </c>
      <c r="H123" s="159">
        <v>11.8</v>
      </c>
      <c r="L123" s="156"/>
      <c r="M123" s="160"/>
      <c r="N123" s="161"/>
      <c r="O123" s="161"/>
      <c r="P123" s="161"/>
      <c r="Q123" s="161"/>
      <c r="R123" s="161"/>
      <c r="S123" s="161"/>
      <c r="T123" s="162"/>
      <c r="AT123" s="157" t="s">
        <v>188</v>
      </c>
      <c r="AU123" s="157" t="s">
        <v>83</v>
      </c>
      <c r="AV123" s="13" t="s">
        <v>83</v>
      </c>
      <c r="AW123" s="13" t="s">
        <v>34</v>
      </c>
      <c r="AX123" s="13" t="s">
        <v>81</v>
      </c>
      <c r="AY123" s="157" t="s">
        <v>134</v>
      </c>
    </row>
    <row r="124" spans="1:65" s="2" customFormat="1" ht="16.5" customHeight="1">
      <c r="A124" s="28"/>
      <c r="B124" s="135"/>
      <c r="C124" s="163" t="s">
        <v>9</v>
      </c>
      <c r="D124" s="163" t="s">
        <v>230</v>
      </c>
      <c r="E124" s="164" t="s">
        <v>429</v>
      </c>
      <c r="F124" s="165" t="s">
        <v>430</v>
      </c>
      <c r="G124" s="166" t="s">
        <v>226</v>
      </c>
      <c r="H124" s="167">
        <v>1.77</v>
      </c>
      <c r="I124" s="186">
        <v>0</v>
      </c>
      <c r="J124" s="168">
        <f>ROUND(I124*H124,2)</f>
        <v>0</v>
      </c>
      <c r="K124" s="165" t="s">
        <v>3</v>
      </c>
      <c r="L124" s="169"/>
      <c r="M124" s="170" t="s">
        <v>3</v>
      </c>
      <c r="N124" s="171" t="s">
        <v>44</v>
      </c>
      <c r="O124" s="144">
        <v>0</v>
      </c>
      <c r="P124" s="144">
        <f>O124*H124</f>
        <v>0</v>
      </c>
      <c r="Q124" s="144">
        <v>0.001</v>
      </c>
      <c r="R124" s="144">
        <f>Q124*H124</f>
        <v>0.00177</v>
      </c>
      <c r="S124" s="144">
        <v>0</v>
      </c>
      <c r="T124" s="145">
        <f>S124*H124</f>
        <v>0</v>
      </c>
      <c r="U124" s="28"/>
      <c r="V124" s="28"/>
      <c r="W124" s="28"/>
      <c r="X124" s="28"/>
      <c r="Y124" s="28"/>
      <c r="Z124" s="28"/>
      <c r="AA124" s="28"/>
      <c r="AB124" s="28"/>
      <c r="AC124" s="28"/>
      <c r="AD124" s="28"/>
      <c r="AE124" s="28"/>
      <c r="AR124" s="146" t="s">
        <v>262</v>
      </c>
      <c r="AT124" s="146" t="s">
        <v>230</v>
      </c>
      <c r="AU124" s="146" t="s">
        <v>83</v>
      </c>
      <c r="AY124" s="16" t="s">
        <v>134</v>
      </c>
      <c r="BE124" s="147">
        <f>IF(N124="základní",J124,0)</f>
        <v>0</v>
      </c>
      <c r="BF124" s="147">
        <f>IF(N124="snížená",J124,0)</f>
        <v>0</v>
      </c>
      <c r="BG124" s="147">
        <f>IF(N124="zákl. přenesená",J124,0)</f>
        <v>0</v>
      </c>
      <c r="BH124" s="147">
        <f>IF(N124="sníž. přenesená",J124,0)</f>
        <v>0</v>
      </c>
      <c r="BI124" s="147">
        <f>IF(N124="nulová",J124,0)</f>
        <v>0</v>
      </c>
      <c r="BJ124" s="16" t="s">
        <v>81</v>
      </c>
      <c r="BK124" s="147">
        <f>ROUND(I124*H124,2)</f>
        <v>0</v>
      </c>
      <c r="BL124" s="16" t="s">
        <v>256</v>
      </c>
      <c r="BM124" s="146" t="s">
        <v>496</v>
      </c>
    </row>
    <row r="125" spans="1:47" s="2" customFormat="1" ht="29.25">
      <c r="A125" s="28"/>
      <c r="B125" s="29"/>
      <c r="C125" s="28"/>
      <c r="D125" s="148" t="s">
        <v>143</v>
      </c>
      <c r="E125" s="28"/>
      <c r="F125" s="149" t="s">
        <v>432</v>
      </c>
      <c r="G125" s="28"/>
      <c r="H125" s="28"/>
      <c r="I125" s="28"/>
      <c r="J125" s="28"/>
      <c r="K125" s="28"/>
      <c r="L125" s="29"/>
      <c r="M125" s="150"/>
      <c r="N125" s="151"/>
      <c r="O125" s="49"/>
      <c r="P125" s="49"/>
      <c r="Q125" s="49"/>
      <c r="R125" s="49"/>
      <c r="S125" s="49"/>
      <c r="T125" s="50"/>
      <c r="U125" s="28"/>
      <c r="V125" s="28"/>
      <c r="W125" s="28"/>
      <c r="X125" s="28"/>
      <c r="Y125" s="28"/>
      <c r="Z125" s="28"/>
      <c r="AA125" s="28"/>
      <c r="AB125" s="28"/>
      <c r="AC125" s="28"/>
      <c r="AD125" s="28"/>
      <c r="AE125" s="28"/>
      <c r="AT125" s="16" t="s">
        <v>143</v>
      </c>
      <c r="AU125" s="16" t="s">
        <v>83</v>
      </c>
    </row>
    <row r="126" spans="2:51" s="13" customFormat="1" ht="12">
      <c r="B126" s="156"/>
      <c r="D126" s="148" t="s">
        <v>188</v>
      </c>
      <c r="F126" s="158" t="s">
        <v>510</v>
      </c>
      <c r="H126" s="159">
        <v>1.77</v>
      </c>
      <c r="L126" s="156"/>
      <c r="M126" s="160"/>
      <c r="N126" s="161"/>
      <c r="O126" s="161"/>
      <c r="P126" s="161"/>
      <c r="Q126" s="161"/>
      <c r="R126" s="161"/>
      <c r="S126" s="161"/>
      <c r="T126" s="162"/>
      <c r="AT126" s="157" t="s">
        <v>188</v>
      </c>
      <c r="AU126" s="157" t="s">
        <v>83</v>
      </c>
      <c r="AV126" s="13" t="s">
        <v>83</v>
      </c>
      <c r="AW126" s="13" t="s">
        <v>4</v>
      </c>
      <c r="AX126" s="13" t="s">
        <v>81</v>
      </c>
      <c r="AY126" s="157" t="s">
        <v>134</v>
      </c>
    </row>
    <row r="127" spans="1:65" s="2" customFormat="1" ht="16.5" customHeight="1">
      <c r="A127" s="28"/>
      <c r="B127" s="135"/>
      <c r="C127" s="163" t="s">
        <v>256</v>
      </c>
      <c r="D127" s="163" t="s">
        <v>230</v>
      </c>
      <c r="E127" s="164" t="s">
        <v>406</v>
      </c>
      <c r="F127" s="165" t="s">
        <v>407</v>
      </c>
      <c r="G127" s="166" t="s">
        <v>226</v>
      </c>
      <c r="H127" s="167">
        <v>0.177</v>
      </c>
      <c r="I127" s="186">
        <v>0</v>
      </c>
      <c r="J127" s="168">
        <f>ROUND(I127*H127,2)</f>
        <v>0</v>
      </c>
      <c r="K127" s="165" t="s">
        <v>140</v>
      </c>
      <c r="L127" s="169"/>
      <c r="M127" s="170" t="s">
        <v>3</v>
      </c>
      <c r="N127" s="171" t="s">
        <v>44</v>
      </c>
      <c r="O127" s="144">
        <v>0</v>
      </c>
      <c r="P127" s="144">
        <f>O127*H127</f>
        <v>0</v>
      </c>
      <c r="Q127" s="144">
        <v>0.001</v>
      </c>
      <c r="R127" s="144">
        <f>Q127*H127</f>
        <v>0.000177</v>
      </c>
      <c r="S127" s="144">
        <v>0</v>
      </c>
      <c r="T127" s="145">
        <f>S127*H127</f>
        <v>0</v>
      </c>
      <c r="U127" s="28"/>
      <c r="V127" s="28"/>
      <c r="W127" s="28"/>
      <c r="X127" s="28"/>
      <c r="Y127" s="28"/>
      <c r="Z127" s="28"/>
      <c r="AA127" s="28"/>
      <c r="AB127" s="28"/>
      <c r="AC127" s="28"/>
      <c r="AD127" s="28"/>
      <c r="AE127" s="28"/>
      <c r="AR127" s="146" t="s">
        <v>262</v>
      </c>
      <c r="AT127" s="146" t="s">
        <v>230</v>
      </c>
      <c r="AU127" s="146" t="s">
        <v>83</v>
      </c>
      <c r="AY127" s="16" t="s">
        <v>134</v>
      </c>
      <c r="BE127" s="147">
        <f>IF(N127="základní",J127,0)</f>
        <v>0</v>
      </c>
      <c r="BF127" s="147">
        <f>IF(N127="snížená",J127,0)</f>
        <v>0</v>
      </c>
      <c r="BG127" s="147">
        <f>IF(N127="zákl. přenesená",J127,0)</f>
        <v>0</v>
      </c>
      <c r="BH127" s="147">
        <f>IF(N127="sníž. přenesená",J127,0)</f>
        <v>0</v>
      </c>
      <c r="BI127" s="147">
        <f>IF(N127="nulová",J127,0)</f>
        <v>0</v>
      </c>
      <c r="BJ127" s="16" t="s">
        <v>81</v>
      </c>
      <c r="BK127" s="147">
        <f>ROUND(I127*H127,2)</f>
        <v>0</v>
      </c>
      <c r="BL127" s="16" t="s">
        <v>256</v>
      </c>
      <c r="BM127" s="146" t="s">
        <v>497</v>
      </c>
    </row>
    <row r="128" spans="2:51" s="13" customFormat="1" ht="12">
      <c r="B128" s="156"/>
      <c r="D128" s="148" t="s">
        <v>188</v>
      </c>
      <c r="F128" s="158" t="s">
        <v>511</v>
      </c>
      <c r="H128" s="159">
        <v>0.177</v>
      </c>
      <c r="L128" s="156"/>
      <c r="M128" s="160"/>
      <c r="N128" s="161"/>
      <c r="O128" s="161"/>
      <c r="P128" s="161"/>
      <c r="Q128" s="161"/>
      <c r="R128" s="161"/>
      <c r="S128" s="161"/>
      <c r="T128" s="162"/>
      <c r="AT128" s="157" t="s">
        <v>188</v>
      </c>
      <c r="AU128" s="157" t="s">
        <v>83</v>
      </c>
      <c r="AV128" s="13" t="s">
        <v>83</v>
      </c>
      <c r="AW128" s="13" t="s">
        <v>4</v>
      </c>
      <c r="AX128" s="13" t="s">
        <v>81</v>
      </c>
      <c r="AY128" s="157" t="s">
        <v>134</v>
      </c>
    </row>
    <row r="129" spans="1:65" s="2" customFormat="1" ht="21.75" customHeight="1">
      <c r="A129" s="28"/>
      <c r="B129" s="135"/>
      <c r="C129" s="136" t="s">
        <v>289</v>
      </c>
      <c r="D129" s="136" t="s">
        <v>137</v>
      </c>
      <c r="E129" s="137" t="s">
        <v>498</v>
      </c>
      <c r="F129" s="138" t="s">
        <v>499</v>
      </c>
      <c r="G129" s="139" t="s">
        <v>246</v>
      </c>
      <c r="H129" s="140">
        <v>0.006</v>
      </c>
      <c r="I129" s="185">
        <v>0</v>
      </c>
      <c r="J129" s="141">
        <f>ROUND(I129*H129,2)</f>
        <v>0</v>
      </c>
      <c r="K129" s="138" t="s">
        <v>3</v>
      </c>
      <c r="L129" s="29"/>
      <c r="M129" s="142" t="s">
        <v>3</v>
      </c>
      <c r="N129" s="143" t="s">
        <v>44</v>
      </c>
      <c r="O129" s="144">
        <v>1.598</v>
      </c>
      <c r="P129" s="144">
        <f>O129*H129</f>
        <v>0.009588000000000001</v>
      </c>
      <c r="Q129" s="144">
        <v>0</v>
      </c>
      <c r="R129" s="144">
        <f>Q129*H129</f>
        <v>0</v>
      </c>
      <c r="S129" s="144">
        <v>0</v>
      </c>
      <c r="T129" s="145">
        <f>S129*H129</f>
        <v>0</v>
      </c>
      <c r="U129" s="28"/>
      <c r="V129" s="28"/>
      <c r="W129" s="28"/>
      <c r="X129" s="28"/>
      <c r="Y129" s="28"/>
      <c r="Z129" s="28"/>
      <c r="AA129" s="28"/>
      <c r="AB129" s="28"/>
      <c r="AC129" s="28"/>
      <c r="AD129" s="28"/>
      <c r="AE129" s="28"/>
      <c r="AR129" s="146" t="s">
        <v>256</v>
      </c>
      <c r="AT129" s="146" t="s">
        <v>137</v>
      </c>
      <c r="AU129" s="146" t="s">
        <v>83</v>
      </c>
      <c r="AY129" s="16" t="s">
        <v>134</v>
      </c>
      <c r="BE129" s="147">
        <f>IF(N129="základní",J129,0)</f>
        <v>0</v>
      </c>
      <c r="BF129" s="147">
        <f>IF(N129="snížená",J129,0)</f>
        <v>0</v>
      </c>
      <c r="BG129" s="147">
        <f>IF(N129="zákl. přenesená",J129,0)</f>
        <v>0</v>
      </c>
      <c r="BH129" s="147">
        <f>IF(N129="sníž. přenesená",J129,0)</f>
        <v>0</v>
      </c>
      <c r="BI129" s="147">
        <f>IF(N129="nulová",J129,0)</f>
        <v>0</v>
      </c>
      <c r="BJ129" s="16" t="s">
        <v>81</v>
      </c>
      <c r="BK129" s="147">
        <f>ROUND(I129*H129,2)</f>
        <v>0</v>
      </c>
      <c r="BL129" s="16" t="s">
        <v>256</v>
      </c>
      <c r="BM129" s="146" t="s">
        <v>500</v>
      </c>
    </row>
    <row r="130" spans="2:63" s="12" customFormat="1" ht="25.9" customHeight="1">
      <c r="B130" s="123"/>
      <c r="D130" s="124" t="s">
        <v>72</v>
      </c>
      <c r="E130" s="125" t="s">
        <v>318</v>
      </c>
      <c r="F130" s="125" t="s">
        <v>319</v>
      </c>
      <c r="J130" s="126">
        <f>BK130</f>
        <v>0</v>
      </c>
      <c r="L130" s="123"/>
      <c r="M130" s="127"/>
      <c r="N130" s="128"/>
      <c r="O130" s="128"/>
      <c r="P130" s="129">
        <f>SUM(P131:P148)</f>
        <v>64</v>
      </c>
      <c r="Q130" s="128"/>
      <c r="R130" s="129">
        <f>SUM(R131:R148)</f>
        <v>0</v>
      </c>
      <c r="S130" s="128"/>
      <c r="T130" s="130">
        <f>SUM(T131:T148)</f>
        <v>0</v>
      </c>
      <c r="AR130" s="124" t="s">
        <v>159</v>
      </c>
      <c r="AT130" s="131" t="s">
        <v>72</v>
      </c>
      <c r="AU130" s="131" t="s">
        <v>73</v>
      </c>
      <c r="AY130" s="124" t="s">
        <v>134</v>
      </c>
      <c r="BK130" s="132">
        <f>SUM(BK131:BK148)</f>
        <v>0</v>
      </c>
    </row>
    <row r="131" spans="1:65" s="2" customFormat="1" ht="21.75" customHeight="1">
      <c r="A131" s="28"/>
      <c r="B131" s="135"/>
      <c r="C131" s="136" t="s">
        <v>294</v>
      </c>
      <c r="D131" s="136" t="s">
        <v>137</v>
      </c>
      <c r="E131" s="137" t="s">
        <v>321</v>
      </c>
      <c r="F131" s="138" t="s">
        <v>322</v>
      </c>
      <c r="G131" s="139" t="s">
        <v>323</v>
      </c>
      <c r="H131" s="140">
        <v>8</v>
      </c>
      <c r="I131" s="185">
        <v>0</v>
      </c>
      <c r="J131" s="141">
        <f>ROUND(I131*H131,2)</f>
        <v>0</v>
      </c>
      <c r="K131" s="138" t="s">
        <v>140</v>
      </c>
      <c r="L131" s="29"/>
      <c r="M131" s="142" t="s">
        <v>3</v>
      </c>
      <c r="N131" s="143" t="s">
        <v>44</v>
      </c>
      <c r="O131" s="144">
        <v>1</v>
      </c>
      <c r="P131" s="144">
        <f>O131*H131</f>
        <v>8</v>
      </c>
      <c r="Q131" s="144">
        <v>0</v>
      </c>
      <c r="R131" s="144">
        <f>Q131*H131</f>
        <v>0</v>
      </c>
      <c r="S131" s="144">
        <v>0</v>
      </c>
      <c r="T131" s="145">
        <f>S131*H131</f>
        <v>0</v>
      </c>
      <c r="U131" s="28"/>
      <c r="V131" s="28"/>
      <c r="W131" s="28"/>
      <c r="X131" s="28"/>
      <c r="Y131" s="28"/>
      <c r="Z131" s="28"/>
      <c r="AA131" s="28"/>
      <c r="AB131" s="28"/>
      <c r="AC131" s="28"/>
      <c r="AD131" s="28"/>
      <c r="AE131" s="28"/>
      <c r="AR131" s="146" t="s">
        <v>324</v>
      </c>
      <c r="AT131" s="146" t="s">
        <v>137</v>
      </c>
      <c r="AU131" s="146" t="s">
        <v>81</v>
      </c>
      <c r="AY131" s="16" t="s">
        <v>134</v>
      </c>
      <c r="BE131" s="147">
        <f>IF(N131="základní",J131,0)</f>
        <v>0</v>
      </c>
      <c r="BF131" s="147">
        <f>IF(N131="snížená",J131,0)</f>
        <v>0</v>
      </c>
      <c r="BG131" s="147">
        <f>IF(N131="zákl. přenesená",J131,0)</f>
        <v>0</v>
      </c>
      <c r="BH131" s="147">
        <f>IF(N131="sníž. přenesená",J131,0)</f>
        <v>0</v>
      </c>
      <c r="BI131" s="147">
        <f>IF(N131="nulová",J131,0)</f>
        <v>0</v>
      </c>
      <c r="BJ131" s="16" t="s">
        <v>81</v>
      </c>
      <c r="BK131" s="147">
        <f>ROUND(I131*H131,2)</f>
        <v>0</v>
      </c>
      <c r="BL131" s="16" t="s">
        <v>324</v>
      </c>
      <c r="BM131" s="146" t="s">
        <v>512</v>
      </c>
    </row>
    <row r="132" spans="1:47" s="2" customFormat="1" ht="19.5">
      <c r="A132" s="28"/>
      <c r="B132" s="29"/>
      <c r="C132" s="28"/>
      <c r="D132" s="148" t="s">
        <v>143</v>
      </c>
      <c r="E132" s="28"/>
      <c r="F132" s="149" t="s">
        <v>467</v>
      </c>
      <c r="G132" s="28"/>
      <c r="H132" s="28"/>
      <c r="I132" s="28"/>
      <c r="J132" s="28"/>
      <c r="K132" s="28"/>
      <c r="L132" s="29"/>
      <c r="M132" s="150"/>
      <c r="N132" s="151"/>
      <c r="O132" s="49"/>
      <c r="P132" s="49"/>
      <c r="Q132" s="49"/>
      <c r="R132" s="49"/>
      <c r="S132" s="49"/>
      <c r="T132" s="50"/>
      <c r="U132" s="28"/>
      <c r="V132" s="28"/>
      <c r="W132" s="28"/>
      <c r="X132" s="28"/>
      <c r="Y132" s="28"/>
      <c r="Z132" s="28"/>
      <c r="AA132" s="28"/>
      <c r="AB132" s="28"/>
      <c r="AC132" s="28"/>
      <c r="AD132" s="28"/>
      <c r="AE132" s="28"/>
      <c r="AT132" s="16" t="s">
        <v>143</v>
      </c>
      <c r="AU132" s="16" t="s">
        <v>81</v>
      </c>
    </row>
    <row r="133" spans="2:51" s="13" customFormat="1" ht="12">
      <c r="B133" s="156"/>
      <c r="D133" s="148" t="s">
        <v>188</v>
      </c>
      <c r="E133" s="157" t="s">
        <v>3</v>
      </c>
      <c r="F133" s="158" t="s">
        <v>513</v>
      </c>
      <c r="H133" s="159">
        <v>8</v>
      </c>
      <c r="L133" s="156"/>
      <c r="M133" s="160"/>
      <c r="N133" s="161"/>
      <c r="O133" s="161"/>
      <c r="P133" s="161"/>
      <c r="Q133" s="161"/>
      <c r="R133" s="161"/>
      <c r="S133" s="161"/>
      <c r="T133" s="162"/>
      <c r="AT133" s="157" t="s">
        <v>188</v>
      </c>
      <c r="AU133" s="157" t="s">
        <v>81</v>
      </c>
      <c r="AV133" s="13" t="s">
        <v>83</v>
      </c>
      <c r="AW133" s="13" t="s">
        <v>34</v>
      </c>
      <c r="AX133" s="13" t="s">
        <v>73</v>
      </c>
      <c r="AY133" s="157" t="s">
        <v>134</v>
      </c>
    </row>
    <row r="134" spans="2:51" s="14" customFormat="1" ht="12">
      <c r="B134" s="172"/>
      <c r="D134" s="148" t="s">
        <v>188</v>
      </c>
      <c r="E134" s="173" t="s">
        <v>3</v>
      </c>
      <c r="F134" s="174" t="s">
        <v>273</v>
      </c>
      <c r="H134" s="175">
        <v>8</v>
      </c>
      <c r="L134" s="172"/>
      <c r="M134" s="176"/>
      <c r="N134" s="177"/>
      <c r="O134" s="177"/>
      <c r="P134" s="177"/>
      <c r="Q134" s="177"/>
      <c r="R134" s="177"/>
      <c r="S134" s="177"/>
      <c r="T134" s="178"/>
      <c r="AT134" s="173" t="s">
        <v>188</v>
      </c>
      <c r="AU134" s="173" t="s">
        <v>81</v>
      </c>
      <c r="AV134" s="14" t="s">
        <v>159</v>
      </c>
      <c r="AW134" s="14" t="s">
        <v>34</v>
      </c>
      <c r="AX134" s="14" t="s">
        <v>81</v>
      </c>
      <c r="AY134" s="173" t="s">
        <v>134</v>
      </c>
    </row>
    <row r="135" spans="1:65" s="2" customFormat="1" ht="16.5" customHeight="1">
      <c r="A135" s="28"/>
      <c r="B135" s="135"/>
      <c r="C135" s="136" t="s">
        <v>299</v>
      </c>
      <c r="D135" s="136" t="s">
        <v>137</v>
      </c>
      <c r="E135" s="137" t="s">
        <v>514</v>
      </c>
      <c r="F135" s="138" t="s">
        <v>515</v>
      </c>
      <c r="G135" s="139" t="s">
        <v>139</v>
      </c>
      <c r="H135" s="140">
        <v>2</v>
      </c>
      <c r="I135" s="185">
        <v>0</v>
      </c>
      <c r="J135" s="141">
        <f>ROUND(I135*H135,2)</f>
        <v>0</v>
      </c>
      <c r="K135" s="138" t="s">
        <v>3</v>
      </c>
      <c r="L135" s="29"/>
      <c r="M135" s="142" t="s">
        <v>3</v>
      </c>
      <c r="N135" s="143" t="s">
        <v>44</v>
      </c>
      <c r="O135" s="144">
        <v>0</v>
      </c>
      <c r="P135" s="144">
        <f>O135*H135</f>
        <v>0</v>
      </c>
      <c r="Q135" s="144">
        <v>0</v>
      </c>
      <c r="R135" s="144">
        <f>Q135*H135</f>
        <v>0</v>
      </c>
      <c r="S135" s="144">
        <v>0</v>
      </c>
      <c r="T135" s="145">
        <f>S135*H135</f>
        <v>0</v>
      </c>
      <c r="U135" s="28"/>
      <c r="V135" s="28"/>
      <c r="W135" s="28"/>
      <c r="X135" s="28"/>
      <c r="Y135" s="28"/>
      <c r="Z135" s="28"/>
      <c r="AA135" s="28"/>
      <c r="AB135" s="28"/>
      <c r="AC135" s="28"/>
      <c r="AD135" s="28"/>
      <c r="AE135" s="28"/>
      <c r="AR135" s="146" t="s">
        <v>324</v>
      </c>
      <c r="AT135" s="146" t="s">
        <v>137</v>
      </c>
      <c r="AU135" s="146" t="s">
        <v>81</v>
      </c>
      <c r="AY135" s="16" t="s">
        <v>134</v>
      </c>
      <c r="BE135" s="147">
        <f>IF(N135="základní",J135,0)</f>
        <v>0</v>
      </c>
      <c r="BF135" s="147">
        <f>IF(N135="snížená",J135,0)</f>
        <v>0</v>
      </c>
      <c r="BG135" s="147">
        <f>IF(N135="zákl. přenesená",J135,0)</f>
        <v>0</v>
      </c>
      <c r="BH135" s="147">
        <f>IF(N135="sníž. přenesená",J135,0)</f>
        <v>0</v>
      </c>
      <c r="BI135" s="147">
        <f>IF(N135="nulová",J135,0)</f>
        <v>0</v>
      </c>
      <c r="BJ135" s="16" t="s">
        <v>81</v>
      </c>
      <c r="BK135" s="147">
        <f>ROUND(I135*H135,2)</f>
        <v>0</v>
      </c>
      <c r="BL135" s="16" t="s">
        <v>324</v>
      </c>
      <c r="BM135" s="146" t="s">
        <v>516</v>
      </c>
    </row>
    <row r="136" spans="1:65" s="2" customFormat="1" ht="21.75" customHeight="1">
      <c r="A136" s="28"/>
      <c r="B136" s="135"/>
      <c r="C136" s="136" t="s">
        <v>305</v>
      </c>
      <c r="D136" s="136" t="s">
        <v>137</v>
      </c>
      <c r="E136" s="137" t="s">
        <v>328</v>
      </c>
      <c r="F136" s="138" t="s">
        <v>329</v>
      </c>
      <c r="G136" s="139" t="s">
        <v>323</v>
      </c>
      <c r="H136" s="140">
        <v>56</v>
      </c>
      <c r="I136" s="185">
        <v>0</v>
      </c>
      <c r="J136" s="141">
        <f>ROUND(I136*H136,2)</f>
        <v>0</v>
      </c>
      <c r="K136" s="138" t="s">
        <v>140</v>
      </c>
      <c r="L136" s="29"/>
      <c r="M136" s="142" t="s">
        <v>3</v>
      </c>
      <c r="N136" s="143" t="s">
        <v>44</v>
      </c>
      <c r="O136" s="144">
        <v>1</v>
      </c>
      <c r="P136" s="144">
        <f>O136*H136</f>
        <v>56</v>
      </c>
      <c r="Q136" s="144">
        <v>0</v>
      </c>
      <c r="R136" s="144">
        <f>Q136*H136</f>
        <v>0</v>
      </c>
      <c r="S136" s="144">
        <v>0</v>
      </c>
      <c r="T136" s="145">
        <f>S136*H136</f>
        <v>0</v>
      </c>
      <c r="U136" s="28"/>
      <c r="V136" s="28"/>
      <c r="W136" s="28"/>
      <c r="X136" s="28"/>
      <c r="Y136" s="28"/>
      <c r="Z136" s="28"/>
      <c r="AA136" s="28"/>
      <c r="AB136" s="28"/>
      <c r="AC136" s="28"/>
      <c r="AD136" s="28"/>
      <c r="AE136" s="28"/>
      <c r="AR136" s="146" t="s">
        <v>324</v>
      </c>
      <c r="AT136" s="146" t="s">
        <v>137</v>
      </c>
      <c r="AU136" s="146" t="s">
        <v>81</v>
      </c>
      <c r="AY136" s="16" t="s">
        <v>134</v>
      </c>
      <c r="BE136" s="147">
        <f>IF(N136="základní",J136,0)</f>
        <v>0</v>
      </c>
      <c r="BF136" s="147">
        <f>IF(N136="snížená",J136,0)</f>
        <v>0</v>
      </c>
      <c r="BG136" s="147">
        <f>IF(N136="zákl. přenesená",J136,0)</f>
        <v>0</v>
      </c>
      <c r="BH136" s="147">
        <f>IF(N136="sníž. přenesená",J136,0)</f>
        <v>0</v>
      </c>
      <c r="BI136" s="147">
        <f>IF(N136="nulová",J136,0)</f>
        <v>0</v>
      </c>
      <c r="BJ136" s="16" t="s">
        <v>81</v>
      </c>
      <c r="BK136" s="147">
        <f>ROUND(I136*H136,2)</f>
        <v>0</v>
      </c>
      <c r="BL136" s="16" t="s">
        <v>324</v>
      </c>
      <c r="BM136" s="146" t="s">
        <v>330</v>
      </c>
    </row>
    <row r="137" spans="1:47" s="2" customFormat="1" ht="58.5">
      <c r="A137" s="28"/>
      <c r="B137" s="29"/>
      <c r="C137" s="28"/>
      <c r="D137" s="148" t="s">
        <v>143</v>
      </c>
      <c r="E137" s="28"/>
      <c r="F137" s="149" t="s">
        <v>331</v>
      </c>
      <c r="G137" s="28"/>
      <c r="H137" s="28"/>
      <c r="I137" s="28"/>
      <c r="J137" s="28"/>
      <c r="K137" s="28"/>
      <c r="L137" s="29"/>
      <c r="M137" s="150"/>
      <c r="N137" s="151"/>
      <c r="O137" s="49"/>
      <c r="P137" s="49"/>
      <c r="Q137" s="49"/>
      <c r="R137" s="49"/>
      <c r="S137" s="49"/>
      <c r="T137" s="50"/>
      <c r="U137" s="28"/>
      <c r="V137" s="28"/>
      <c r="W137" s="28"/>
      <c r="X137" s="28"/>
      <c r="Y137" s="28"/>
      <c r="Z137" s="28"/>
      <c r="AA137" s="28"/>
      <c r="AB137" s="28"/>
      <c r="AC137" s="28"/>
      <c r="AD137" s="28"/>
      <c r="AE137" s="28"/>
      <c r="AT137" s="16" t="s">
        <v>143</v>
      </c>
      <c r="AU137" s="16" t="s">
        <v>81</v>
      </c>
    </row>
    <row r="138" spans="1:65" s="2" customFormat="1" ht="16.5" customHeight="1">
      <c r="A138" s="28"/>
      <c r="B138" s="135"/>
      <c r="C138" s="163" t="s">
        <v>8</v>
      </c>
      <c r="D138" s="163" t="s">
        <v>230</v>
      </c>
      <c r="E138" s="164" t="s">
        <v>333</v>
      </c>
      <c r="F138" s="165" t="s">
        <v>334</v>
      </c>
      <c r="G138" s="166" t="s">
        <v>233</v>
      </c>
      <c r="H138" s="167">
        <v>2</v>
      </c>
      <c r="I138" s="186">
        <v>0</v>
      </c>
      <c r="J138" s="168">
        <f aca="true" t="shared" si="0" ref="J138:J148">ROUND(I138*H138,2)</f>
        <v>0</v>
      </c>
      <c r="K138" s="165" t="s">
        <v>3</v>
      </c>
      <c r="L138" s="169"/>
      <c r="M138" s="170" t="s">
        <v>3</v>
      </c>
      <c r="N138" s="171" t="s">
        <v>44</v>
      </c>
      <c r="O138" s="144">
        <v>0</v>
      </c>
      <c r="P138" s="144">
        <f aca="true" t="shared" si="1" ref="P138:P148">O138*H138</f>
        <v>0</v>
      </c>
      <c r="Q138" s="144">
        <v>0</v>
      </c>
      <c r="R138" s="144">
        <f aca="true" t="shared" si="2" ref="R138:R148">Q138*H138</f>
        <v>0</v>
      </c>
      <c r="S138" s="144">
        <v>0</v>
      </c>
      <c r="T138" s="145">
        <f aca="true" t="shared" si="3" ref="T138:T148">S138*H138</f>
        <v>0</v>
      </c>
      <c r="U138" s="28"/>
      <c r="V138" s="28"/>
      <c r="W138" s="28"/>
      <c r="X138" s="28"/>
      <c r="Y138" s="28"/>
      <c r="Z138" s="28"/>
      <c r="AA138" s="28"/>
      <c r="AB138" s="28"/>
      <c r="AC138" s="28"/>
      <c r="AD138" s="28"/>
      <c r="AE138" s="28"/>
      <c r="AR138" s="146" t="s">
        <v>324</v>
      </c>
      <c r="AT138" s="146" t="s">
        <v>230</v>
      </c>
      <c r="AU138" s="146" t="s">
        <v>81</v>
      </c>
      <c r="AY138" s="16" t="s">
        <v>134</v>
      </c>
      <c r="BE138" s="147">
        <f aca="true" t="shared" si="4" ref="BE138:BE148">IF(N138="základní",J138,0)</f>
        <v>0</v>
      </c>
      <c r="BF138" s="147">
        <f aca="true" t="shared" si="5" ref="BF138:BF148">IF(N138="snížená",J138,0)</f>
        <v>0</v>
      </c>
      <c r="BG138" s="147">
        <f aca="true" t="shared" si="6" ref="BG138:BG148">IF(N138="zákl. přenesená",J138,0)</f>
        <v>0</v>
      </c>
      <c r="BH138" s="147">
        <f aca="true" t="shared" si="7" ref="BH138:BH148">IF(N138="sníž. přenesená",J138,0)</f>
        <v>0</v>
      </c>
      <c r="BI138" s="147">
        <f aca="true" t="shared" si="8" ref="BI138:BI148">IF(N138="nulová",J138,0)</f>
        <v>0</v>
      </c>
      <c r="BJ138" s="16" t="s">
        <v>81</v>
      </c>
      <c r="BK138" s="147">
        <f aca="true" t="shared" si="9" ref="BK138:BK148">ROUND(I138*H138,2)</f>
        <v>0</v>
      </c>
      <c r="BL138" s="16" t="s">
        <v>324</v>
      </c>
      <c r="BM138" s="146" t="s">
        <v>335</v>
      </c>
    </row>
    <row r="139" spans="1:65" s="2" customFormat="1" ht="16.5" customHeight="1">
      <c r="A139" s="28"/>
      <c r="B139" s="135"/>
      <c r="C139" s="163" t="s">
        <v>320</v>
      </c>
      <c r="D139" s="163" t="s">
        <v>230</v>
      </c>
      <c r="E139" s="164" t="s">
        <v>337</v>
      </c>
      <c r="F139" s="165" t="s">
        <v>338</v>
      </c>
      <c r="G139" s="166" t="s">
        <v>339</v>
      </c>
      <c r="H139" s="167">
        <v>2</v>
      </c>
      <c r="I139" s="186">
        <v>0</v>
      </c>
      <c r="J139" s="168">
        <f t="shared" si="0"/>
        <v>0</v>
      </c>
      <c r="K139" s="165" t="s">
        <v>3</v>
      </c>
      <c r="L139" s="169"/>
      <c r="M139" s="170" t="s">
        <v>3</v>
      </c>
      <c r="N139" s="171" t="s">
        <v>44</v>
      </c>
      <c r="O139" s="144">
        <v>0</v>
      </c>
      <c r="P139" s="144">
        <f t="shared" si="1"/>
        <v>0</v>
      </c>
      <c r="Q139" s="144">
        <v>0</v>
      </c>
      <c r="R139" s="144">
        <f t="shared" si="2"/>
        <v>0</v>
      </c>
      <c r="S139" s="144">
        <v>0</v>
      </c>
      <c r="T139" s="145">
        <f t="shared" si="3"/>
        <v>0</v>
      </c>
      <c r="U139" s="28"/>
      <c r="V139" s="28"/>
      <c r="W139" s="28"/>
      <c r="X139" s="28"/>
      <c r="Y139" s="28"/>
      <c r="Z139" s="28"/>
      <c r="AA139" s="28"/>
      <c r="AB139" s="28"/>
      <c r="AC139" s="28"/>
      <c r="AD139" s="28"/>
      <c r="AE139" s="28"/>
      <c r="AR139" s="146" t="s">
        <v>324</v>
      </c>
      <c r="AT139" s="146" t="s">
        <v>230</v>
      </c>
      <c r="AU139" s="146" t="s">
        <v>81</v>
      </c>
      <c r="AY139" s="16" t="s">
        <v>134</v>
      </c>
      <c r="BE139" s="147">
        <f t="shared" si="4"/>
        <v>0</v>
      </c>
      <c r="BF139" s="147">
        <f t="shared" si="5"/>
        <v>0</v>
      </c>
      <c r="BG139" s="147">
        <f t="shared" si="6"/>
        <v>0</v>
      </c>
      <c r="BH139" s="147">
        <f t="shared" si="7"/>
        <v>0</v>
      </c>
      <c r="BI139" s="147">
        <f t="shared" si="8"/>
        <v>0</v>
      </c>
      <c r="BJ139" s="16" t="s">
        <v>81</v>
      </c>
      <c r="BK139" s="147">
        <f t="shared" si="9"/>
        <v>0</v>
      </c>
      <c r="BL139" s="16" t="s">
        <v>324</v>
      </c>
      <c r="BM139" s="146" t="s">
        <v>340</v>
      </c>
    </row>
    <row r="140" spans="1:65" s="2" customFormat="1" ht="16.5" customHeight="1">
      <c r="A140" s="28"/>
      <c r="B140" s="135"/>
      <c r="C140" s="163" t="s">
        <v>327</v>
      </c>
      <c r="D140" s="163" t="s">
        <v>230</v>
      </c>
      <c r="E140" s="164" t="s">
        <v>517</v>
      </c>
      <c r="F140" s="165" t="s">
        <v>518</v>
      </c>
      <c r="G140" s="166" t="s">
        <v>233</v>
      </c>
      <c r="H140" s="167">
        <v>1</v>
      </c>
      <c r="I140" s="186">
        <v>0</v>
      </c>
      <c r="J140" s="168">
        <f t="shared" si="0"/>
        <v>0</v>
      </c>
      <c r="K140" s="165" t="s">
        <v>3</v>
      </c>
      <c r="L140" s="169"/>
      <c r="M140" s="170" t="s">
        <v>3</v>
      </c>
      <c r="N140" s="171" t="s">
        <v>44</v>
      </c>
      <c r="O140" s="144">
        <v>0</v>
      </c>
      <c r="P140" s="144">
        <f t="shared" si="1"/>
        <v>0</v>
      </c>
      <c r="Q140" s="144">
        <v>0</v>
      </c>
      <c r="R140" s="144">
        <f t="shared" si="2"/>
        <v>0</v>
      </c>
      <c r="S140" s="144">
        <v>0</v>
      </c>
      <c r="T140" s="145">
        <f t="shared" si="3"/>
        <v>0</v>
      </c>
      <c r="U140" s="28"/>
      <c r="V140" s="28"/>
      <c r="W140" s="28"/>
      <c r="X140" s="28"/>
      <c r="Y140" s="28"/>
      <c r="Z140" s="28"/>
      <c r="AA140" s="28"/>
      <c r="AB140" s="28"/>
      <c r="AC140" s="28"/>
      <c r="AD140" s="28"/>
      <c r="AE140" s="28"/>
      <c r="AR140" s="146" t="s">
        <v>324</v>
      </c>
      <c r="AT140" s="146" t="s">
        <v>230</v>
      </c>
      <c r="AU140" s="146" t="s">
        <v>81</v>
      </c>
      <c r="AY140" s="16" t="s">
        <v>134</v>
      </c>
      <c r="BE140" s="147">
        <f t="shared" si="4"/>
        <v>0</v>
      </c>
      <c r="BF140" s="147">
        <f t="shared" si="5"/>
        <v>0</v>
      </c>
      <c r="BG140" s="147">
        <f t="shared" si="6"/>
        <v>0</v>
      </c>
      <c r="BH140" s="147">
        <f t="shared" si="7"/>
        <v>0</v>
      </c>
      <c r="BI140" s="147">
        <f t="shared" si="8"/>
        <v>0</v>
      </c>
      <c r="BJ140" s="16" t="s">
        <v>81</v>
      </c>
      <c r="BK140" s="147">
        <f t="shared" si="9"/>
        <v>0</v>
      </c>
      <c r="BL140" s="16" t="s">
        <v>324</v>
      </c>
      <c r="BM140" s="146" t="s">
        <v>519</v>
      </c>
    </row>
    <row r="141" spans="1:65" s="2" customFormat="1" ht="16.5" customHeight="1">
      <c r="A141" s="28"/>
      <c r="B141" s="135"/>
      <c r="C141" s="163" t="s">
        <v>332</v>
      </c>
      <c r="D141" s="163" t="s">
        <v>230</v>
      </c>
      <c r="E141" s="164" t="s">
        <v>342</v>
      </c>
      <c r="F141" s="165" t="s">
        <v>343</v>
      </c>
      <c r="G141" s="166" t="s">
        <v>233</v>
      </c>
      <c r="H141" s="167">
        <v>1</v>
      </c>
      <c r="I141" s="186">
        <v>0</v>
      </c>
      <c r="J141" s="168">
        <f t="shared" si="0"/>
        <v>0</v>
      </c>
      <c r="K141" s="165" t="s">
        <v>3</v>
      </c>
      <c r="L141" s="169"/>
      <c r="M141" s="170" t="s">
        <v>3</v>
      </c>
      <c r="N141" s="171" t="s">
        <v>44</v>
      </c>
      <c r="O141" s="144">
        <v>0</v>
      </c>
      <c r="P141" s="144">
        <f t="shared" si="1"/>
        <v>0</v>
      </c>
      <c r="Q141" s="144">
        <v>0</v>
      </c>
      <c r="R141" s="144">
        <f t="shared" si="2"/>
        <v>0</v>
      </c>
      <c r="S141" s="144">
        <v>0</v>
      </c>
      <c r="T141" s="145">
        <f t="shared" si="3"/>
        <v>0</v>
      </c>
      <c r="U141" s="28"/>
      <c r="V141" s="28"/>
      <c r="W141" s="28"/>
      <c r="X141" s="28"/>
      <c r="Y141" s="28"/>
      <c r="Z141" s="28"/>
      <c r="AA141" s="28"/>
      <c r="AB141" s="28"/>
      <c r="AC141" s="28"/>
      <c r="AD141" s="28"/>
      <c r="AE141" s="28"/>
      <c r="AR141" s="146" t="s">
        <v>324</v>
      </c>
      <c r="AT141" s="146" t="s">
        <v>230</v>
      </c>
      <c r="AU141" s="146" t="s">
        <v>81</v>
      </c>
      <c r="AY141" s="16" t="s">
        <v>134</v>
      </c>
      <c r="BE141" s="147">
        <f t="shared" si="4"/>
        <v>0</v>
      </c>
      <c r="BF141" s="147">
        <f t="shared" si="5"/>
        <v>0</v>
      </c>
      <c r="BG141" s="147">
        <f t="shared" si="6"/>
        <v>0</v>
      </c>
      <c r="BH141" s="147">
        <f t="shared" si="7"/>
        <v>0</v>
      </c>
      <c r="BI141" s="147">
        <f t="shared" si="8"/>
        <v>0</v>
      </c>
      <c r="BJ141" s="16" t="s">
        <v>81</v>
      </c>
      <c r="BK141" s="147">
        <f t="shared" si="9"/>
        <v>0</v>
      </c>
      <c r="BL141" s="16" t="s">
        <v>324</v>
      </c>
      <c r="BM141" s="146" t="s">
        <v>344</v>
      </c>
    </row>
    <row r="142" spans="1:65" s="2" customFormat="1" ht="16.5" customHeight="1">
      <c r="A142" s="28"/>
      <c r="B142" s="135"/>
      <c r="C142" s="163" t="s">
        <v>336</v>
      </c>
      <c r="D142" s="163" t="s">
        <v>230</v>
      </c>
      <c r="E142" s="164" t="s">
        <v>346</v>
      </c>
      <c r="F142" s="165" t="s">
        <v>347</v>
      </c>
      <c r="G142" s="166" t="s">
        <v>233</v>
      </c>
      <c r="H142" s="167">
        <v>2</v>
      </c>
      <c r="I142" s="186">
        <v>0</v>
      </c>
      <c r="J142" s="168">
        <f t="shared" si="0"/>
        <v>0</v>
      </c>
      <c r="K142" s="165" t="s">
        <v>3</v>
      </c>
      <c r="L142" s="169"/>
      <c r="M142" s="170" t="s">
        <v>3</v>
      </c>
      <c r="N142" s="171" t="s">
        <v>44</v>
      </c>
      <c r="O142" s="144">
        <v>0</v>
      </c>
      <c r="P142" s="144">
        <f t="shared" si="1"/>
        <v>0</v>
      </c>
      <c r="Q142" s="144">
        <v>0</v>
      </c>
      <c r="R142" s="144">
        <f t="shared" si="2"/>
        <v>0</v>
      </c>
      <c r="S142" s="144">
        <v>0</v>
      </c>
      <c r="T142" s="145">
        <f t="shared" si="3"/>
        <v>0</v>
      </c>
      <c r="U142" s="28"/>
      <c r="V142" s="28"/>
      <c r="W142" s="28"/>
      <c r="X142" s="28"/>
      <c r="Y142" s="28"/>
      <c r="Z142" s="28"/>
      <c r="AA142" s="28"/>
      <c r="AB142" s="28"/>
      <c r="AC142" s="28"/>
      <c r="AD142" s="28"/>
      <c r="AE142" s="28"/>
      <c r="AR142" s="146" t="s">
        <v>324</v>
      </c>
      <c r="AT142" s="146" t="s">
        <v>230</v>
      </c>
      <c r="AU142" s="146" t="s">
        <v>81</v>
      </c>
      <c r="AY142" s="16" t="s">
        <v>134</v>
      </c>
      <c r="BE142" s="147">
        <f t="shared" si="4"/>
        <v>0</v>
      </c>
      <c r="BF142" s="147">
        <f t="shared" si="5"/>
        <v>0</v>
      </c>
      <c r="BG142" s="147">
        <f t="shared" si="6"/>
        <v>0</v>
      </c>
      <c r="BH142" s="147">
        <f t="shared" si="7"/>
        <v>0</v>
      </c>
      <c r="BI142" s="147">
        <f t="shared" si="8"/>
        <v>0</v>
      </c>
      <c r="BJ142" s="16" t="s">
        <v>81</v>
      </c>
      <c r="BK142" s="147">
        <f t="shared" si="9"/>
        <v>0</v>
      </c>
      <c r="BL142" s="16" t="s">
        <v>324</v>
      </c>
      <c r="BM142" s="146" t="s">
        <v>348</v>
      </c>
    </row>
    <row r="143" spans="1:65" s="2" customFormat="1" ht="16.5" customHeight="1">
      <c r="A143" s="28"/>
      <c r="B143" s="135"/>
      <c r="C143" s="163" t="s">
        <v>341</v>
      </c>
      <c r="D143" s="163" t="s">
        <v>230</v>
      </c>
      <c r="E143" s="164" t="s">
        <v>350</v>
      </c>
      <c r="F143" s="165" t="s">
        <v>351</v>
      </c>
      <c r="G143" s="166" t="s">
        <v>233</v>
      </c>
      <c r="H143" s="167">
        <v>2</v>
      </c>
      <c r="I143" s="186">
        <v>0</v>
      </c>
      <c r="J143" s="168">
        <f t="shared" si="0"/>
        <v>0</v>
      </c>
      <c r="K143" s="165" t="s">
        <v>3</v>
      </c>
      <c r="L143" s="169"/>
      <c r="M143" s="170" t="s">
        <v>3</v>
      </c>
      <c r="N143" s="171" t="s">
        <v>44</v>
      </c>
      <c r="O143" s="144">
        <v>0</v>
      </c>
      <c r="P143" s="144">
        <f t="shared" si="1"/>
        <v>0</v>
      </c>
      <c r="Q143" s="144">
        <v>0</v>
      </c>
      <c r="R143" s="144">
        <f t="shared" si="2"/>
        <v>0</v>
      </c>
      <c r="S143" s="144">
        <v>0</v>
      </c>
      <c r="T143" s="145">
        <f t="shared" si="3"/>
        <v>0</v>
      </c>
      <c r="U143" s="28"/>
      <c r="V143" s="28"/>
      <c r="W143" s="28"/>
      <c r="X143" s="28"/>
      <c r="Y143" s="28"/>
      <c r="Z143" s="28"/>
      <c r="AA143" s="28"/>
      <c r="AB143" s="28"/>
      <c r="AC143" s="28"/>
      <c r="AD143" s="28"/>
      <c r="AE143" s="28"/>
      <c r="AR143" s="146" t="s">
        <v>324</v>
      </c>
      <c r="AT143" s="146" t="s">
        <v>230</v>
      </c>
      <c r="AU143" s="146" t="s">
        <v>81</v>
      </c>
      <c r="AY143" s="16" t="s">
        <v>134</v>
      </c>
      <c r="BE143" s="147">
        <f t="shared" si="4"/>
        <v>0</v>
      </c>
      <c r="BF143" s="147">
        <f t="shared" si="5"/>
        <v>0</v>
      </c>
      <c r="BG143" s="147">
        <f t="shared" si="6"/>
        <v>0</v>
      </c>
      <c r="BH143" s="147">
        <f t="shared" si="7"/>
        <v>0</v>
      </c>
      <c r="BI143" s="147">
        <f t="shared" si="8"/>
        <v>0</v>
      </c>
      <c r="BJ143" s="16" t="s">
        <v>81</v>
      </c>
      <c r="BK143" s="147">
        <f t="shared" si="9"/>
        <v>0</v>
      </c>
      <c r="BL143" s="16" t="s">
        <v>324</v>
      </c>
      <c r="BM143" s="146" t="s">
        <v>352</v>
      </c>
    </row>
    <row r="144" spans="1:65" s="2" customFormat="1" ht="16.5" customHeight="1">
      <c r="A144" s="28"/>
      <c r="B144" s="135"/>
      <c r="C144" s="163" t="s">
        <v>345</v>
      </c>
      <c r="D144" s="163" t="s">
        <v>230</v>
      </c>
      <c r="E144" s="164" t="s">
        <v>354</v>
      </c>
      <c r="F144" s="165" t="s">
        <v>355</v>
      </c>
      <c r="G144" s="166" t="s">
        <v>233</v>
      </c>
      <c r="H144" s="167">
        <v>6</v>
      </c>
      <c r="I144" s="186">
        <v>0</v>
      </c>
      <c r="J144" s="168">
        <f t="shared" si="0"/>
        <v>0</v>
      </c>
      <c r="K144" s="165" t="s">
        <v>3</v>
      </c>
      <c r="L144" s="169"/>
      <c r="M144" s="170" t="s">
        <v>3</v>
      </c>
      <c r="N144" s="171" t="s">
        <v>44</v>
      </c>
      <c r="O144" s="144">
        <v>0</v>
      </c>
      <c r="P144" s="144">
        <f t="shared" si="1"/>
        <v>0</v>
      </c>
      <c r="Q144" s="144">
        <v>0</v>
      </c>
      <c r="R144" s="144">
        <f t="shared" si="2"/>
        <v>0</v>
      </c>
      <c r="S144" s="144">
        <v>0</v>
      </c>
      <c r="T144" s="145">
        <f t="shared" si="3"/>
        <v>0</v>
      </c>
      <c r="U144" s="28"/>
      <c r="V144" s="28"/>
      <c r="W144" s="28"/>
      <c r="X144" s="28"/>
      <c r="Y144" s="28"/>
      <c r="Z144" s="28"/>
      <c r="AA144" s="28"/>
      <c r="AB144" s="28"/>
      <c r="AC144" s="28"/>
      <c r="AD144" s="28"/>
      <c r="AE144" s="28"/>
      <c r="AR144" s="146" t="s">
        <v>324</v>
      </c>
      <c r="AT144" s="146" t="s">
        <v>230</v>
      </c>
      <c r="AU144" s="146" t="s">
        <v>81</v>
      </c>
      <c r="AY144" s="16" t="s">
        <v>134</v>
      </c>
      <c r="BE144" s="147">
        <f t="shared" si="4"/>
        <v>0</v>
      </c>
      <c r="BF144" s="147">
        <f t="shared" si="5"/>
        <v>0</v>
      </c>
      <c r="BG144" s="147">
        <f t="shared" si="6"/>
        <v>0</v>
      </c>
      <c r="BH144" s="147">
        <f t="shared" si="7"/>
        <v>0</v>
      </c>
      <c r="BI144" s="147">
        <f t="shared" si="8"/>
        <v>0</v>
      </c>
      <c r="BJ144" s="16" t="s">
        <v>81</v>
      </c>
      <c r="BK144" s="147">
        <f t="shared" si="9"/>
        <v>0</v>
      </c>
      <c r="BL144" s="16" t="s">
        <v>324</v>
      </c>
      <c r="BM144" s="146" t="s">
        <v>356</v>
      </c>
    </row>
    <row r="145" spans="1:65" s="2" customFormat="1" ht="16.5" customHeight="1">
      <c r="A145" s="28"/>
      <c r="B145" s="135"/>
      <c r="C145" s="163" t="s">
        <v>349</v>
      </c>
      <c r="D145" s="163" t="s">
        <v>230</v>
      </c>
      <c r="E145" s="164" t="s">
        <v>358</v>
      </c>
      <c r="F145" s="165" t="s">
        <v>359</v>
      </c>
      <c r="G145" s="166" t="s">
        <v>233</v>
      </c>
      <c r="H145" s="167">
        <v>2</v>
      </c>
      <c r="I145" s="186">
        <v>0</v>
      </c>
      <c r="J145" s="168">
        <f t="shared" si="0"/>
        <v>0</v>
      </c>
      <c r="K145" s="165" t="s">
        <v>3</v>
      </c>
      <c r="L145" s="169"/>
      <c r="M145" s="170" t="s">
        <v>3</v>
      </c>
      <c r="N145" s="171" t="s">
        <v>44</v>
      </c>
      <c r="O145" s="144">
        <v>0</v>
      </c>
      <c r="P145" s="144">
        <f t="shared" si="1"/>
        <v>0</v>
      </c>
      <c r="Q145" s="144">
        <v>0</v>
      </c>
      <c r="R145" s="144">
        <f t="shared" si="2"/>
        <v>0</v>
      </c>
      <c r="S145" s="144">
        <v>0</v>
      </c>
      <c r="T145" s="145">
        <f t="shared" si="3"/>
        <v>0</v>
      </c>
      <c r="U145" s="28"/>
      <c r="V145" s="28"/>
      <c r="W145" s="28"/>
      <c r="X145" s="28"/>
      <c r="Y145" s="28"/>
      <c r="Z145" s="28"/>
      <c r="AA145" s="28"/>
      <c r="AB145" s="28"/>
      <c r="AC145" s="28"/>
      <c r="AD145" s="28"/>
      <c r="AE145" s="28"/>
      <c r="AR145" s="146" t="s">
        <v>324</v>
      </c>
      <c r="AT145" s="146" t="s">
        <v>230</v>
      </c>
      <c r="AU145" s="146" t="s">
        <v>81</v>
      </c>
      <c r="AY145" s="16" t="s">
        <v>134</v>
      </c>
      <c r="BE145" s="147">
        <f t="shared" si="4"/>
        <v>0</v>
      </c>
      <c r="BF145" s="147">
        <f t="shared" si="5"/>
        <v>0</v>
      </c>
      <c r="BG145" s="147">
        <f t="shared" si="6"/>
        <v>0</v>
      </c>
      <c r="BH145" s="147">
        <f t="shared" si="7"/>
        <v>0</v>
      </c>
      <c r="BI145" s="147">
        <f t="shared" si="8"/>
        <v>0</v>
      </c>
      <c r="BJ145" s="16" t="s">
        <v>81</v>
      </c>
      <c r="BK145" s="147">
        <f t="shared" si="9"/>
        <v>0</v>
      </c>
      <c r="BL145" s="16" t="s">
        <v>324</v>
      </c>
      <c r="BM145" s="146" t="s">
        <v>360</v>
      </c>
    </row>
    <row r="146" spans="1:65" s="2" customFormat="1" ht="16.5" customHeight="1">
      <c r="A146" s="28"/>
      <c r="B146" s="135"/>
      <c r="C146" s="163" t="s">
        <v>353</v>
      </c>
      <c r="D146" s="163" t="s">
        <v>230</v>
      </c>
      <c r="E146" s="164" t="s">
        <v>362</v>
      </c>
      <c r="F146" s="165" t="s">
        <v>363</v>
      </c>
      <c r="G146" s="166" t="s">
        <v>233</v>
      </c>
      <c r="H146" s="167">
        <v>2</v>
      </c>
      <c r="I146" s="186">
        <v>0</v>
      </c>
      <c r="J146" s="168">
        <f t="shared" si="0"/>
        <v>0</v>
      </c>
      <c r="K146" s="165" t="s">
        <v>3</v>
      </c>
      <c r="L146" s="169"/>
      <c r="M146" s="170" t="s">
        <v>3</v>
      </c>
      <c r="N146" s="171" t="s">
        <v>44</v>
      </c>
      <c r="O146" s="144">
        <v>0</v>
      </c>
      <c r="P146" s="144">
        <f t="shared" si="1"/>
        <v>0</v>
      </c>
      <c r="Q146" s="144">
        <v>0</v>
      </c>
      <c r="R146" s="144">
        <f t="shared" si="2"/>
        <v>0</v>
      </c>
      <c r="S146" s="144">
        <v>0</v>
      </c>
      <c r="T146" s="145">
        <f t="shared" si="3"/>
        <v>0</v>
      </c>
      <c r="U146" s="28"/>
      <c r="V146" s="28"/>
      <c r="W146" s="28"/>
      <c r="X146" s="28"/>
      <c r="Y146" s="28"/>
      <c r="Z146" s="28"/>
      <c r="AA146" s="28"/>
      <c r="AB146" s="28"/>
      <c r="AC146" s="28"/>
      <c r="AD146" s="28"/>
      <c r="AE146" s="28"/>
      <c r="AR146" s="146" t="s">
        <v>324</v>
      </c>
      <c r="AT146" s="146" t="s">
        <v>230</v>
      </c>
      <c r="AU146" s="146" t="s">
        <v>81</v>
      </c>
      <c r="AY146" s="16" t="s">
        <v>134</v>
      </c>
      <c r="BE146" s="147">
        <f t="shared" si="4"/>
        <v>0</v>
      </c>
      <c r="BF146" s="147">
        <f t="shared" si="5"/>
        <v>0</v>
      </c>
      <c r="BG146" s="147">
        <f t="shared" si="6"/>
        <v>0</v>
      </c>
      <c r="BH146" s="147">
        <f t="shared" si="7"/>
        <v>0</v>
      </c>
      <c r="BI146" s="147">
        <f t="shared" si="8"/>
        <v>0</v>
      </c>
      <c r="BJ146" s="16" t="s">
        <v>81</v>
      </c>
      <c r="BK146" s="147">
        <f t="shared" si="9"/>
        <v>0</v>
      </c>
      <c r="BL146" s="16" t="s">
        <v>324</v>
      </c>
      <c r="BM146" s="146" t="s">
        <v>364</v>
      </c>
    </row>
    <row r="147" spans="1:65" s="2" customFormat="1" ht="16.5" customHeight="1">
      <c r="A147" s="28"/>
      <c r="B147" s="135"/>
      <c r="C147" s="163" t="s">
        <v>357</v>
      </c>
      <c r="D147" s="163" t="s">
        <v>230</v>
      </c>
      <c r="E147" s="164" t="s">
        <v>365</v>
      </c>
      <c r="F147" s="165" t="s">
        <v>366</v>
      </c>
      <c r="G147" s="166" t="s">
        <v>139</v>
      </c>
      <c r="H147" s="167">
        <v>1</v>
      </c>
      <c r="I147" s="186">
        <v>0</v>
      </c>
      <c r="J147" s="168">
        <f t="shared" si="0"/>
        <v>0</v>
      </c>
      <c r="K147" s="165" t="s">
        <v>3</v>
      </c>
      <c r="L147" s="169"/>
      <c r="M147" s="170" t="s">
        <v>3</v>
      </c>
      <c r="N147" s="171" t="s">
        <v>44</v>
      </c>
      <c r="O147" s="144">
        <v>0</v>
      </c>
      <c r="P147" s="144">
        <f t="shared" si="1"/>
        <v>0</v>
      </c>
      <c r="Q147" s="144">
        <v>0</v>
      </c>
      <c r="R147" s="144">
        <f t="shared" si="2"/>
        <v>0</v>
      </c>
      <c r="S147" s="144">
        <v>0</v>
      </c>
      <c r="T147" s="145">
        <f t="shared" si="3"/>
        <v>0</v>
      </c>
      <c r="U147" s="28"/>
      <c r="V147" s="28"/>
      <c r="W147" s="28"/>
      <c r="X147" s="28"/>
      <c r="Y147" s="28"/>
      <c r="Z147" s="28"/>
      <c r="AA147" s="28"/>
      <c r="AB147" s="28"/>
      <c r="AC147" s="28"/>
      <c r="AD147" s="28"/>
      <c r="AE147" s="28"/>
      <c r="AR147" s="146" t="s">
        <v>324</v>
      </c>
      <c r="AT147" s="146" t="s">
        <v>230</v>
      </c>
      <c r="AU147" s="146" t="s">
        <v>81</v>
      </c>
      <c r="AY147" s="16" t="s">
        <v>134</v>
      </c>
      <c r="BE147" s="147">
        <f t="shared" si="4"/>
        <v>0</v>
      </c>
      <c r="BF147" s="147">
        <f t="shared" si="5"/>
        <v>0</v>
      </c>
      <c r="BG147" s="147">
        <f t="shared" si="6"/>
        <v>0</v>
      </c>
      <c r="BH147" s="147">
        <f t="shared" si="7"/>
        <v>0</v>
      </c>
      <c r="BI147" s="147">
        <f t="shared" si="8"/>
        <v>0</v>
      </c>
      <c r="BJ147" s="16" t="s">
        <v>81</v>
      </c>
      <c r="BK147" s="147">
        <f t="shared" si="9"/>
        <v>0</v>
      </c>
      <c r="BL147" s="16" t="s">
        <v>324</v>
      </c>
      <c r="BM147" s="146" t="s">
        <v>367</v>
      </c>
    </row>
    <row r="148" spans="1:65" s="2" customFormat="1" ht="16.5" customHeight="1">
      <c r="A148" s="28"/>
      <c r="B148" s="135"/>
      <c r="C148" s="163" t="s">
        <v>361</v>
      </c>
      <c r="D148" s="163" t="s">
        <v>230</v>
      </c>
      <c r="E148" s="164" t="s">
        <v>369</v>
      </c>
      <c r="F148" s="165" t="s">
        <v>370</v>
      </c>
      <c r="G148" s="166" t="s">
        <v>139</v>
      </c>
      <c r="H148" s="167">
        <v>1</v>
      </c>
      <c r="I148" s="186">
        <v>0</v>
      </c>
      <c r="J148" s="168">
        <f t="shared" si="0"/>
        <v>0</v>
      </c>
      <c r="K148" s="165" t="s">
        <v>3</v>
      </c>
      <c r="L148" s="169"/>
      <c r="M148" s="179" t="s">
        <v>3</v>
      </c>
      <c r="N148" s="180" t="s">
        <v>44</v>
      </c>
      <c r="O148" s="181">
        <v>0</v>
      </c>
      <c r="P148" s="181">
        <f t="shared" si="1"/>
        <v>0</v>
      </c>
      <c r="Q148" s="181">
        <v>0</v>
      </c>
      <c r="R148" s="181">
        <f t="shared" si="2"/>
        <v>0</v>
      </c>
      <c r="S148" s="181">
        <v>0</v>
      </c>
      <c r="T148" s="182">
        <f t="shared" si="3"/>
        <v>0</v>
      </c>
      <c r="U148" s="28"/>
      <c r="V148" s="28"/>
      <c r="W148" s="28"/>
      <c r="X148" s="28"/>
      <c r="Y148" s="28"/>
      <c r="Z148" s="28"/>
      <c r="AA148" s="28"/>
      <c r="AB148" s="28"/>
      <c r="AC148" s="28"/>
      <c r="AD148" s="28"/>
      <c r="AE148" s="28"/>
      <c r="AR148" s="146" t="s">
        <v>324</v>
      </c>
      <c r="AT148" s="146" t="s">
        <v>230</v>
      </c>
      <c r="AU148" s="146" t="s">
        <v>81</v>
      </c>
      <c r="AY148" s="16" t="s">
        <v>134</v>
      </c>
      <c r="BE148" s="147">
        <f t="shared" si="4"/>
        <v>0</v>
      </c>
      <c r="BF148" s="147">
        <f t="shared" si="5"/>
        <v>0</v>
      </c>
      <c r="BG148" s="147">
        <f t="shared" si="6"/>
        <v>0</v>
      </c>
      <c r="BH148" s="147">
        <f t="shared" si="7"/>
        <v>0</v>
      </c>
      <c r="BI148" s="147">
        <f t="shared" si="8"/>
        <v>0</v>
      </c>
      <c r="BJ148" s="16" t="s">
        <v>81</v>
      </c>
      <c r="BK148" s="147">
        <f t="shared" si="9"/>
        <v>0</v>
      </c>
      <c r="BL148" s="16" t="s">
        <v>324</v>
      </c>
      <c r="BM148" s="146" t="s">
        <v>371</v>
      </c>
    </row>
    <row r="149" spans="1:31" s="2" customFormat="1" ht="6.95" customHeight="1">
      <c r="A149" s="28"/>
      <c r="B149" s="38"/>
      <c r="C149" s="39"/>
      <c r="D149" s="39"/>
      <c r="E149" s="39"/>
      <c r="F149" s="39"/>
      <c r="G149" s="39"/>
      <c r="H149" s="39"/>
      <c r="I149" s="39"/>
      <c r="J149" s="39"/>
      <c r="K149" s="39"/>
      <c r="L149" s="29"/>
      <c r="M149" s="28"/>
      <c r="O149" s="28"/>
      <c r="P149" s="28"/>
      <c r="Q149" s="28"/>
      <c r="R149" s="28"/>
      <c r="S149" s="28"/>
      <c r="T149" s="28"/>
      <c r="U149" s="28"/>
      <c r="V149" s="28"/>
      <c r="W149" s="28"/>
      <c r="X149" s="28"/>
      <c r="Y149" s="28"/>
      <c r="Z149" s="28"/>
      <c r="AA149" s="28"/>
      <c r="AB149" s="28"/>
      <c r="AC149" s="28"/>
      <c r="AD149" s="28"/>
      <c r="AE149" s="28"/>
    </row>
  </sheetData>
  <autoFilter ref="C82:K14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DAD-WORK</dc:creator>
  <cp:keywords/>
  <dc:description/>
  <cp:lastModifiedBy>Administrator</cp:lastModifiedBy>
  <cp:lastPrinted>2020-06-30T13:12:09Z</cp:lastPrinted>
  <dcterms:created xsi:type="dcterms:W3CDTF">2020-05-12T06:23:52Z</dcterms:created>
  <dcterms:modified xsi:type="dcterms:W3CDTF">2020-07-02T07:00:54Z</dcterms:modified>
  <cp:category/>
  <cp:version/>
  <cp:contentType/>
  <cp:contentStatus/>
</cp:coreProperties>
</file>