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Tůň v jižní části" sheetId="2" r:id="rId2"/>
    <sheet name="SO 02 - Propojení tůně s ..." sheetId="3" r:id="rId3"/>
    <sheet name="SO 03 - Mokřadní plocha v..." sheetId="4" r:id="rId4"/>
    <sheet name="VON - Vedlejší a ostatní ..." sheetId="5" r:id="rId5"/>
    <sheet name="Seznam figur" sheetId="6" r:id="rId6"/>
  </sheets>
  <definedNames>
    <definedName name="_xlnm.Print_Area" localSheetId="0">'Rekapitulace stavby'!$D$4:$AO$76,'Rekapitulace stavby'!$C$82:$AQ$99</definedName>
    <definedName name="_xlnm._FilterDatabase" localSheetId="1" hidden="1">'SO 01 - Tůň v jižní části'!$C$118:$K$150</definedName>
    <definedName name="_xlnm.Print_Area" localSheetId="1">'SO 01 - Tůň v jižní části'!$C$4:$J$39,'SO 01 - Tůň v jižní části'!$C$50:$J$76,'SO 01 - Tůň v jižní části'!$C$82:$J$100,'SO 01 - Tůň v jižní části'!$C$106:$K$150</definedName>
    <definedName name="_xlnm._FilterDatabase" localSheetId="2" hidden="1">'SO 02 - Propojení tůně s ...'!$C$120:$K$232</definedName>
    <definedName name="_xlnm.Print_Area" localSheetId="2">'SO 02 - Propojení tůně s ...'!$C$4:$J$39,'SO 02 - Propojení tůně s ...'!$C$50:$J$76,'SO 02 - Propojení tůně s ...'!$C$82:$J$102,'SO 02 - Propojení tůně s ...'!$C$108:$K$232</definedName>
    <definedName name="_xlnm._FilterDatabase" localSheetId="3" hidden="1">'SO 03 - Mokřadní plocha v...'!$C$118:$K$171</definedName>
    <definedName name="_xlnm.Print_Area" localSheetId="3">'SO 03 - Mokřadní plocha v...'!$C$4:$J$39,'SO 03 - Mokřadní plocha v...'!$C$50:$J$76,'SO 03 - Mokřadní plocha v...'!$C$82:$J$100,'SO 03 - Mokřadní plocha v...'!$C$106:$K$171</definedName>
    <definedName name="_xlnm._FilterDatabase" localSheetId="4" hidden="1">'VON - Vedlejší a ostatní ...'!$C$117:$K$148</definedName>
    <definedName name="_xlnm.Print_Area" localSheetId="4">'VON - Vedlejší a ostatní ...'!$C$4:$J$39,'VON - Vedlejší a ostatní ...'!$C$50:$J$76,'VON - Vedlejší a ostatní ...'!$C$82:$J$99,'VON - Vedlejší a ostatní ...'!$C$105:$K$148</definedName>
    <definedName name="_xlnm.Print_Area" localSheetId="5">'Seznam figur'!$C$4:$G$14</definedName>
    <definedName name="_xlnm.Print_Titles" localSheetId="0">'Rekapitulace stavby'!$92:$92</definedName>
    <definedName name="_xlnm.Print_Titles" localSheetId="1">'SO 01 - Tůň v jižní části'!$118:$118</definedName>
    <definedName name="_xlnm.Print_Titles" localSheetId="2">'SO 02 - Propojení tůně s ...'!$120:$120</definedName>
    <definedName name="_xlnm.Print_Titles" localSheetId="3">'SO 03 - Mokřadní plocha v...'!$118:$118</definedName>
    <definedName name="_xlnm.Print_Titles" localSheetId="4">'VON - Vedlejší a ostatní ...'!$117:$117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<sst xmlns="http://schemas.openxmlformats.org/spreadsheetml/2006/main" count="2659" uniqueCount="478">
  <si>
    <t>Export Komplet</t>
  </si>
  <si>
    <t/>
  </si>
  <si>
    <t>2.0</t>
  </si>
  <si>
    <t>ZAMOK</t>
  </si>
  <si>
    <t>False</t>
  </si>
  <si>
    <t>{20badf59-9b8d-4185-90d8-697e39d8948b}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</si>
  <si>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</si>
  <si>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</si>
  <si>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</si>
  <si>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</si>
  <si>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</si>
  <si>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</si>
  <si>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</si>
  <si>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</si>
  <si>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545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</si>
  <si>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</si>
  <si>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</si>
  <si>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Labe, Libotenice, revitalizace za koncentrační hrází, č. 259160002</t>
  </si>
  <si>
    <t>KSO:</t>
  </si>
  <si>
    <t>CC-CZ:</t>
  </si>
  <si>
    <t>Místo:</t>
  </si>
  <si>
    <t xml:space="preserve"> </t>
  </si>
  <si>
    <t>Datum:</t>
  </si>
  <si>
    <t>15. 6. 2018</t>
  </si>
  <si>
    <t>Zadavatel:</t>
  </si>
  <si>
    <t>IČ:</t>
  </si>
  <si>
    <t>Povodí Labe, s. p.</t>
  </si>
  <si>
    <t>DIČ:</t>
  </si>
  <si>
    <t>Uchazeč:</t>
  </si>
  <si>
    <t>Vyplň údaj</t>
  </si>
  <si>
    <t>Projektant:</t>
  </si>
  <si>
    <t>NDCon, s. r. 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</si>
  <si>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</si>
  <si>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</si>
  <si>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</si>
  <si>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</si>
  <si>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</si>
  <si>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</si>
  <si>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</si>
  <si>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</si>
  <si>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</si>
  <si>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</si>
  <si>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</si>
  <si>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</si>
  <si>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</si>
  <si>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</si>
  <si>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</si>
  <si>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</si>
  <si>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</si>
  <si>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</si>
  <si>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</si>
  <si>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</si>
  <si>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</si>
  <si>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</si>
  <si>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</si>
  <si>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</si>
  <si>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</si>
  <si>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</si>
  <si>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</si>
  <si>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</si>
  <si>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</si>
  <si>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</si>
  <si>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</si>
  <si>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</si>
  <si>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</si>
  <si>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</si>
  <si>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</si>
  <si>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</si>
  <si>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</si>
  <si>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</si>
  <si>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</si>
  <si>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</si>
  <si>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</si>
  <si>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</si>
  <si>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</si>
  <si>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</si>
  <si>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</si>
  <si>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</si>
  <si>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</si>
  <si>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</si>
  <si>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</si>
  <si>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Tůň v jižní části</t>
  </si>
  <si>
    <t>STA</t>
  </si>
  <si>
    <t>1</t>
  </si>
  <si>
    <t>{515e99a4-1d6f-4b89-9dbd-b299f8f674ea}</t>
  </si>
  <si>
    <t>2</t>
  </si>
  <si>
    <t>SO 02</t>
  </si>
  <si>
    <t>Propojení tůně s Labem</t>
  </si>
  <si>
    <t>{b6bc24e8-1031-47aa-bb0f-ac13f737f779}</t>
  </si>
  <si>
    <t>SO 03</t>
  </si>
  <si>
    <t>Mokřadní plocha v jižní části</t>
  </si>
  <si>
    <t>{8d2b9652-fce7-4533-82e9-afb974bc2522}</t>
  </si>
  <si>
    <t>VON</t>
  </si>
  <si>
    <t>Vedlejší a ostatní náklady</t>
  </si>
  <si>
    <t>{99a7a5e5-da7a-4156-b2d7-7e0894d0145a}</t>
  </si>
  <si>
    <t>KRYCÍ LIST SOUPISU PRACÍ</t>
  </si>
  <si>
    <t>Objekt:</t>
  </si>
  <si>
    <t>SO 01 - Tůň v jižní části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</si>
  <si>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</si>
  <si>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</si>
  <si>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</si>
  <si>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</si>
  <si>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</si>
  <si>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</si>
  <si>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</si>
  <si>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</si>
  <si>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</si>
  <si>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</si>
  <si>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</si>
  <si>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</si>
  <si>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</si>
  <si>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</si>
  <si>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</si>
  <si>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</si>
  <si>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</si>
  <si>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</si>
  <si>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</si>
  <si>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</si>
  <si>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</si>
  <si>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</si>
  <si>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</si>
  <si>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</si>
  <si>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</si>
  <si>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</si>
  <si>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</si>
  <si>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</si>
  <si>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</si>
  <si>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2019 01</t>
  </si>
  <si>
    <t>4</t>
  </si>
  <si>
    <t>1672892911</t>
  </si>
  <si>
    <t>PP</t>
  </si>
  <si>
    <t>Sejmutí ornice nebo lesní půdy  s vodorovným přemístěním na hromady v místě upotřebení nebo na dočasné či trvalé skládky se složením, na vzdálenost do 50 m</t>
  </si>
  <si>
    <t>VV</t>
  </si>
  <si>
    <t>280*0,15</t>
  </si>
  <si>
    <t>131201102</t>
  </si>
  <si>
    <t>Hloubení jam nezapažených v hornině tř. 3 objemu do 1000 m3</t>
  </si>
  <si>
    <t>158111848</t>
  </si>
  <si>
    <t>Hloubení nezapažených jam a zářezů s urovnáním dna do předepsaného profilu a spádu v hornině tř. 3 přes 100 do 1 000 m3</t>
  </si>
  <si>
    <t>349*0,5"50% v hornině tř. 3"</t>
  </si>
  <si>
    <t>3</t>
  </si>
  <si>
    <t>131301102</t>
  </si>
  <si>
    <t>Hloubení jam nezapažených v hornině tř. 4 objemu do 1000 m3</t>
  </si>
  <si>
    <t>-953097085</t>
  </si>
  <si>
    <t>Hloubení nezapažených jam a zářezů s urovnáním dna do předepsaného profilu a spádu v hornině tř. 4 přes 100 do 1 000 m3</t>
  </si>
  <si>
    <t>349*0,5"50% v hornině tř. 4"</t>
  </si>
  <si>
    <t>181951101</t>
  </si>
  <si>
    <t>Úprava pláně v hornině tř. 1 až 4 bez zhutnění</t>
  </si>
  <si>
    <t>m2</t>
  </si>
  <si>
    <t>1447660855</t>
  </si>
  <si>
    <t>Úprava pláně vyrovnáním výškových rozdílů  v hornině tř. 1 až 4 bez zhutnění</t>
  </si>
  <si>
    <t>5</t>
  </si>
  <si>
    <t>182101101</t>
  </si>
  <si>
    <t>Svahování v zářezech v hornině tř. 1 až 4</t>
  </si>
  <si>
    <t>-515319854</t>
  </si>
  <si>
    <t>Svahování trvalých svahů do projektovaných profilů  s potřebným přemístěním výkopku při svahování v zářezech v hornině tř. 1 až 4</t>
  </si>
  <si>
    <t>prům délka svahu x prům obvod</t>
  </si>
  <si>
    <t>9,6*41,6</t>
  </si>
  <si>
    <t>6</t>
  </si>
  <si>
    <t>182301121</t>
  </si>
  <si>
    <t>Rozprostření ornice pl do 500 m2 ve svahu přes 1:5 tl vrstvy do 100 mm</t>
  </si>
  <si>
    <t>1806620735</t>
  </si>
  <si>
    <t>Rozprostření a urovnání ornice ve svahu sklonu přes 1:5 při souvislé ploše do 500 m2, tl. vrstvy do 100 mm</t>
  </si>
  <si>
    <t>rozprostření v v horní části svahů tůně - 30% objemu</t>
  </si>
  <si>
    <t>42/0,1*0,3</t>
  </si>
  <si>
    <t>rozprostření v místě deponie</t>
  </si>
  <si>
    <t>42/0,25*0,7</t>
  </si>
  <si>
    <t>Součet</t>
  </si>
  <si>
    <t>7</t>
  </si>
  <si>
    <t>181411121</t>
  </si>
  <si>
    <t>Založení lučního trávníku výsevem plochy do 1000 m2 v rovině a ve svahu do 1:5</t>
  </si>
  <si>
    <t>-1755415687</t>
  </si>
  <si>
    <t>Založení trávníku na půdě předem připravené plochy do 1000 m2 výsevem včetně utažení lučního v rovině nebo na svahu do 1:5</t>
  </si>
  <si>
    <t>8</t>
  </si>
  <si>
    <t>M</t>
  </si>
  <si>
    <t>00572474</t>
  </si>
  <si>
    <t>osivo směs travní krajinná-svahová</t>
  </si>
  <si>
    <t>kg</t>
  </si>
  <si>
    <t>45952931</t>
  </si>
  <si>
    <t>99</t>
  </si>
  <si>
    <t>Přesun hmot</t>
  </si>
  <si>
    <t>9</t>
  </si>
  <si>
    <t>998332011</t>
  </si>
  <si>
    <t>Přesun hmot pro úpravy vodních toků a kanály</t>
  </si>
  <si>
    <t>t</t>
  </si>
  <si>
    <t>-1593951952</t>
  </si>
  <si>
    <t>Přesun hmot pro úpravy vodních toků a kanály, hráze rybníků apod.  dopravní vzdálenost do 500 m</t>
  </si>
  <si>
    <t>SO 02 - Propojení tůně s Labem</t>
  </si>
  <si>
    <t xml:space="preserve">    4 - Vodorovné konstrukce</t>
  </si>
  <si>
    <t xml:space="preserve">    9 - Ostatní konstrukce a práce</t>
  </si>
  <si>
    <t>111212215</t>
  </si>
  <si>
    <t>Odstranění nevhodných dřevin do 500 m2 výšky do 1m s odstraněním pařezů v rovině nebo svahu 1:5</t>
  </si>
  <si>
    <t>1339051875</t>
  </si>
  <si>
    <t>Odstranění nevhodných dřevin průměru kmene do 100 mm výšky do 1 m s odstraněním pařezu přes 100 do 500 m2 v rovině nebo na svahu do 1:5</t>
  </si>
  <si>
    <t>112151011</t>
  </si>
  <si>
    <t>Volné kácení stromů s rozřezáním a odvětvením D kmene do 200 mm</t>
  </si>
  <si>
    <t>kus</t>
  </si>
  <si>
    <t>1073045459</t>
  </si>
  <si>
    <t>Pokácení stromu volné v celku s odřezáním kmene a s odvětvením průměru kmene přes 100 do 200 mm</t>
  </si>
  <si>
    <t>2 "2 x 10 vícekmen"</t>
  </si>
  <si>
    <t>1 "1 x 20"</t>
  </si>
  <si>
    <t>1 "1 x 10"</t>
  </si>
  <si>
    <t>1 "1 x 15"</t>
  </si>
  <si>
    <t>112151012</t>
  </si>
  <si>
    <t>Volné kácení stromů s rozřezáním a odvětvením D kmene do 300 mm</t>
  </si>
  <si>
    <t>-467944350</t>
  </si>
  <si>
    <t>Pokácení stromu volné v celku s odřezáním kmene a s odvětvením průměru kmene přes 200 do 300 mm</t>
  </si>
  <si>
    <t>8 "8x25cm vícekmen"</t>
  </si>
  <si>
    <t>2 "2x30 vícekmen"</t>
  </si>
  <si>
    <t>1 "1x 10"</t>
  </si>
  <si>
    <t>112151014</t>
  </si>
  <si>
    <t>Volné kácení stromů s rozřezáním a odvětvením D kmene do 500 mm</t>
  </si>
  <si>
    <t>-980987962</t>
  </si>
  <si>
    <t>Pokácení stromu volné v celku s odřezáním kmene a s odvětvením průměru kmene přes 400 do 500 mm</t>
  </si>
  <si>
    <t>112201111</t>
  </si>
  <si>
    <t>Odstranění pařezů D do 0,2 m v rovině a svahu 1:5 s odklizením do 20 m a zasypáním jámy</t>
  </si>
  <si>
    <t>-2098653657</t>
  </si>
  <si>
    <t>Odstranění pařezu v rovině nebo na svahu do 1:5 o průměru pařezu na řezné ploše do 200 mm</t>
  </si>
  <si>
    <t>112201112</t>
  </si>
  <si>
    <t>Odstranění pařezů D do 0,3 m v rovině a svahu 1:5 s odklizením do 20 m a zasypáním jámy</t>
  </si>
  <si>
    <t>1524363884</t>
  </si>
  <si>
    <t>Odstranění pařezu v rovině nebo na svahu do 1:5 o průměru pařezu na řezné ploše přes 200 do 300 mm</t>
  </si>
  <si>
    <t>112201113</t>
  </si>
  <si>
    <t>Odstranění pařezů D do 0,4 m v rovině a svahu 1:5 s odklizením do 20 m a zasypáním jámy</t>
  </si>
  <si>
    <t>-1405426081</t>
  </si>
  <si>
    <t>Odstranění pařezu v rovině nebo na svahu do 1:5 o průměru pařezu na řezné ploše přes 300 do 400 mm</t>
  </si>
  <si>
    <t>112201114</t>
  </si>
  <si>
    <t>Odstranění pařezů D do 0,5 m v rovině a svahu 1:5 s odklizením do 20 m a zasypáním jámy</t>
  </si>
  <si>
    <t>-1671052116</t>
  </si>
  <si>
    <t>Odstranění pařezu v rovině nebo na svahu do 1:5 o průměru pařezu na řezné ploše přes 400 do 500 mm</t>
  </si>
  <si>
    <t>112201115</t>
  </si>
  <si>
    <t>Odstranění pařezů D do 0,6 m v rovině a svahu 1:5 s odklizením do 20 m a zasypáním jámy</t>
  </si>
  <si>
    <t>1340963276</t>
  </si>
  <si>
    <t>Odstranění pařezu v rovině nebo na svahu do 1:5 o průměru pařezu na řezné ploše přes 500 do 600 mm</t>
  </si>
  <si>
    <t>10</t>
  </si>
  <si>
    <t>112201119</t>
  </si>
  <si>
    <t>Odstranění pařezů D do 1,0 m v rovině a svahu 1:5 s odklizením do 20 m a zasypáním jámy</t>
  </si>
  <si>
    <t>-1742647843</t>
  </si>
  <si>
    <t>Odstranění pařezu v rovině nebo na svahu do 1:5 o průměru pařezu na řezné ploše přes 900 do 1000 mm</t>
  </si>
  <si>
    <t>11</t>
  </si>
  <si>
    <t>112201122</t>
  </si>
  <si>
    <t>Odstranění pařezů D do 1,3 m v rovině a svahu 1:5 s odklizením do 20 m a zasypáním jámy</t>
  </si>
  <si>
    <t>-243221734</t>
  </si>
  <si>
    <t>Odstranění pařezu v rovině nebo na svahu do 1:5 o průměru pařezu na řezné ploše přes 1200 do 1300 mm</t>
  </si>
  <si>
    <t>12</t>
  </si>
  <si>
    <t>122201102</t>
  </si>
  <si>
    <t>Odkopávky a prokopávky nezapažené v hornině tř. 3 objem do 1000 m3</t>
  </si>
  <si>
    <t>-14683032</t>
  </si>
  <si>
    <t>Odkopávky a prokopávky nezapažené  s přehozením výkopku na vzdálenost do 3 m nebo s naložením na dopravní prostředek v hornině tř. 3 přes 100 do 1 000 m3</t>
  </si>
  <si>
    <t>285,59*0,5"50% v hornině tř. těžitelnosti 3"</t>
  </si>
  <si>
    <t>13</t>
  </si>
  <si>
    <t>122301102</t>
  </si>
  <si>
    <t>Odkopávky a prokopávky nezapažené v hornině tř. 4 objem do 1000 m3</t>
  </si>
  <si>
    <t>-1965560552</t>
  </si>
  <si>
    <t>Odkopávky a prokopávky nezapažené  s přehozením výkopku na vzdálenost do 3 m nebo s naložením na dopravní prostředek v hornině tř. 4 přes 100 do 1 000 m3</t>
  </si>
  <si>
    <t>285,59*0,5"50% v hornině tř. těžitelnosti 4"</t>
  </si>
  <si>
    <t>14</t>
  </si>
  <si>
    <t>162301102</t>
  </si>
  <si>
    <t>Vodorovné přemístění do 1000 m výkopku/sypaniny z horniny tř. 1 až 4</t>
  </si>
  <si>
    <t>1676947546</t>
  </si>
  <si>
    <t>Vodorovné přemístění výkopku nebo sypaniny po suchu  na obvyklém dopravním prostředku, bez naložení výkopku, avšak se složením bez rozhrnutí z horniny tř. 1 až 4 na vzdálenost přes 500 do 1 000 m</t>
  </si>
  <si>
    <t>-731318437</t>
  </si>
  <si>
    <t>235"plocha brodu a urovnání terén v okolí"</t>
  </si>
  <si>
    <t>16</t>
  </si>
  <si>
    <t>-1282664295</t>
  </si>
  <si>
    <t>2*40"svahování ramp brodu"</t>
  </si>
  <si>
    <t>140"svahování v okolí ramp"</t>
  </si>
  <si>
    <t>17</t>
  </si>
  <si>
    <t>183105215</t>
  </si>
  <si>
    <t>Hloubení jamek s výměnou 50 % půdy zeminy tř 1 až 4 objem do 0,4 m3 ve svahu do 1:1</t>
  </si>
  <si>
    <t>910815817</t>
  </si>
  <si>
    <t>18</t>
  </si>
  <si>
    <t>184102116</t>
  </si>
  <si>
    <t>Výsadba dřeviny s balem D do 0,8 m do jamky se zalitím v rovině a svahu do 1:5</t>
  </si>
  <si>
    <t>-1607773421</t>
  </si>
  <si>
    <t>19</t>
  </si>
  <si>
    <t>R1</t>
  </si>
  <si>
    <t>Vrba bílá vel. 8/10</t>
  </si>
  <si>
    <t>-129193414</t>
  </si>
  <si>
    <t>20</t>
  </si>
  <si>
    <t>R2</t>
  </si>
  <si>
    <t>Vrba křehká vel. 8/10</t>
  </si>
  <si>
    <t>-1381210412</t>
  </si>
  <si>
    <t>R3</t>
  </si>
  <si>
    <t>Topol černý vel. 8/10</t>
  </si>
  <si>
    <t>-1196545995</t>
  </si>
  <si>
    <t>22</t>
  </si>
  <si>
    <t>184807911</t>
  </si>
  <si>
    <t>Kůl l 3 m D 40 až 60 mm k sazenici 1 až 3 leté</t>
  </si>
  <si>
    <t>1077551725</t>
  </si>
  <si>
    <t>23</t>
  </si>
  <si>
    <t>184808211</t>
  </si>
  <si>
    <t>Ochrana sazenic proti škodám zvěří nátěrem nebo postřikem</t>
  </si>
  <si>
    <t>1811559576</t>
  </si>
  <si>
    <t>24</t>
  </si>
  <si>
    <t>184808251</t>
  </si>
  <si>
    <t>Ochrana sazenic proti škodám zvěří ochranným pletivem</t>
  </si>
  <si>
    <t>532131654</t>
  </si>
  <si>
    <t>25</t>
  </si>
  <si>
    <t>185804311</t>
  </si>
  <si>
    <t>Zalití rostlin vodou plocha do 20 m2</t>
  </si>
  <si>
    <t>-814200863</t>
  </si>
  <si>
    <t>26</t>
  </si>
  <si>
    <t>185851121</t>
  </si>
  <si>
    <t>Dovoz vody pro zálivku rostlin za vzdálenost do 1000 m</t>
  </si>
  <si>
    <t>-972650293</t>
  </si>
  <si>
    <t>27</t>
  </si>
  <si>
    <t>185851129</t>
  </si>
  <si>
    <t>Příplatek k dovozu vody pro zálivku rostlin do 1000 m ZKD 1000 m</t>
  </si>
  <si>
    <t>-1175797777</t>
  </si>
  <si>
    <t>Vodorovné konstrukce</t>
  </si>
  <si>
    <t>28</t>
  </si>
  <si>
    <t>457531111</t>
  </si>
  <si>
    <t>Filtrační vrstvy z hrubého drceného kameniva bez zhutnění frakce od 4 až 8 do 22 až 32 mm</t>
  </si>
  <si>
    <t>1342614605</t>
  </si>
  <si>
    <t>Filtrační vrstvy jakékoliv tloušťky a sklonu  z hrubého drceného kameniva bez zhutnění, frakce od 4-8 do 22-32 mm</t>
  </si>
  <si>
    <t>podsyp pod rovnaninou</t>
  </si>
  <si>
    <t>18,4*6*0,2</t>
  </si>
  <si>
    <t>29</t>
  </si>
  <si>
    <t>462511161R</t>
  </si>
  <si>
    <t>Zához z lomového kamene tříděného hmotnost kamenů 30 až 80 kg s proštěrkováním</t>
  </si>
  <si>
    <t>1068733090</t>
  </si>
  <si>
    <t>Zához z lomového kamene tříděného hmotnost kamenů 30 až 80 kg s proštěrkováním.</t>
  </si>
  <si>
    <t>P</t>
  </si>
  <si>
    <t>Poznámka k položce:
Podíl kamene pod 30 kg bude 0 %.</t>
  </si>
  <si>
    <t>Plochá záhozů v okolí brodů * tl.</t>
  </si>
  <si>
    <t>44+55*0,3</t>
  </si>
  <si>
    <t>30</t>
  </si>
  <si>
    <t>463212111R-1</t>
  </si>
  <si>
    <t>Rovnanina z lomového kamene upraveného s vyklínováním spár úlomky kamene a proštěrkováním s vyrovnáním líce s nerovnostmi povrchu do 5 cm na vzálenost 2 m</t>
  </si>
  <si>
    <t>1557367707</t>
  </si>
  <si>
    <t>Poznámka k položce:
Rovnanina z kamenů nad 500 kg tl. min 0,4 m na sucho do štěrkové lože tříděné frakce 8/16 tl. 0,2 m. Pod konstrukcí bude podkladní vrstva tl. 0,2 m ze štěrkodrti 32/63. Maximální výška nerovností pojízdné plochy brodu 5 cm na délku 2 m. Spáry budou po osazení celé plochy vyklínovány. Maximální šířka spár před vyklínováním 15 cm. Maximální šířka spár po vyklínování 5 cm. Plocha bude nakonec proštěrkována netříděnou frakcí 0/32. Spáry mezi kameny ve vozovce budou ve směru proudění vody provedeny jako neprůběžné.</t>
  </si>
  <si>
    <t>plocha rovnaniny * tl.</t>
  </si>
  <si>
    <t>111*0,4</t>
  </si>
  <si>
    <t>31</t>
  </si>
  <si>
    <t>463212191</t>
  </si>
  <si>
    <t>Příplatek za vypracováni líce rovnaniny</t>
  </si>
  <si>
    <t>1229965792</t>
  </si>
  <si>
    <t>Rovnanina z lomového kamene upraveného, tříděného  Příplatek k cenám za vypracování líce</t>
  </si>
  <si>
    <t>plocha rovnaniny</t>
  </si>
  <si>
    <t>18,4*6</t>
  </si>
  <si>
    <t>32</t>
  </si>
  <si>
    <t>1198641095</t>
  </si>
  <si>
    <t>podsyp pod dlažbou</t>
  </si>
  <si>
    <t>2*2*6*0,2</t>
  </si>
  <si>
    <t>33</t>
  </si>
  <si>
    <t>465511227</t>
  </si>
  <si>
    <t>Dlažba z lomového kamene na sucho s vyklínováním a vyplněním spár tl 250 mm</t>
  </si>
  <si>
    <t>-1299118407</t>
  </si>
  <si>
    <t>Dlažba z lomového kamene lomařsky upraveného  na sucho s vyklínováním kamenem, s vyplněním spár těženým kamenivem, drnem nebo ornicí s osetím, tl. kamene 250 mm</t>
  </si>
  <si>
    <t>2*2*6</t>
  </si>
  <si>
    <t>Ostatní konstrukce a práce</t>
  </si>
  <si>
    <t>34</t>
  </si>
  <si>
    <t>R4</t>
  </si>
  <si>
    <t>Jímkování stavební jámy</t>
  </si>
  <si>
    <t>soubor</t>
  </si>
  <si>
    <t>1532023055</t>
  </si>
  <si>
    <t>Jímkování stavební jámy dle možností zhotovitele včetně snížení hladiny do 1 m čerpáním</t>
  </si>
  <si>
    <t>Poznámka k položce:
Předpokládá se jímkování prostoru úpravy dna brodu o ploše 160 m2 včetně čerpání vody pro snížení hladiny na úroveň 145,80. Stěny jímky, např. jednoduché stěny ze štětovnic LARSEN, na obou stranách brodu.</t>
  </si>
  <si>
    <t>35</t>
  </si>
  <si>
    <t>R5</t>
  </si>
  <si>
    <t>Zřízení dočasných přístupových tras, včetně uvedení do původního stavu</t>
  </si>
  <si>
    <t>-359787391</t>
  </si>
  <si>
    <t>Zřízení dočasných přístupových tras, včetně uvedení dotčených pozemků a komunikací do původního (popř. zasmluvněného) stavu. Včetně zajištění požadavku na ochranu ZPF dle technické zprávy.</t>
  </si>
  <si>
    <t>Poznámka k položce:
Pro přístup k objektu brodu SO 02 od stávající cesty na pozemku 106/1 až ke zpevněné hrázi se počítá se zřízením dočasné přístupové trasy zpevněním povrchu např. pomocí betonových panelů nebo vrstvy štěrkodrtě. Součástí položky je i skrývka, mezideponie a následné zpětné rozprostření ornice, uvedení pozemků do původního stavu čímž bude dosaženo i ochrany ZPF na pozemku 106/1 o ploše cca 20 m2. Na zbylé části pozemku dotčené  přístupem se nachází stávající cesta a skrývka ornice se zde nenavrhuje. Délka přístupové trasy se předpokládá cca 80 m se šířkou 2,5 m.
V položce je zahrnuto i urovnání a osetí dotčených pozemků a ploch využitých pro mezideponie. Povrchy s narušenýcm travním drnem pohybem mechanizace budou urovnány a osety travní luční směsí. Při osevání budou dodrženy agrotechnické postupy. Zejména se jedná o nakypření uhutněné vrstvy a zapracování semen pod povrch zeminy.</t>
  </si>
  <si>
    <t>36</t>
  </si>
  <si>
    <t>998113255</t>
  </si>
  <si>
    <t>SO 03 - Mokřadní plocha v jižní části</t>
  </si>
  <si>
    <t>-762731378</t>
  </si>
  <si>
    <t>prům. délka skrytí svahu x délka x tl</t>
  </si>
  <si>
    <t>3,5*170*0,15</t>
  </si>
  <si>
    <t>-1459129995</t>
  </si>
  <si>
    <t>135,63*0,5"50% v hornině tř. těžitelnosti 3"</t>
  </si>
  <si>
    <t>1304057592</t>
  </si>
  <si>
    <t>135,63*0,5"50% v hornině tř. těžitelnosti 4"</t>
  </si>
  <si>
    <t>-316255574</t>
  </si>
  <si>
    <t>prům délka svahu v zářezu x délka úpravy</t>
  </si>
  <si>
    <t>4*170</t>
  </si>
  <si>
    <t>167101102</t>
  </si>
  <si>
    <t>Nakládání výkopku z hornin tř. 1 až 4 přes 100 m3</t>
  </si>
  <si>
    <t>2117201245</t>
  </si>
  <si>
    <t>Nakládání, skládání a překládání neulehlého výkopku nebo sypaniny  nakládání, množství přes 100 m3, z hornin tř. 1 až 4</t>
  </si>
  <si>
    <t>770,22</t>
  </si>
  <si>
    <t>162301101</t>
  </si>
  <si>
    <t>Vodorovné přemístění do 500 m výkopku/sypaniny z horniny tř. 1 až 4</t>
  </si>
  <si>
    <t>-776048988</t>
  </si>
  <si>
    <t>Vodorovné přemístění výkopku nebo sypaniny po suchu  na obvyklém dopravním prostředku, bez naložení výkopku, avšak se složením bez rozhrnutí z horniny tř. 1 až 4 na vzdálenost přes 50 do 500 m</t>
  </si>
  <si>
    <t>R002</t>
  </si>
  <si>
    <t>Uložení sypaniny dp násypů pod vodou včetně urovnání do předepsaného tvaru</t>
  </si>
  <si>
    <t>-1806367853</t>
  </si>
  <si>
    <t>Uložení sypaniny do násypů nezhutněných včetně práce pod hladinou vody s urovnáním svahů násypů do předapsaného tvaru.</t>
  </si>
  <si>
    <t>Poznámka k položce:
Násyp pro vytvoření mokřadní části.</t>
  </si>
  <si>
    <t>přesunutý přebytek + odkopávky ze stržení břehu</t>
  </si>
  <si>
    <t>770,22+135,63</t>
  </si>
  <si>
    <t>167101101</t>
  </si>
  <si>
    <t>Nakládání výkopku z hornin tř. 1 až 4 do 100 m3</t>
  </si>
  <si>
    <t>-1638378909</t>
  </si>
  <si>
    <t>Nakládání, skládání a překládání neulehlého výkopku nebo sypaniny  nakládání, množství do 100 m3, z hornin tř. 1 až 4</t>
  </si>
  <si>
    <t>plocha rozprostření x tl.</t>
  </si>
  <si>
    <t>765*0,1</t>
  </si>
  <si>
    <t>162201101</t>
  </si>
  <si>
    <t>Vodorovné přemístění do 20 m výkopku/sypaniny z horniny tř. 1 až 4</t>
  </si>
  <si>
    <t>1872377189</t>
  </si>
  <si>
    <t>Vodorovné přemístění výkopku nebo sypaniny po suchu  na obvyklém dopravním prostředku, bez naložení výkopku, avšak se složením bez rozhrnutí z horniny tř. 1 až 4 na vzdálenost do 20 m</t>
  </si>
  <si>
    <t>1584025787</t>
  </si>
  <si>
    <t>prům. délka svahu x délka</t>
  </si>
  <si>
    <t>4,5*170</t>
  </si>
  <si>
    <t>1054708784</t>
  </si>
  <si>
    <t>2085427648</t>
  </si>
  <si>
    <t>720860424</t>
  </si>
  <si>
    <t>Rozprostření přebytku ornice v místě deponie</t>
  </si>
  <si>
    <t>89,25-76,5</t>
  </si>
  <si>
    <t>159937891</t>
  </si>
  <si>
    <t>VON - Vedlejší a ostatní náklady</t>
  </si>
  <si>
    <t>VRN - Vedlejší rozpočtové náklady</t>
  </si>
  <si>
    <t xml:space="preserve">    VRN9 - Ostatní náklady</t>
  </si>
  <si>
    <t>VRN</t>
  </si>
  <si>
    <t>Vedlejší rozpočtové náklady</t>
  </si>
  <si>
    <t>VRN9</t>
  </si>
  <si>
    <t>Ostatní náklady</t>
  </si>
  <si>
    <t>R001</t>
  </si>
  <si>
    <t>Vyhotovení fotodokumentace a videozáznamu dotčených pozemků, komunikací a staveb na těchto pozemcích ležících před započetím stavby a po jejím dokončení.</t>
  </si>
  <si>
    <t>512</t>
  </si>
  <si>
    <t>683572950</t>
  </si>
  <si>
    <t>Vyhotovení fotodokumentace a videozáznamu dotčených pozemků, komunikací a staveb na těchto pozemcích ležících. Fotodokumentace a videozáznam budou předány objednateli před zahájením stavebních prací v elektronické podobě (1x CD/DVD).</t>
  </si>
  <si>
    <t>Vytýčení inženýrských sítí a zařízení, včetně zajištění případné aktualizace vyjádření správců sítí, která pozbudou platnosti v období mezi předáním staveniště a vytyčením sítí.</t>
  </si>
  <si>
    <t>-977201428</t>
  </si>
  <si>
    <t>Vytýčení inženýrských sítí a zařízení, včetně zajištění případné aktualizace vyjádření správců sítí, která pozbudou platnosti v období mezi předáním staveniště a vytyčením sítí. Součástí položky je vyznačení ochranných a bezpečnostních pásem sítí a jejich vyznačení v terénu dle požadavků správců sítě a zákona (uvedeno v příslušném vyjádření)</t>
  </si>
  <si>
    <t>R003</t>
  </si>
  <si>
    <t>Dodávka a osazení 2 ks informační cedule</t>
  </si>
  <si>
    <t>-132461646</t>
  </si>
  <si>
    <t>Zajištění dodávky a umístění štítků o stavbě (o realizaci stavby a po ukončení realizace trvalé info cedule o stavbě).</t>
  </si>
  <si>
    <t>R005</t>
  </si>
  <si>
    <t xml:space="preserve">Zajištění biologického dozoru odborně způsobilou osobou </t>
  </si>
  <si>
    <t>1560956574</t>
  </si>
  <si>
    <t>Zajištění terénního monitoringu staveniště, sledování výskytu ochranářsky významných organismů, zajištění plnění podmínek orgánu ochrany přírody, koordinace prací biologického servisu, zpracování zprávy o výsledcích biologického dozoru, zajištění opakovaného záchranného odlovu a přesunu živočichů a rostlin, transfer nebo dočasná deponace rostlin ve vhodném zařízení, vedení statistik o transferech živočichů a rostlin</t>
  </si>
  <si>
    <t>R006</t>
  </si>
  <si>
    <t>Vyhotovení povodňového plánu, včetně ověření souladu příslušným povodňovým orgánem obce.</t>
  </si>
  <si>
    <t>2012120464</t>
  </si>
  <si>
    <t>Aktualizace a doplnění povodňového plánu, včetně ověření souladu příslušným povodňovým orgánem obce.</t>
  </si>
  <si>
    <t>R007</t>
  </si>
  <si>
    <t>Vyhotovení plánu opatření pro případ havárie, včetně potvrzení vodoprávním úřadem, popř. i správcem povodí.</t>
  </si>
  <si>
    <t>-679761363</t>
  </si>
  <si>
    <t>R008</t>
  </si>
  <si>
    <t xml:space="preserve">Provedení opatření vyplývajících z povodňového a havarijního plánu.
</t>
  </si>
  <si>
    <t>-1133204387</t>
  </si>
  <si>
    <t>Provedení opatření vyplývajících z povodňového a havarijního plánu (např. hlásný profil, havarijní souprava apod.).</t>
  </si>
  <si>
    <t>R009</t>
  </si>
  <si>
    <t>Zajištění a zabezpečení staveniště, zřízení a likvidace zařízení staveniště, včetně oplocení, případných přípojek, přístupů, skládek, deponií, technologií apod.</t>
  </si>
  <si>
    <t>-1670029196</t>
  </si>
  <si>
    <t>Zajištění a zabezpečení staveniště, zřízení a likvidace zařízení staveniště, včetně oplocení, případných přípojek, přístupů, sjezdů, skládek, deponií, míchacích center apod.</t>
  </si>
  <si>
    <t>R010</t>
  </si>
  <si>
    <t>Uvedení dotčených pozemků a komunikací do původního (popř. zasmluvněného) stavu a ochrana ZPF</t>
  </si>
  <si>
    <t>-425594586</t>
  </si>
  <si>
    <t>Uvedení dotčených pozemků a komunikací do původního (popř. zasmluvněného) stavu.</t>
  </si>
  <si>
    <t>Poznámka k položce:
V položce je zahrnuto i urovnání a osetí dotčených pozemků a ploch využitých pro mezideponie. Povrchy s narušenýcm travním drnem pohybem mechanizace budou urovnány a osety travní luční směsí. Při osevání budou dodrženy agrotechnické postupy. Zejména se jedná o nakypření uhutněné vrstvy a zapracování semen pod povrch zeminy.</t>
  </si>
  <si>
    <t>R011</t>
  </si>
  <si>
    <t xml:space="preserve">Informování vlastníků stavbou dotčených pozemků o vstupu na pozemky, včetně protokolárního předání dotčených pozemků uvedených do původního stavu, zpět jejich vlastníkům. 
</t>
  </si>
  <si>
    <t>151302228</t>
  </si>
  <si>
    <t>Informování vlastníků stavbou dotčených pozemků a komunikací o vstupu na pozemky, včetně protokolárního předání dotčených pozemků a komunikací uvedených do původního stavu, zpět jejich vlastníkům. Součástí je i informování dotčených orgánů, které dle svého vyjádření vyžadují oznámit započetí prací v předstihu.</t>
  </si>
  <si>
    <t>R012</t>
  </si>
  <si>
    <t xml:space="preserve">Provedení (zabezpečení) ochrany stromů v blízkosti pohybu stavebních strojů a mechanizace, kde by hrozilo jejich poškození. </t>
  </si>
  <si>
    <t>-489549404</t>
  </si>
  <si>
    <t>Provedení (zabezpečení) ochrany stromů v blízkosti pohybu stavebních strojů a mechanizace, kde by hrozilo jejich poškození dle ČSN 83 9061.</t>
  </si>
  <si>
    <t>Poznámka k položce:
Provedení ochrany bude provedeno v místě stavby a na příjezdové cestě od Opočínku v místech, kde vzhledem k použité mechanizaci bude hrozit poškození kmenů stromů. Dle posouzení projektanta bude nutná ochrana v počtu cca 2-5 stromů.</t>
  </si>
  <si>
    <t>R013</t>
  </si>
  <si>
    <t>Geodetické práce a vytýčení - Vypracování geodetického zaměření skutečného stavu</t>
  </si>
  <si>
    <t>1652788322</t>
  </si>
  <si>
    <t>Zajištění veškerých geodetických prací souvisejících s realizací díla</t>
  </si>
  <si>
    <t>R014</t>
  </si>
  <si>
    <t>Zpracování a předání dokumentace skutečného provedení stavby</t>
  </si>
  <si>
    <t>236995624</t>
  </si>
  <si>
    <t>SEZNAM FIGUR</t>
  </si>
  <si>
    <t>Výměra</t>
  </si>
  <si>
    <t xml:space="preserve"> SO 02</t>
  </si>
  <si>
    <t>Rovn</t>
  </si>
  <si>
    <t>vykopekObj</t>
  </si>
  <si>
    <t>objem výkopku</t>
  </si>
  <si>
    <t>1064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</si>
</sst>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545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Labe, Libotenice, revitalizace za koncentrační hrází, č. 259160002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15. 6. 2018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Povodí Labe, s. p.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NDCon, s. r. o.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01 - Tůň v jižní části'!J30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'SO 01 - Tůň v jižní části'!P119</f>
        <v>0</v>
      </c>
      <c r="AV95" s="128">
        <f>'SO 01 - Tůň v jižní části'!J33</f>
        <v>0</v>
      </c>
      <c r="AW95" s="128">
        <f>'SO 01 - Tůň v jižní části'!J34</f>
        <v>0</v>
      </c>
      <c r="AX95" s="128">
        <f>'SO 01 - Tůň v jižní části'!J35</f>
        <v>0</v>
      </c>
      <c r="AY95" s="128">
        <f>'SO 01 - Tůň v jižní části'!J36</f>
        <v>0</v>
      </c>
      <c r="AZ95" s="128">
        <f>'SO 01 - Tůň v jižní části'!F33</f>
        <v>0</v>
      </c>
      <c r="BA95" s="128">
        <f>'SO 01 - Tůň v jižní části'!F34</f>
        <v>0</v>
      </c>
      <c r="BB95" s="128">
        <f>'SO 01 - Tůň v jižní části'!F35</f>
        <v>0</v>
      </c>
      <c r="BC95" s="128">
        <f>'SO 01 - Tůň v jižní části'!F36</f>
        <v>0</v>
      </c>
      <c r="BD95" s="130">
        <f>'SO 01 - Tůň v jižní části'!F37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1" s="7" customFormat="1" ht="16.5" customHeight="1">
      <c r="A96" s="119" t="s">
        <v>79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02 - Propojení tůně s 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82</v>
      </c>
      <c r="AR96" s="126"/>
      <c r="AS96" s="127">
        <v>0</v>
      </c>
      <c r="AT96" s="128">
        <f>ROUND(SUM(AV96:AW96),2)</f>
        <v>0</v>
      </c>
      <c r="AU96" s="129">
        <f>'SO 02 - Propojení tůně s ...'!P121</f>
        <v>0</v>
      </c>
      <c r="AV96" s="128">
        <f>'SO 02 - Propojení tůně s ...'!J33</f>
        <v>0</v>
      </c>
      <c r="AW96" s="128">
        <f>'SO 02 - Propojení tůně s ...'!J34</f>
        <v>0</v>
      </c>
      <c r="AX96" s="128">
        <f>'SO 02 - Propojení tůně s ...'!J35</f>
        <v>0</v>
      </c>
      <c r="AY96" s="128">
        <f>'SO 02 - Propojení tůně s ...'!J36</f>
        <v>0</v>
      </c>
      <c r="AZ96" s="128">
        <f>'SO 02 - Propojení tůně s ...'!F33</f>
        <v>0</v>
      </c>
      <c r="BA96" s="128">
        <f>'SO 02 - Propojení tůně s ...'!F34</f>
        <v>0</v>
      </c>
      <c r="BB96" s="128">
        <f>'SO 02 - Propojení tůně s ...'!F35</f>
        <v>0</v>
      </c>
      <c r="BC96" s="128">
        <f>'SO 02 - Propojení tůně s ...'!F36</f>
        <v>0</v>
      </c>
      <c r="BD96" s="130">
        <f>'SO 02 - Propojení tůně s ...'!F37</f>
        <v>0</v>
      </c>
      <c r="BE96" s="7"/>
      <c r="BT96" s="131" t="s">
        <v>83</v>
      </c>
      <c r="BV96" s="131" t="s">
        <v>77</v>
      </c>
      <c r="BW96" s="131" t="s">
        <v>88</v>
      </c>
      <c r="BX96" s="131" t="s">
        <v>5</v>
      </c>
      <c r="CL96" s="131" t="s">
        <v>1</v>
      </c>
      <c r="CM96" s="131" t="s">
        <v>85</v>
      </c>
    </row>
    <row r="97" spans="1:91" s="7" customFormat="1" ht="16.5" customHeight="1">
      <c r="A97" s="119" t="s">
        <v>79</v>
      </c>
      <c r="B97" s="120"/>
      <c r="C97" s="121"/>
      <c r="D97" s="122" t="s">
        <v>89</v>
      </c>
      <c r="E97" s="122"/>
      <c r="F97" s="122"/>
      <c r="G97" s="122"/>
      <c r="H97" s="122"/>
      <c r="I97" s="123"/>
      <c r="J97" s="122" t="s">
        <v>90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03 - Mokřadní plocha v...'!J30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82</v>
      </c>
      <c r="AR97" s="126"/>
      <c r="AS97" s="127">
        <v>0</v>
      </c>
      <c r="AT97" s="128">
        <f>ROUND(SUM(AV97:AW97),2)</f>
        <v>0</v>
      </c>
      <c r="AU97" s="129">
        <f>'SO 03 - Mokřadní plocha v...'!P119</f>
        <v>0</v>
      </c>
      <c r="AV97" s="128">
        <f>'SO 03 - Mokřadní plocha v...'!J33</f>
        <v>0</v>
      </c>
      <c r="AW97" s="128">
        <f>'SO 03 - Mokřadní plocha v...'!J34</f>
        <v>0</v>
      </c>
      <c r="AX97" s="128">
        <f>'SO 03 - Mokřadní plocha v...'!J35</f>
        <v>0</v>
      </c>
      <c r="AY97" s="128">
        <f>'SO 03 - Mokřadní plocha v...'!J36</f>
        <v>0</v>
      </c>
      <c r="AZ97" s="128">
        <f>'SO 03 - Mokřadní plocha v...'!F33</f>
        <v>0</v>
      </c>
      <c r="BA97" s="128">
        <f>'SO 03 - Mokřadní plocha v...'!F34</f>
        <v>0</v>
      </c>
      <c r="BB97" s="128">
        <f>'SO 03 - Mokřadní plocha v...'!F35</f>
        <v>0</v>
      </c>
      <c r="BC97" s="128">
        <f>'SO 03 - Mokřadní plocha v...'!F36</f>
        <v>0</v>
      </c>
      <c r="BD97" s="130">
        <f>'SO 03 - Mokřadní plocha v...'!F37</f>
        <v>0</v>
      </c>
      <c r="BE97" s="7"/>
      <c r="BT97" s="131" t="s">
        <v>83</v>
      </c>
      <c r="BV97" s="131" t="s">
        <v>77</v>
      </c>
      <c r="BW97" s="131" t="s">
        <v>91</v>
      </c>
      <c r="BX97" s="131" t="s">
        <v>5</v>
      </c>
      <c r="CL97" s="131" t="s">
        <v>1</v>
      </c>
      <c r="CM97" s="131" t="s">
        <v>85</v>
      </c>
    </row>
    <row r="98" spans="1:91" s="7" customFormat="1" ht="16.5" customHeight="1">
      <c r="A98" s="119" t="s">
        <v>79</v>
      </c>
      <c r="B98" s="120"/>
      <c r="C98" s="121"/>
      <c r="D98" s="122" t="s">
        <v>92</v>
      </c>
      <c r="E98" s="122"/>
      <c r="F98" s="122"/>
      <c r="G98" s="122"/>
      <c r="H98" s="122"/>
      <c r="I98" s="123"/>
      <c r="J98" s="122" t="s">
        <v>93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'VON - Vedlejší a ostatní 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82</v>
      </c>
      <c r="AR98" s="126"/>
      <c r="AS98" s="132">
        <v>0</v>
      </c>
      <c r="AT98" s="133">
        <f>ROUND(SUM(AV98:AW98),2)</f>
        <v>0</v>
      </c>
      <c r="AU98" s="134">
        <f>'VON - Vedlejší a ostatní ...'!P118</f>
        <v>0</v>
      </c>
      <c r="AV98" s="133">
        <f>'VON - Vedlejší a ostatní ...'!J33</f>
        <v>0</v>
      </c>
      <c r="AW98" s="133">
        <f>'VON - Vedlejší a ostatní ...'!J34</f>
        <v>0</v>
      </c>
      <c r="AX98" s="133">
        <f>'VON - Vedlejší a ostatní ...'!J35</f>
        <v>0</v>
      </c>
      <c r="AY98" s="133">
        <f>'VON - Vedlejší a ostatní ...'!J36</f>
        <v>0</v>
      </c>
      <c r="AZ98" s="133">
        <f>'VON - Vedlejší a ostatní ...'!F33</f>
        <v>0</v>
      </c>
      <c r="BA98" s="133">
        <f>'VON - Vedlejší a ostatní ...'!F34</f>
        <v>0</v>
      </c>
      <c r="BB98" s="133">
        <f>'VON - Vedlejší a ostatní ...'!F35</f>
        <v>0</v>
      </c>
      <c r="BC98" s="133">
        <f>'VON - Vedlejší a ostatní ...'!F36</f>
        <v>0</v>
      </c>
      <c r="BD98" s="135">
        <f>'VON - Vedlejší a ostatní ...'!F37</f>
        <v>0</v>
      </c>
      <c r="BE98" s="7"/>
      <c r="BT98" s="131" t="s">
        <v>83</v>
      </c>
      <c r="BV98" s="131" t="s">
        <v>77</v>
      </c>
      <c r="BW98" s="131" t="s">
        <v>94</v>
      </c>
      <c r="BX98" s="131" t="s">
        <v>5</v>
      </c>
      <c r="CL98" s="131" t="s">
        <v>1</v>
      </c>
      <c r="CM98" s="131" t="s">
        <v>85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1 - Tůň v jižní části'!C2" display="/"/>
    <hyperlink ref="A96" location="'SO 02 - Propojení tůně s ...'!C2" display="/"/>
    <hyperlink ref="A97" location="'SO 03 - Mokřadní plocha v...'!C2" display="/"/>
    <hyperlink ref="A9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85</v>
      </c>
    </row>
    <row r="4" spans="2:46" s="1" customFormat="1" ht="24.95" customHeight="1">
      <c r="B4" s="20"/>
      <c r="D4" s="140" t="s">
        <v>95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Labe, Libotenice, revitalizace za koncentrační hrází, č. 259160002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97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15. 6. 2018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27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34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35</v>
      </c>
      <c r="E30" s="38"/>
      <c r="F30" s="38"/>
      <c r="G30" s="38"/>
      <c r="H30" s="38"/>
      <c r="I30" s="144"/>
      <c r="J30" s="157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37</v>
      </c>
      <c r="G32" s="38"/>
      <c r="H32" s="38"/>
      <c r="I32" s="159" t="s">
        <v>36</v>
      </c>
      <c r="J32" s="158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39</v>
      </c>
      <c r="E33" s="142" t="s">
        <v>40</v>
      </c>
      <c r="F33" s="161">
        <f>ROUND((SUM(BE119:BE150)),2)</f>
        <v>0</v>
      </c>
      <c r="G33" s="38"/>
      <c r="H33" s="38"/>
      <c r="I33" s="162">
        <v>0.21</v>
      </c>
      <c r="J33" s="161">
        <f>ROUND(((SUM(BE119:BE150))*I33),2)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41</v>
      </c>
      <c r="F34" s="161">
        <f>ROUND((SUM(BF119:BF150)),2)</f>
        <v>0</v>
      </c>
      <c r="G34" s="38"/>
      <c r="H34" s="38"/>
      <c r="I34" s="162">
        <v>0.15</v>
      </c>
      <c r="J34" s="161">
        <f>ROUND(((SUM(BF119:BF150))*I34),2)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42</v>
      </c>
      <c r="F35" s="161">
        <f>ROUND((SUM(BG119:BG150)),2)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61">
        <f>ROUND((SUM(BH119:BH150)),2)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61">
        <f>ROUND((SUM(BI119:BI150)),2)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48</v>
      </c>
      <c r="E50" s="172"/>
      <c r="F50" s="172"/>
      <c r="G50" s="171" t="s">
        <v>49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50</v>
      </c>
      <c r="E61" s="175"/>
      <c r="F61" s="176" t="s">
        <v>51</v>
      </c>
      <c r="G61" s="174" t="s">
        <v>50</v>
      </c>
      <c r="H61" s="175"/>
      <c r="I61" s="177"/>
      <c r="J61" s="178" t="s">
        <v>51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52</v>
      </c>
      <c r="E65" s="179"/>
      <c r="F65" s="179"/>
      <c r="G65" s="171" t="s">
        <v>53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50</v>
      </c>
      <c r="E76" s="175"/>
      <c r="F76" s="176" t="s">
        <v>51</v>
      </c>
      <c r="G76" s="174" t="s">
        <v>50</v>
      </c>
      <c r="H76" s="175"/>
      <c r="I76" s="177"/>
      <c r="J76" s="178" t="s">
        <v>51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Labe, Libotenice, revitalizace za koncentrační hrází, č. 259160002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01 - Tůň v jižní části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15. 6. 2018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Povodí Labe, s. p.</v>
      </c>
      <c r="G91" s="40"/>
      <c r="H91" s="40"/>
      <c r="I91" s="147" t="s">
        <v>30</v>
      </c>
      <c r="J91" s="36" t="str">
        <f>E21</f>
        <v>NDCon, s. r. 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99</v>
      </c>
      <c r="D94" s="189"/>
      <c r="E94" s="189"/>
      <c r="F94" s="189"/>
      <c r="G94" s="189"/>
      <c r="H94" s="189"/>
      <c r="I94" s="190"/>
      <c r="J94" s="191" t="s">
        <v>100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101</v>
      </c>
      <c r="D96" s="40"/>
      <c r="E96" s="40"/>
      <c r="F96" s="40"/>
      <c r="G96" s="40"/>
      <c r="H96" s="40"/>
      <c r="I96" s="144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193"/>
      <c r="C97" s="194"/>
      <c r="D97" s="195" t="s">
        <v>103</v>
      </c>
      <c r="E97" s="196"/>
      <c r="F97" s="196"/>
      <c r="G97" s="196"/>
      <c r="H97" s="196"/>
      <c r="I97" s="197"/>
      <c r="J97" s="198">
        <f>J120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104</v>
      </c>
      <c r="E98" s="203"/>
      <c r="F98" s="203"/>
      <c r="G98" s="203"/>
      <c r="H98" s="203"/>
      <c r="I98" s="204"/>
      <c r="J98" s="205">
        <f>J121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105</v>
      </c>
      <c r="E99" s="203"/>
      <c r="F99" s="203"/>
      <c r="G99" s="203"/>
      <c r="H99" s="203"/>
      <c r="I99" s="204"/>
      <c r="J99" s="205">
        <f>J148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144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183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86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106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87" t="str">
        <f>E7</f>
        <v>Labe, Libotenice, revitalizace za koncentrační hrází, č. 259160002</v>
      </c>
      <c r="F109" s="32"/>
      <c r="G109" s="32"/>
      <c r="H109" s="32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96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SO 01 - Tůň v jižní části</v>
      </c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147" t="s">
        <v>22</v>
      </c>
      <c r="J113" s="79" t="str">
        <f>IF(J12="","",J12)</f>
        <v>15. 6. 2018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>Povodí Labe, s. p.</v>
      </c>
      <c r="G115" s="40"/>
      <c r="H115" s="40"/>
      <c r="I115" s="147" t="s">
        <v>30</v>
      </c>
      <c r="J115" s="36" t="str">
        <f>E21</f>
        <v>NDCon, s. r. 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147" t="s">
        <v>33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207"/>
      <c r="B118" s="208"/>
      <c r="C118" s="209" t="s">
        <v>107</v>
      </c>
      <c r="D118" s="210" t="s">
        <v>60</v>
      </c>
      <c r="E118" s="210" t="s">
        <v>56</v>
      </c>
      <c r="F118" s="210" t="s">
        <v>57</v>
      </c>
      <c r="G118" s="210" t="s">
        <v>108</v>
      </c>
      <c r="H118" s="210" t="s">
        <v>109</v>
      </c>
      <c r="I118" s="211" t="s">
        <v>110</v>
      </c>
      <c r="J118" s="210" t="s">
        <v>100</v>
      </c>
      <c r="K118" s="212" t="s">
        <v>111</v>
      </c>
      <c r="L118" s="213"/>
      <c r="M118" s="100" t="s">
        <v>1</v>
      </c>
      <c r="N118" s="101" t="s">
        <v>39</v>
      </c>
      <c r="O118" s="101" t="s">
        <v>112</v>
      </c>
      <c r="P118" s="101" t="s">
        <v>113</v>
      </c>
      <c r="Q118" s="101" t="s">
        <v>114</v>
      </c>
      <c r="R118" s="101" t="s">
        <v>115</v>
      </c>
      <c r="S118" s="101" t="s">
        <v>116</v>
      </c>
      <c r="T118" s="102" t="s">
        <v>117</v>
      </c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</row>
    <row r="119" spans="1:63" s="2" customFormat="1" ht="22.8" customHeight="1">
      <c r="A119" s="38"/>
      <c r="B119" s="39"/>
      <c r="C119" s="107" t="s">
        <v>118</v>
      </c>
      <c r="D119" s="40"/>
      <c r="E119" s="40"/>
      <c r="F119" s="40"/>
      <c r="G119" s="40"/>
      <c r="H119" s="40"/>
      <c r="I119" s="144"/>
      <c r="J119" s="214">
        <f>BK119</f>
        <v>0</v>
      </c>
      <c r="K119" s="40"/>
      <c r="L119" s="44"/>
      <c r="M119" s="103"/>
      <c r="N119" s="215"/>
      <c r="O119" s="104"/>
      <c r="P119" s="216">
        <f>P120</f>
        <v>0</v>
      </c>
      <c r="Q119" s="104"/>
      <c r="R119" s="216">
        <f>R120</f>
        <v>0.005</v>
      </c>
      <c r="S119" s="104"/>
      <c r="T119" s="217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74</v>
      </c>
      <c r="AU119" s="17" t="s">
        <v>102</v>
      </c>
      <c r="BK119" s="218">
        <f>BK120</f>
        <v>0</v>
      </c>
    </row>
    <row r="120" spans="1:63" s="12" customFormat="1" ht="25.9" customHeight="1">
      <c r="A120" s="12"/>
      <c r="B120" s="219"/>
      <c r="C120" s="220"/>
      <c r="D120" s="221" t="s">
        <v>74</v>
      </c>
      <c r="E120" s="222" t="s">
        <v>119</v>
      </c>
      <c r="F120" s="222" t="s">
        <v>120</v>
      </c>
      <c r="G120" s="220"/>
      <c r="H120" s="220"/>
      <c r="I120" s="223"/>
      <c r="J120" s="224">
        <f>BK120</f>
        <v>0</v>
      </c>
      <c r="K120" s="220"/>
      <c r="L120" s="225"/>
      <c r="M120" s="226"/>
      <c r="N120" s="227"/>
      <c r="O120" s="227"/>
      <c r="P120" s="228">
        <f>P121+P148</f>
        <v>0</v>
      </c>
      <c r="Q120" s="227"/>
      <c r="R120" s="228">
        <f>R121+R148</f>
        <v>0.005</v>
      </c>
      <c r="S120" s="227"/>
      <c r="T120" s="229">
        <f>T121+T148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0" t="s">
        <v>83</v>
      </c>
      <c r="AT120" s="231" t="s">
        <v>74</v>
      </c>
      <c r="AU120" s="231" t="s">
        <v>75</v>
      </c>
      <c r="AY120" s="230" t="s">
        <v>121</v>
      </c>
      <c r="BK120" s="232">
        <f>BK121+BK148</f>
        <v>0</v>
      </c>
    </row>
    <row r="121" spans="1:63" s="12" customFormat="1" ht="22.8" customHeight="1">
      <c r="A121" s="12"/>
      <c r="B121" s="219"/>
      <c r="C121" s="220"/>
      <c r="D121" s="221" t="s">
        <v>74</v>
      </c>
      <c r="E121" s="233" t="s">
        <v>83</v>
      </c>
      <c r="F121" s="233" t="s">
        <v>122</v>
      </c>
      <c r="G121" s="220"/>
      <c r="H121" s="220"/>
      <c r="I121" s="223"/>
      <c r="J121" s="234">
        <f>BK121</f>
        <v>0</v>
      </c>
      <c r="K121" s="220"/>
      <c r="L121" s="225"/>
      <c r="M121" s="226"/>
      <c r="N121" s="227"/>
      <c r="O121" s="227"/>
      <c r="P121" s="228">
        <f>SUM(P122:P147)</f>
        <v>0</v>
      </c>
      <c r="Q121" s="227"/>
      <c r="R121" s="228">
        <f>SUM(R122:R147)</f>
        <v>0.005</v>
      </c>
      <c r="S121" s="227"/>
      <c r="T121" s="229">
        <f>SUM(T122:T147)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0" t="s">
        <v>83</v>
      </c>
      <c r="AT121" s="231" t="s">
        <v>74</v>
      </c>
      <c r="AU121" s="231" t="s">
        <v>83</v>
      </c>
      <c r="AY121" s="230" t="s">
        <v>121</v>
      </c>
      <c r="BK121" s="232">
        <f>SUM(BK122:BK147)</f>
        <v>0</v>
      </c>
    </row>
    <row r="122" spans="1:65" s="2" customFormat="1" ht="16.5" customHeight="1">
      <c r="A122" s="38"/>
      <c r="B122" s="39"/>
      <c r="C122" s="235" t="s">
        <v>83</v>
      </c>
      <c r="D122" s="235" t="s">
        <v>123</v>
      </c>
      <c r="E122" s="236" t="s">
        <v>124</v>
      </c>
      <c r="F122" s="237" t="s">
        <v>125</v>
      </c>
      <c r="G122" s="238" t="s">
        <v>126</v>
      </c>
      <c r="H122" s="239">
        <v>42</v>
      </c>
      <c r="I122" s="240"/>
      <c r="J122" s="241">
        <f>ROUND(I122*H122,2)</f>
        <v>0</v>
      </c>
      <c r="K122" s="237" t="s">
        <v>127</v>
      </c>
      <c r="L122" s="44"/>
      <c r="M122" s="242" t="s">
        <v>1</v>
      </c>
      <c r="N122" s="243" t="s">
        <v>40</v>
      </c>
      <c r="O122" s="91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6" t="s">
        <v>128</v>
      </c>
      <c r="AT122" s="246" t="s">
        <v>123</v>
      </c>
      <c r="AU122" s="246" t="s">
        <v>85</v>
      </c>
      <c r="AY122" s="17" t="s">
        <v>121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17" t="s">
        <v>83</v>
      </c>
      <c r="BK122" s="247">
        <f>ROUND(I122*H122,2)</f>
        <v>0</v>
      </c>
      <c r="BL122" s="17" t="s">
        <v>128</v>
      </c>
      <c r="BM122" s="246" t="s">
        <v>129</v>
      </c>
    </row>
    <row r="123" spans="1:47" s="2" customFormat="1" ht="12">
      <c r="A123" s="38"/>
      <c r="B123" s="39"/>
      <c r="C123" s="40"/>
      <c r="D123" s="248" t="s">
        <v>130</v>
      </c>
      <c r="E123" s="40"/>
      <c r="F123" s="249" t="s">
        <v>131</v>
      </c>
      <c r="G123" s="40"/>
      <c r="H123" s="40"/>
      <c r="I123" s="144"/>
      <c r="J123" s="40"/>
      <c r="K123" s="40"/>
      <c r="L123" s="44"/>
      <c r="M123" s="250"/>
      <c r="N123" s="251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130</v>
      </c>
      <c r="AU123" s="17" t="s">
        <v>85</v>
      </c>
    </row>
    <row r="124" spans="1:51" s="13" customFormat="1" ht="12">
      <c r="A124" s="13"/>
      <c r="B124" s="252"/>
      <c r="C124" s="253"/>
      <c r="D124" s="248" t="s">
        <v>132</v>
      </c>
      <c r="E124" s="254" t="s">
        <v>1</v>
      </c>
      <c r="F124" s="255" t="s">
        <v>133</v>
      </c>
      <c r="G124" s="253"/>
      <c r="H124" s="256">
        <v>42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2" t="s">
        <v>132</v>
      </c>
      <c r="AU124" s="262" t="s">
        <v>85</v>
      </c>
      <c r="AV124" s="13" t="s">
        <v>85</v>
      </c>
      <c r="AW124" s="13" t="s">
        <v>32</v>
      </c>
      <c r="AX124" s="13" t="s">
        <v>83</v>
      </c>
      <c r="AY124" s="262" t="s">
        <v>121</v>
      </c>
    </row>
    <row r="125" spans="1:65" s="2" customFormat="1" ht="16.5" customHeight="1">
      <c r="A125" s="38"/>
      <c r="B125" s="39"/>
      <c r="C125" s="235" t="s">
        <v>85</v>
      </c>
      <c r="D125" s="235" t="s">
        <v>123</v>
      </c>
      <c r="E125" s="236" t="s">
        <v>134</v>
      </c>
      <c r="F125" s="237" t="s">
        <v>135</v>
      </c>
      <c r="G125" s="238" t="s">
        <v>126</v>
      </c>
      <c r="H125" s="239">
        <v>174.5</v>
      </c>
      <c r="I125" s="240"/>
      <c r="J125" s="241">
        <f>ROUND(I125*H125,2)</f>
        <v>0</v>
      </c>
      <c r="K125" s="237" t="s">
        <v>127</v>
      </c>
      <c r="L125" s="44"/>
      <c r="M125" s="242" t="s">
        <v>1</v>
      </c>
      <c r="N125" s="243" t="s">
        <v>40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128</v>
      </c>
      <c r="AT125" s="246" t="s">
        <v>123</v>
      </c>
      <c r="AU125" s="246" t="s">
        <v>85</v>
      </c>
      <c r="AY125" s="17" t="s">
        <v>121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83</v>
      </c>
      <c r="BK125" s="247">
        <f>ROUND(I125*H125,2)</f>
        <v>0</v>
      </c>
      <c r="BL125" s="17" t="s">
        <v>128</v>
      </c>
      <c r="BM125" s="246" t="s">
        <v>136</v>
      </c>
    </row>
    <row r="126" spans="1:47" s="2" customFormat="1" ht="12">
      <c r="A126" s="38"/>
      <c r="B126" s="39"/>
      <c r="C126" s="40"/>
      <c r="D126" s="248" t="s">
        <v>130</v>
      </c>
      <c r="E126" s="40"/>
      <c r="F126" s="249" t="s">
        <v>137</v>
      </c>
      <c r="G126" s="40"/>
      <c r="H126" s="40"/>
      <c r="I126" s="144"/>
      <c r="J126" s="40"/>
      <c r="K126" s="40"/>
      <c r="L126" s="44"/>
      <c r="M126" s="250"/>
      <c r="N126" s="25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130</v>
      </c>
      <c r="AU126" s="17" t="s">
        <v>85</v>
      </c>
    </row>
    <row r="127" spans="1:51" s="13" customFormat="1" ht="12">
      <c r="A127" s="13"/>
      <c r="B127" s="252"/>
      <c r="C127" s="253"/>
      <c r="D127" s="248" t="s">
        <v>132</v>
      </c>
      <c r="E127" s="254" t="s">
        <v>1</v>
      </c>
      <c r="F127" s="255" t="s">
        <v>138</v>
      </c>
      <c r="G127" s="253"/>
      <c r="H127" s="256">
        <v>174.5</v>
      </c>
      <c r="I127" s="257"/>
      <c r="J127" s="253"/>
      <c r="K127" s="253"/>
      <c r="L127" s="258"/>
      <c r="M127" s="259"/>
      <c r="N127" s="260"/>
      <c r="O127" s="260"/>
      <c r="P127" s="260"/>
      <c r="Q127" s="260"/>
      <c r="R127" s="260"/>
      <c r="S127" s="260"/>
      <c r="T127" s="26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2" t="s">
        <v>132</v>
      </c>
      <c r="AU127" s="262" t="s">
        <v>85</v>
      </c>
      <c r="AV127" s="13" t="s">
        <v>85</v>
      </c>
      <c r="AW127" s="13" t="s">
        <v>32</v>
      </c>
      <c r="AX127" s="13" t="s">
        <v>83</v>
      </c>
      <c r="AY127" s="262" t="s">
        <v>121</v>
      </c>
    </row>
    <row r="128" spans="1:65" s="2" customFormat="1" ht="16.5" customHeight="1">
      <c r="A128" s="38"/>
      <c r="B128" s="39"/>
      <c r="C128" s="235" t="s">
        <v>139</v>
      </c>
      <c r="D128" s="235" t="s">
        <v>123</v>
      </c>
      <c r="E128" s="236" t="s">
        <v>140</v>
      </c>
      <c r="F128" s="237" t="s">
        <v>141</v>
      </c>
      <c r="G128" s="238" t="s">
        <v>126</v>
      </c>
      <c r="H128" s="239">
        <v>174.5</v>
      </c>
      <c r="I128" s="240"/>
      <c r="J128" s="241">
        <f>ROUND(I128*H128,2)</f>
        <v>0</v>
      </c>
      <c r="K128" s="237" t="s">
        <v>127</v>
      </c>
      <c r="L128" s="44"/>
      <c r="M128" s="242" t="s">
        <v>1</v>
      </c>
      <c r="N128" s="243" t="s">
        <v>40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128</v>
      </c>
      <c r="AT128" s="246" t="s">
        <v>123</v>
      </c>
      <c r="AU128" s="246" t="s">
        <v>85</v>
      </c>
      <c r="AY128" s="17" t="s">
        <v>121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83</v>
      </c>
      <c r="BK128" s="247">
        <f>ROUND(I128*H128,2)</f>
        <v>0</v>
      </c>
      <c r="BL128" s="17" t="s">
        <v>128</v>
      </c>
      <c r="BM128" s="246" t="s">
        <v>142</v>
      </c>
    </row>
    <row r="129" spans="1:47" s="2" customFormat="1" ht="12">
      <c r="A129" s="38"/>
      <c r="B129" s="39"/>
      <c r="C129" s="40"/>
      <c r="D129" s="248" t="s">
        <v>130</v>
      </c>
      <c r="E129" s="40"/>
      <c r="F129" s="249" t="s">
        <v>143</v>
      </c>
      <c r="G129" s="40"/>
      <c r="H129" s="40"/>
      <c r="I129" s="144"/>
      <c r="J129" s="40"/>
      <c r="K129" s="40"/>
      <c r="L129" s="44"/>
      <c r="M129" s="250"/>
      <c r="N129" s="25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130</v>
      </c>
      <c r="AU129" s="17" t="s">
        <v>85</v>
      </c>
    </row>
    <row r="130" spans="1:51" s="13" customFormat="1" ht="12">
      <c r="A130" s="13"/>
      <c r="B130" s="252"/>
      <c r="C130" s="253"/>
      <c r="D130" s="248" t="s">
        <v>132</v>
      </c>
      <c r="E130" s="254" t="s">
        <v>1</v>
      </c>
      <c r="F130" s="255" t="s">
        <v>144</v>
      </c>
      <c r="G130" s="253"/>
      <c r="H130" s="256">
        <v>174.5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2" t="s">
        <v>132</v>
      </c>
      <c r="AU130" s="262" t="s">
        <v>85</v>
      </c>
      <c r="AV130" s="13" t="s">
        <v>85</v>
      </c>
      <c r="AW130" s="13" t="s">
        <v>32</v>
      </c>
      <c r="AX130" s="13" t="s">
        <v>83</v>
      </c>
      <c r="AY130" s="262" t="s">
        <v>121</v>
      </c>
    </row>
    <row r="131" spans="1:65" s="2" customFormat="1" ht="16.5" customHeight="1">
      <c r="A131" s="38"/>
      <c r="B131" s="39"/>
      <c r="C131" s="235" t="s">
        <v>128</v>
      </c>
      <c r="D131" s="235" t="s">
        <v>123</v>
      </c>
      <c r="E131" s="236" t="s">
        <v>145</v>
      </c>
      <c r="F131" s="237" t="s">
        <v>146</v>
      </c>
      <c r="G131" s="238" t="s">
        <v>147</v>
      </c>
      <c r="H131" s="239">
        <v>9</v>
      </c>
      <c r="I131" s="240"/>
      <c r="J131" s="241">
        <f>ROUND(I131*H131,2)</f>
        <v>0</v>
      </c>
      <c r="K131" s="237" t="s">
        <v>127</v>
      </c>
      <c r="L131" s="44"/>
      <c r="M131" s="242" t="s">
        <v>1</v>
      </c>
      <c r="N131" s="243" t="s">
        <v>40</v>
      </c>
      <c r="O131" s="91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128</v>
      </c>
      <c r="AT131" s="246" t="s">
        <v>123</v>
      </c>
      <c r="AU131" s="246" t="s">
        <v>85</v>
      </c>
      <c r="AY131" s="17" t="s">
        <v>121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83</v>
      </c>
      <c r="BK131" s="247">
        <f>ROUND(I131*H131,2)</f>
        <v>0</v>
      </c>
      <c r="BL131" s="17" t="s">
        <v>128</v>
      </c>
      <c r="BM131" s="246" t="s">
        <v>148</v>
      </c>
    </row>
    <row r="132" spans="1:47" s="2" customFormat="1" ht="12">
      <c r="A132" s="38"/>
      <c r="B132" s="39"/>
      <c r="C132" s="40"/>
      <c r="D132" s="248" t="s">
        <v>130</v>
      </c>
      <c r="E132" s="40"/>
      <c r="F132" s="249" t="s">
        <v>149</v>
      </c>
      <c r="G132" s="40"/>
      <c r="H132" s="40"/>
      <c r="I132" s="144"/>
      <c r="J132" s="40"/>
      <c r="K132" s="40"/>
      <c r="L132" s="44"/>
      <c r="M132" s="250"/>
      <c r="N132" s="251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130</v>
      </c>
      <c r="AU132" s="17" t="s">
        <v>85</v>
      </c>
    </row>
    <row r="133" spans="1:65" s="2" customFormat="1" ht="16.5" customHeight="1">
      <c r="A133" s="38"/>
      <c r="B133" s="39"/>
      <c r="C133" s="235" t="s">
        <v>150</v>
      </c>
      <c r="D133" s="235" t="s">
        <v>123</v>
      </c>
      <c r="E133" s="236" t="s">
        <v>151</v>
      </c>
      <c r="F133" s="237" t="s">
        <v>152</v>
      </c>
      <c r="G133" s="238" t="s">
        <v>147</v>
      </c>
      <c r="H133" s="239">
        <v>399.36</v>
      </c>
      <c r="I133" s="240"/>
      <c r="J133" s="241">
        <f>ROUND(I133*H133,2)</f>
        <v>0</v>
      </c>
      <c r="K133" s="237" t="s">
        <v>127</v>
      </c>
      <c r="L133" s="44"/>
      <c r="M133" s="242" t="s">
        <v>1</v>
      </c>
      <c r="N133" s="243" t="s">
        <v>40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128</v>
      </c>
      <c r="AT133" s="246" t="s">
        <v>123</v>
      </c>
      <c r="AU133" s="246" t="s">
        <v>85</v>
      </c>
      <c r="AY133" s="17" t="s">
        <v>121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83</v>
      </c>
      <c r="BK133" s="247">
        <f>ROUND(I133*H133,2)</f>
        <v>0</v>
      </c>
      <c r="BL133" s="17" t="s">
        <v>128</v>
      </c>
      <c r="BM133" s="246" t="s">
        <v>153</v>
      </c>
    </row>
    <row r="134" spans="1:47" s="2" customFormat="1" ht="12">
      <c r="A134" s="38"/>
      <c r="B134" s="39"/>
      <c r="C134" s="40"/>
      <c r="D134" s="248" t="s">
        <v>130</v>
      </c>
      <c r="E134" s="40"/>
      <c r="F134" s="249" t="s">
        <v>154</v>
      </c>
      <c r="G134" s="40"/>
      <c r="H134" s="40"/>
      <c r="I134" s="144"/>
      <c r="J134" s="40"/>
      <c r="K134" s="40"/>
      <c r="L134" s="44"/>
      <c r="M134" s="250"/>
      <c r="N134" s="251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130</v>
      </c>
      <c r="AU134" s="17" t="s">
        <v>85</v>
      </c>
    </row>
    <row r="135" spans="1:51" s="14" customFormat="1" ht="12">
      <c r="A135" s="14"/>
      <c r="B135" s="263"/>
      <c r="C135" s="264"/>
      <c r="D135" s="248" t="s">
        <v>132</v>
      </c>
      <c r="E135" s="265" t="s">
        <v>1</v>
      </c>
      <c r="F135" s="266" t="s">
        <v>155</v>
      </c>
      <c r="G135" s="264"/>
      <c r="H135" s="265" t="s">
        <v>1</v>
      </c>
      <c r="I135" s="267"/>
      <c r="J135" s="264"/>
      <c r="K135" s="264"/>
      <c r="L135" s="268"/>
      <c r="M135" s="269"/>
      <c r="N135" s="270"/>
      <c r="O135" s="270"/>
      <c r="P135" s="270"/>
      <c r="Q135" s="270"/>
      <c r="R135" s="270"/>
      <c r="S135" s="270"/>
      <c r="T135" s="27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2" t="s">
        <v>132</v>
      </c>
      <c r="AU135" s="272" t="s">
        <v>85</v>
      </c>
      <c r="AV135" s="14" t="s">
        <v>83</v>
      </c>
      <c r="AW135" s="14" t="s">
        <v>32</v>
      </c>
      <c r="AX135" s="14" t="s">
        <v>75</v>
      </c>
      <c r="AY135" s="272" t="s">
        <v>121</v>
      </c>
    </row>
    <row r="136" spans="1:51" s="13" customFormat="1" ht="12">
      <c r="A136" s="13"/>
      <c r="B136" s="252"/>
      <c r="C136" s="253"/>
      <c r="D136" s="248" t="s">
        <v>132</v>
      </c>
      <c r="E136" s="254" t="s">
        <v>1</v>
      </c>
      <c r="F136" s="255" t="s">
        <v>156</v>
      </c>
      <c r="G136" s="253"/>
      <c r="H136" s="256">
        <v>399.36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2" t="s">
        <v>132</v>
      </c>
      <c r="AU136" s="262" t="s">
        <v>85</v>
      </c>
      <c r="AV136" s="13" t="s">
        <v>85</v>
      </c>
      <c r="AW136" s="13" t="s">
        <v>32</v>
      </c>
      <c r="AX136" s="13" t="s">
        <v>83</v>
      </c>
      <c r="AY136" s="262" t="s">
        <v>121</v>
      </c>
    </row>
    <row r="137" spans="1:65" s="2" customFormat="1" ht="16.5" customHeight="1">
      <c r="A137" s="38"/>
      <c r="B137" s="39"/>
      <c r="C137" s="235" t="s">
        <v>157</v>
      </c>
      <c r="D137" s="235" t="s">
        <v>123</v>
      </c>
      <c r="E137" s="236" t="s">
        <v>158</v>
      </c>
      <c r="F137" s="237" t="s">
        <v>159</v>
      </c>
      <c r="G137" s="238" t="s">
        <v>147</v>
      </c>
      <c r="H137" s="239">
        <v>243.6</v>
      </c>
      <c r="I137" s="240"/>
      <c r="J137" s="241">
        <f>ROUND(I137*H137,2)</f>
        <v>0</v>
      </c>
      <c r="K137" s="237" t="s">
        <v>127</v>
      </c>
      <c r="L137" s="44"/>
      <c r="M137" s="242" t="s">
        <v>1</v>
      </c>
      <c r="N137" s="243" t="s">
        <v>40</v>
      </c>
      <c r="O137" s="91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128</v>
      </c>
      <c r="AT137" s="246" t="s">
        <v>123</v>
      </c>
      <c r="AU137" s="246" t="s">
        <v>85</v>
      </c>
      <c r="AY137" s="17" t="s">
        <v>121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83</v>
      </c>
      <c r="BK137" s="247">
        <f>ROUND(I137*H137,2)</f>
        <v>0</v>
      </c>
      <c r="BL137" s="17" t="s">
        <v>128</v>
      </c>
      <c r="BM137" s="246" t="s">
        <v>160</v>
      </c>
    </row>
    <row r="138" spans="1:47" s="2" customFormat="1" ht="12">
      <c r="A138" s="38"/>
      <c r="B138" s="39"/>
      <c r="C138" s="40"/>
      <c r="D138" s="248" t="s">
        <v>130</v>
      </c>
      <c r="E138" s="40"/>
      <c r="F138" s="249" t="s">
        <v>161</v>
      </c>
      <c r="G138" s="40"/>
      <c r="H138" s="40"/>
      <c r="I138" s="144"/>
      <c r="J138" s="40"/>
      <c r="K138" s="40"/>
      <c r="L138" s="44"/>
      <c r="M138" s="250"/>
      <c r="N138" s="251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130</v>
      </c>
      <c r="AU138" s="17" t="s">
        <v>85</v>
      </c>
    </row>
    <row r="139" spans="1:51" s="14" customFormat="1" ht="12">
      <c r="A139" s="14"/>
      <c r="B139" s="263"/>
      <c r="C139" s="264"/>
      <c r="D139" s="248" t="s">
        <v>132</v>
      </c>
      <c r="E139" s="265" t="s">
        <v>1</v>
      </c>
      <c r="F139" s="266" t="s">
        <v>162</v>
      </c>
      <c r="G139" s="264"/>
      <c r="H139" s="265" t="s">
        <v>1</v>
      </c>
      <c r="I139" s="267"/>
      <c r="J139" s="264"/>
      <c r="K139" s="264"/>
      <c r="L139" s="268"/>
      <c r="M139" s="269"/>
      <c r="N139" s="270"/>
      <c r="O139" s="270"/>
      <c r="P139" s="270"/>
      <c r="Q139" s="270"/>
      <c r="R139" s="270"/>
      <c r="S139" s="270"/>
      <c r="T139" s="27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2" t="s">
        <v>132</v>
      </c>
      <c r="AU139" s="272" t="s">
        <v>85</v>
      </c>
      <c r="AV139" s="14" t="s">
        <v>83</v>
      </c>
      <c r="AW139" s="14" t="s">
        <v>32</v>
      </c>
      <c r="AX139" s="14" t="s">
        <v>75</v>
      </c>
      <c r="AY139" s="272" t="s">
        <v>121</v>
      </c>
    </row>
    <row r="140" spans="1:51" s="13" customFormat="1" ht="12">
      <c r="A140" s="13"/>
      <c r="B140" s="252"/>
      <c r="C140" s="253"/>
      <c r="D140" s="248" t="s">
        <v>132</v>
      </c>
      <c r="E140" s="254" t="s">
        <v>1</v>
      </c>
      <c r="F140" s="255" t="s">
        <v>163</v>
      </c>
      <c r="G140" s="253"/>
      <c r="H140" s="256">
        <v>126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2" t="s">
        <v>132</v>
      </c>
      <c r="AU140" s="262" t="s">
        <v>85</v>
      </c>
      <c r="AV140" s="13" t="s">
        <v>85</v>
      </c>
      <c r="AW140" s="13" t="s">
        <v>32</v>
      </c>
      <c r="AX140" s="13" t="s">
        <v>75</v>
      </c>
      <c r="AY140" s="262" t="s">
        <v>121</v>
      </c>
    </row>
    <row r="141" spans="1:51" s="14" customFormat="1" ht="12">
      <c r="A141" s="14"/>
      <c r="B141" s="263"/>
      <c r="C141" s="264"/>
      <c r="D141" s="248" t="s">
        <v>132</v>
      </c>
      <c r="E141" s="265" t="s">
        <v>1</v>
      </c>
      <c r="F141" s="266" t="s">
        <v>164</v>
      </c>
      <c r="G141" s="264"/>
      <c r="H141" s="265" t="s">
        <v>1</v>
      </c>
      <c r="I141" s="267"/>
      <c r="J141" s="264"/>
      <c r="K141" s="264"/>
      <c r="L141" s="268"/>
      <c r="M141" s="269"/>
      <c r="N141" s="270"/>
      <c r="O141" s="270"/>
      <c r="P141" s="270"/>
      <c r="Q141" s="270"/>
      <c r="R141" s="270"/>
      <c r="S141" s="270"/>
      <c r="T141" s="27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2" t="s">
        <v>132</v>
      </c>
      <c r="AU141" s="272" t="s">
        <v>85</v>
      </c>
      <c r="AV141" s="14" t="s">
        <v>83</v>
      </c>
      <c r="AW141" s="14" t="s">
        <v>32</v>
      </c>
      <c r="AX141" s="14" t="s">
        <v>75</v>
      </c>
      <c r="AY141" s="272" t="s">
        <v>121</v>
      </c>
    </row>
    <row r="142" spans="1:51" s="13" customFormat="1" ht="12">
      <c r="A142" s="13"/>
      <c r="B142" s="252"/>
      <c r="C142" s="253"/>
      <c r="D142" s="248" t="s">
        <v>132</v>
      </c>
      <c r="E142" s="254" t="s">
        <v>1</v>
      </c>
      <c r="F142" s="255" t="s">
        <v>165</v>
      </c>
      <c r="G142" s="253"/>
      <c r="H142" s="256">
        <v>117.6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2" t="s">
        <v>132</v>
      </c>
      <c r="AU142" s="262" t="s">
        <v>85</v>
      </c>
      <c r="AV142" s="13" t="s">
        <v>85</v>
      </c>
      <c r="AW142" s="13" t="s">
        <v>32</v>
      </c>
      <c r="AX142" s="13" t="s">
        <v>75</v>
      </c>
      <c r="AY142" s="262" t="s">
        <v>121</v>
      </c>
    </row>
    <row r="143" spans="1:51" s="15" customFormat="1" ht="12">
      <c r="A143" s="15"/>
      <c r="B143" s="273"/>
      <c r="C143" s="274"/>
      <c r="D143" s="248" t="s">
        <v>132</v>
      </c>
      <c r="E143" s="275" t="s">
        <v>1</v>
      </c>
      <c r="F143" s="276" t="s">
        <v>166</v>
      </c>
      <c r="G143" s="274"/>
      <c r="H143" s="277">
        <v>243.6</v>
      </c>
      <c r="I143" s="278"/>
      <c r="J143" s="274"/>
      <c r="K143" s="274"/>
      <c r="L143" s="279"/>
      <c r="M143" s="280"/>
      <c r="N143" s="281"/>
      <c r="O143" s="281"/>
      <c r="P143" s="281"/>
      <c r="Q143" s="281"/>
      <c r="R143" s="281"/>
      <c r="S143" s="281"/>
      <c r="T143" s="282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3" t="s">
        <v>132</v>
      </c>
      <c r="AU143" s="283" t="s">
        <v>85</v>
      </c>
      <c r="AV143" s="15" t="s">
        <v>128</v>
      </c>
      <c r="AW143" s="15" t="s">
        <v>32</v>
      </c>
      <c r="AX143" s="15" t="s">
        <v>83</v>
      </c>
      <c r="AY143" s="283" t="s">
        <v>121</v>
      </c>
    </row>
    <row r="144" spans="1:65" s="2" customFormat="1" ht="16.5" customHeight="1">
      <c r="A144" s="38"/>
      <c r="B144" s="39"/>
      <c r="C144" s="235" t="s">
        <v>167</v>
      </c>
      <c r="D144" s="235" t="s">
        <v>123</v>
      </c>
      <c r="E144" s="236" t="s">
        <v>168</v>
      </c>
      <c r="F144" s="237" t="s">
        <v>169</v>
      </c>
      <c r="G144" s="238" t="s">
        <v>147</v>
      </c>
      <c r="H144" s="239">
        <v>126</v>
      </c>
      <c r="I144" s="240"/>
      <c r="J144" s="241">
        <f>ROUND(I144*H144,2)</f>
        <v>0</v>
      </c>
      <c r="K144" s="237" t="s">
        <v>127</v>
      </c>
      <c r="L144" s="44"/>
      <c r="M144" s="242" t="s">
        <v>1</v>
      </c>
      <c r="N144" s="243" t="s">
        <v>40</v>
      </c>
      <c r="O144" s="91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6" t="s">
        <v>128</v>
      </c>
      <c r="AT144" s="246" t="s">
        <v>123</v>
      </c>
      <c r="AU144" s="246" t="s">
        <v>85</v>
      </c>
      <c r="AY144" s="17" t="s">
        <v>121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7" t="s">
        <v>83</v>
      </c>
      <c r="BK144" s="247">
        <f>ROUND(I144*H144,2)</f>
        <v>0</v>
      </c>
      <c r="BL144" s="17" t="s">
        <v>128</v>
      </c>
      <c r="BM144" s="246" t="s">
        <v>170</v>
      </c>
    </row>
    <row r="145" spans="1:47" s="2" customFormat="1" ht="12">
      <c r="A145" s="38"/>
      <c r="B145" s="39"/>
      <c r="C145" s="40"/>
      <c r="D145" s="248" t="s">
        <v>130</v>
      </c>
      <c r="E145" s="40"/>
      <c r="F145" s="249" t="s">
        <v>171</v>
      </c>
      <c r="G145" s="40"/>
      <c r="H145" s="40"/>
      <c r="I145" s="144"/>
      <c r="J145" s="40"/>
      <c r="K145" s="40"/>
      <c r="L145" s="44"/>
      <c r="M145" s="250"/>
      <c r="N145" s="251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130</v>
      </c>
      <c r="AU145" s="17" t="s">
        <v>85</v>
      </c>
    </row>
    <row r="146" spans="1:65" s="2" customFormat="1" ht="16.5" customHeight="1">
      <c r="A146" s="38"/>
      <c r="B146" s="39"/>
      <c r="C146" s="284" t="s">
        <v>172</v>
      </c>
      <c r="D146" s="284" t="s">
        <v>173</v>
      </c>
      <c r="E146" s="285" t="s">
        <v>174</v>
      </c>
      <c r="F146" s="286" t="s">
        <v>175</v>
      </c>
      <c r="G146" s="287" t="s">
        <v>176</v>
      </c>
      <c r="H146" s="288">
        <v>5</v>
      </c>
      <c r="I146" s="289"/>
      <c r="J146" s="290">
        <f>ROUND(I146*H146,2)</f>
        <v>0</v>
      </c>
      <c r="K146" s="286" t="s">
        <v>127</v>
      </c>
      <c r="L146" s="291"/>
      <c r="M146" s="292" t="s">
        <v>1</v>
      </c>
      <c r="N146" s="293" t="s">
        <v>40</v>
      </c>
      <c r="O146" s="91"/>
      <c r="P146" s="244">
        <f>O146*H146</f>
        <v>0</v>
      </c>
      <c r="Q146" s="244">
        <v>0.001</v>
      </c>
      <c r="R146" s="244">
        <f>Q146*H146</f>
        <v>0.005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172</v>
      </c>
      <c r="AT146" s="246" t="s">
        <v>173</v>
      </c>
      <c r="AU146" s="246" t="s">
        <v>85</v>
      </c>
      <c r="AY146" s="17" t="s">
        <v>121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83</v>
      </c>
      <c r="BK146" s="247">
        <f>ROUND(I146*H146,2)</f>
        <v>0</v>
      </c>
      <c r="BL146" s="17" t="s">
        <v>128</v>
      </c>
      <c r="BM146" s="246" t="s">
        <v>177</v>
      </c>
    </row>
    <row r="147" spans="1:47" s="2" customFormat="1" ht="12">
      <c r="A147" s="38"/>
      <c r="B147" s="39"/>
      <c r="C147" s="40"/>
      <c r="D147" s="248" t="s">
        <v>130</v>
      </c>
      <c r="E147" s="40"/>
      <c r="F147" s="249" t="s">
        <v>175</v>
      </c>
      <c r="G147" s="40"/>
      <c r="H147" s="40"/>
      <c r="I147" s="144"/>
      <c r="J147" s="40"/>
      <c r="K147" s="40"/>
      <c r="L147" s="44"/>
      <c r="M147" s="250"/>
      <c r="N147" s="251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130</v>
      </c>
      <c r="AU147" s="17" t="s">
        <v>85</v>
      </c>
    </row>
    <row r="148" spans="1:63" s="12" customFormat="1" ht="22.8" customHeight="1">
      <c r="A148" s="12"/>
      <c r="B148" s="219"/>
      <c r="C148" s="220"/>
      <c r="D148" s="221" t="s">
        <v>74</v>
      </c>
      <c r="E148" s="233" t="s">
        <v>178</v>
      </c>
      <c r="F148" s="233" t="s">
        <v>179</v>
      </c>
      <c r="G148" s="220"/>
      <c r="H148" s="220"/>
      <c r="I148" s="223"/>
      <c r="J148" s="234">
        <f>BK148</f>
        <v>0</v>
      </c>
      <c r="K148" s="220"/>
      <c r="L148" s="225"/>
      <c r="M148" s="226"/>
      <c r="N148" s="227"/>
      <c r="O148" s="227"/>
      <c r="P148" s="228">
        <f>SUM(P149:P150)</f>
        <v>0</v>
      </c>
      <c r="Q148" s="227"/>
      <c r="R148" s="228">
        <f>SUM(R149:R150)</f>
        <v>0</v>
      </c>
      <c r="S148" s="227"/>
      <c r="T148" s="229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83</v>
      </c>
      <c r="AT148" s="231" t="s">
        <v>74</v>
      </c>
      <c r="AU148" s="231" t="s">
        <v>83</v>
      </c>
      <c r="AY148" s="230" t="s">
        <v>121</v>
      </c>
      <c r="BK148" s="232">
        <f>SUM(BK149:BK150)</f>
        <v>0</v>
      </c>
    </row>
    <row r="149" spans="1:65" s="2" customFormat="1" ht="16.5" customHeight="1">
      <c r="A149" s="38"/>
      <c r="B149" s="39"/>
      <c r="C149" s="235" t="s">
        <v>180</v>
      </c>
      <c r="D149" s="235" t="s">
        <v>123</v>
      </c>
      <c r="E149" s="236" t="s">
        <v>181</v>
      </c>
      <c r="F149" s="237" t="s">
        <v>182</v>
      </c>
      <c r="G149" s="238" t="s">
        <v>183</v>
      </c>
      <c r="H149" s="239">
        <v>0.005</v>
      </c>
      <c r="I149" s="240"/>
      <c r="J149" s="241">
        <f>ROUND(I149*H149,2)</f>
        <v>0</v>
      </c>
      <c r="K149" s="237" t="s">
        <v>127</v>
      </c>
      <c r="L149" s="44"/>
      <c r="M149" s="242" t="s">
        <v>1</v>
      </c>
      <c r="N149" s="243" t="s">
        <v>40</v>
      </c>
      <c r="O149" s="91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6" t="s">
        <v>128</v>
      </c>
      <c r="AT149" s="246" t="s">
        <v>123</v>
      </c>
      <c r="AU149" s="246" t="s">
        <v>85</v>
      </c>
      <c r="AY149" s="17" t="s">
        <v>121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7" t="s">
        <v>83</v>
      </c>
      <c r="BK149" s="247">
        <f>ROUND(I149*H149,2)</f>
        <v>0</v>
      </c>
      <c r="BL149" s="17" t="s">
        <v>128</v>
      </c>
      <c r="BM149" s="246" t="s">
        <v>184</v>
      </c>
    </row>
    <row r="150" spans="1:47" s="2" customFormat="1" ht="12">
      <c r="A150" s="38"/>
      <c r="B150" s="39"/>
      <c r="C150" s="40"/>
      <c r="D150" s="248" t="s">
        <v>130</v>
      </c>
      <c r="E150" s="40"/>
      <c r="F150" s="249" t="s">
        <v>185</v>
      </c>
      <c r="G150" s="40"/>
      <c r="H150" s="40"/>
      <c r="I150" s="144"/>
      <c r="J150" s="40"/>
      <c r="K150" s="40"/>
      <c r="L150" s="44"/>
      <c r="M150" s="294"/>
      <c r="N150" s="295"/>
      <c r="O150" s="296"/>
      <c r="P150" s="296"/>
      <c r="Q150" s="296"/>
      <c r="R150" s="296"/>
      <c r="S150" s="296"/>
      <c r="T150" s="297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130</v>
      </c>
      <c r="AU150" s="17" t="s">
        <v>85</v>
      </c>
    </row>
    <row r="151" spans="1:31" s="2" customFormat="1" ht="6.95" customHeight="1">
      <c r="A151" s="38"/>
      <c r="B151" s="66"/>
      <c r="C151" s="67"/>
      <c r="D151" s="67"/>
      <c r="E151" s="67"/>
      <c r="F151" s="67"/>
      <c r="G151" s="67"/>
      <c r="H151" s="67"/>
      <c r="I151" s="183"/>
      <c r="J151" s="67"/>
      <c r="K151" s="67"/>
      <c r="L151" s="44"/>
      <c r="M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</sheetData>
  <sheetProtection password="CC35" sheet="1" objects="1" scenarios="1" formatColumns="0" formatRows="0" autoFilter="0"/>
  <autoFilter ref="C118:K15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85</v>
      </c>
    </row>
    <row r="4" spans="2:46" s="1" customFormat="1" ht="24.95" customHeight="1">
      <c r="B4" s="20"/>
      <c r="D4" s="140" t="s">
        <v>95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Labe, Libotenice, revitalizace za koncentrační hrází, č. 259160002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186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15. 6. 2018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27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34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35</v>
      </c>
      <c r="E30" s="38"/>
      <c r="F30" s="38"/>
      <c r="G30" s="38"/>
      <c r="H30" s="38"/>
      <c r="I30" s="144"/>
      <c r="J30" s="15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37</v>
      </c>
      <c r="G32" s="38"/>
      <c r="H32" s="38"/>
      <c r="I32" s="159" t="s">
        <v>36</v>
      </c>
      <c r="J32" s="158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39</v>
      </c>
      <c r="E33" s="142" t="s">
        <v>40</v>
      </c>
      <c r="F33" s="161">
        <f>ROUND((SUM(BE121:BE232)),2)</f>
        <v>0</v>
      </c>
      <c r="G33" s="38"/>
      <c r="H33" s="38"/>
      <c r="I33" s="162">
        <v>0.21</v>
      </c>
      <c r="J33" s="161">
        <f>ROUND(((SUM(BE121:BE232))*I33),2)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41</v>
      </c>
      <c r="F34" s="161">
        <f>ROUND((SUM(BF121:BF232)),2)</f>
        <v>0</v>
      </c>
      <c r="G34" s="38"/>
      <c r="H34" s="38"/>
      <c r="I34" s="162">
        <v>0.15</v>
      </c>
      <c r="J34" s="161">
        <f>ROUND(((SUM(BF121:BF232))*I34),2)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42</v>
      </c>
      <c r="F35" s="161">
        <f>ROUND((SUM(BG121:BG232)),2)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61">
        <f>ROUND((SUM(BH121:BH232)),2)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61">
        <f>ROUND((SUM(BI121:BI232)),2)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48</v>
      </c>
      <c r="E50" s="172"/>
      <c r="F50" s="172"/>
      <c r="G50" s="171" t="s">
        <v>49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50</v>
      </c>
      <c r="E61" s="175"/>
      <c r="F61" s="176" t="s">
        <v>51</v>
      </c>
      <c r="G61" s="174" t="s">
        <v>50</v>
      </c>
      <c r="H61" s="175"/>
      <c r="I61" s="177"/>
      <c r="J61" s="178" t="s">
        <v>51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52</v>
      </c>
      <c r="E65" s="179"/>
      <c r="F65" s="179"/>
      <c r="G65" s="171" t="s">
        <v>53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50</v>
      </c>
      <c r="E76" s="175"/>
      <c r="F76" s="176" t="s">
        <v>51</v>
      </c>
      <c r="G76" s="174" t="s">
        <v>50</v>
      </c>
      <c r="H76" s="175"/>
      <c r="I76" s="177"/>
      <c r="J76" s="178" t="s">
        <v>51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Labe, Libotenice, revitalizace za koncentrační hrází, č. 259160002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02 - Propojení tůně s Labem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15. 6. 2018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Povodí Labe, s. p.</v>
      </c>
      <c r="G91" s="40"/>
      <c r="H91" s="40"/>
      <c r="I91" s="147" t="s">
        <v>30</v>
      </c>
      <c r="J91" s="36" t="str">
        <f>E21</f>
        <v>NDCon, s. r. 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99</v>
      </c>
      <c r="D94" s="189"/>
      <c r="E94" s="189"/>
      <c r="F94" s="189"/>
      <c r="G94" s="189"/>
      <c r="H94" s="189"/>
      <c r="I94" s="190"/>
      <c r="J94" s="191" t="s">
        <v>100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101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193"/>
      <c r="C97" s="194"/>
      <c r="D97" s="195" t="s">
        <v>103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104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187</v>
      </c>
      <c r="E99" s="203"/>
      <c r="F99" s="203"/>
      <c r="G99" s="203"/>
      <c r="H99" s="203"/>
      <c r="I99" s="204"/>
      <c r="J99" s="205">
        <f>J194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188</v>
      </c>
      <c r="E100" s="203"/>
      <c r="F100" s="203"/>
      <c r="G100" s="203"/>
      <c r="H100" s="203"/>
      <c r="I100" s="204"/>
      <c r="J100" s="205">
        <f>J223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105</v>
      </c>
      <c r="E101" s="203"/>
      <c r="F101" s="203"/>
      <c r="G101" s="203"/>
      <c r="H101" s="203"/>
      <c r="I101" s="204"/>
      <c r="J101" s="205">
        <f>J230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106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7" t="str">
        <f>E7</f>
        <v>Labe, Libotenice, revitalizace za koncentrační hrází, č. 259160002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SO 02 - Propojení tůně s Labem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147" t="s">
        <v>22</v>
      </c>
      <c r="J115" s="79" t="str">
        <f>IF(J12="","",J12)</f>
        <v>15. 6. 2018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>Povodí Labe, s. p.</v>
      </c>
      <c r="G117" s="40"/>
      <c r="H117" s="40"/>
      <c r="I117" s="147" t="s">
        <v>30</v>
      </c>
      <c r="J117" s="36" t="str">
        <f>E21</f>
        <v>NDCon, s. r. 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147" t="s">
        <v>33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7"/>
      <c r="B120" s="208"/>
      <c r="C120" s="209" t="s">
        <v>107</v>
      </c>
      <c r="D120" s="210" t="s">
        <v>60</v>
      </c>
      <c r="E120" s="210" t="s">
        <v>56</v>
      </c>
      <c r="F120" s="210" t="s">
        <v>57</v>
      </c>
      <c r="G120" s="210" t="s">
        <v>108</v>
      </c>
      <c r="H120" s="210" t="s">
        <v>109</v>
      </c>
      <c r="I120" s="211" t="s">
        <v>110</v>
      </c>
      <c r="J120" s="210" t="s">
        <v>100</v>
      </c>
      <c r="K120" s="212" t="s">
        <v>111</v>
      </c>
      <c r="L120" s="213"/>
      <c r="M120" s="100" t="s">
        <v>1</v>
      </c>
      <c r="N120" s="101" t="s">
        <v>39</v>
      </c>
      <c r="O120" s="101" t="s">
        <v>112</v>
      </c>
      <c r="P120" s="101" t="s">
        <v>113</v>
      </c>
      <c r="Q120" s="101" t="s">
        <v>114</v>
      </c>
      <c r="R120" s="101" t="s">
        <v>115</v>
      </c>
      <c r="S120" s="101" t="s">
        <v>116</v>
      </c>
      <c r="T120" s="102" t="s">
        <v>117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pans="1:63" s="2" customFormat="1" ht="22.8" customHeight="1">
      <c r="A121" s="38"/>
      <c r="B121" s="39"/>
      <c r="C121" s="107" t="s">
        <v>118</v>
      </c>
      <c r="D121" s="40"/>
      <c r="E121" s="40"/>
      <c r="F121" s="40"/>
      <c r="G121" s="40"/>
      <c r="H121" s="40"/>
      <c r="I121" s="144"/>
      <c r="J121" s="214">
        <f>BK121</f>
        <v>0</v>
      </c>
      <c r="K121" s="40"/>
      <c r="L121" s="44"/>
      <c r="M121" s="103"/>
      <c r="N121" s="215"/>
      <c r="O121" s="104"/>
      <c r="P121" s="216">
        <f>P122</f>
        <v>0</v>
      </c>
      <c r="Q121" s="104"/>
      <c r="R121" s="216">
        <f>R122</f>
        <v>265.21741999999995</v>
      </c>
      <c r="S121" s="104"/>
      <c r="T121" s="217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74</v>
      </c>
      <c r="AU121" s="17" t="s">
        <v>102</v>
      </c>
      <c r="BK121" s="218">
        <f>BK122</f>
        <v>0</v>
      </c>
    </row>
    <row r="122" spans="1:63" s="12" customFormat="1" ht="25.9" customHeight="1">
      <c r="A122" s="12"/>
      <c r="B122" s="219"/>
      <c r="C122" s="220"/>
      <c r="D122" s="221" t="s">
        <v>74</v>
      </c>
      <c r="E122" s="222" t="s">
        <v>119</v>
      </c>
      <c r="F122" s="222" t="s">
        <v>120</v>
      </c>
      <c r="G122" s="220"/>
      <c r="H122" s="220"/>
      <c r="I122" s="223"/>
      <c r="J122" s="224">
        <f>BK122</f>
        <v>0</v>
      </c>
      <c r="K122" s="220"/>
      <c r="L122" s="225"/>
      <c r="M122" s="226"/>
      <c r="N122" s="227"/>
      <c r="O122" s="227"/>
      <c r="P122" s="228">
        <f>P123+P194+P223+P230</f>
        <v>0</v>
      </c>
      <c r="Q122" s="227"/>
      <c r="R122" s="228">
        <f>R123+R194+R223+R230</f>
        <v>265.21741999999995</v>
      </c>
      <c r="S122" s="227"/>
      <c r="T122" s="229">
        <f>T123+T194+T223+T230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83</v>
      </c>
      <c r="AT122" s="231" t="s">
        <v>74</v>
      </c>
      <c r="AU122" s="231" t="s">
        <v>75</v>
      </c>
      <c r="AY122" s="230" t="s">
        <v>121</v>
      </c>
      <c r="BK122" s="232">
        <f>BK123+BK194+BK223+BK230</f>
        <v>0</v>
      </c>
    </row>
    <row r="123" spans="1:63" s="12" customFormat="1" ht="22.8" customHeight="1">
      <c r="A123" s="12"/>
      <c r="B123" s="219"/>
      <c r="C123" s="220"/>
      <c r="D123" s="221" t="s">
        <v>74</v>
      </c>
      <c r="E123" s="233" t="s">
        <v>83</v>
      </c>
      <c r="F123" s="233" t="s">
        <v>122</v>
      </c>
      <c r="G123" s="220"/>
      <c r="H123" s="220"/>
      <c r="I123" s="223"/>
      <c r="J123" s="234">
        <f>BK123</f>
        <v>0</v>
      </c>
      <c r="K123" s="220"/>
      <c r="L123" s="225"/>
      <c r="M123" s="226"/>
      <c r="N123" s="227"/>
      <c r="O123" s="227"/>
      <c r="P123" s="228">
        <f>SUM(P124:P193)</f>
        <v>0</v>
      </c>
      <c r="Q123" s="227"/>
      <c r="R123" s="228">
        <f>SUM(R124:R193)</f>
        <v>0.2997</v>
      </c>
      <c r="S123" s="227"/>
      <c r="T123" s="229">
        <f>SUM(T124:T193)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83</v>
      </c>
      <c r="AT123" s="231" t="s">
        <v>74</v>
      </c>
      <c r="AU123" s="231" t="s">
        <v>83</v>
      </c>
      <c r="AY123" s="230" t="s">
        <v>121</v>
      </c>
      <c r="BK123" s="232">
        <f>SUM(BK124:BK193)</f>
        <v>0</v>
      </c>
    </row>
    <row r="124" spans="1:65" s="2" customFormat="1" ht="16.5" customHeight="1">
      <c r="A124" s="38"/>
      <c r="B124" s="39"/>
      <c r="C124" s="235" t="s">
        <v>83</v>
      </c>
      <c r="D124" s="235" t="s">
        <v>123</v>
      </c>
      <c r="E124" s="236" t="s">
        <v>189</v>
      </c>
      <c r="F124" s="237" t="s">
        <v>190</v>
      </c>
      <c r="G124" s="238" t="s">
        <v>147</v>
      </c>
      <c r="H124" s="239">
        <v>200</v>
      </c>
      <c r="I124" s="240"/>
      <c r="J124" s="241">
        <f>ROUND(I124*H124,2)</f>
        <v>0</v>
      </c>
      <c r="K124" s="237" t="s">
        <v>127</v>
      </c>
      <c r="L124" s="44"/>
      <c r="M124" s="242" t="s">
        <v>1</v>
      </c>
      <c r="N124" s="243" t="s">
        <v>40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128</v>
      </c>
      <c r="AT124" s="246" t="s">
        <v>123</v>
      </c>
      <c r="AU124" s="246" t="s">
        <v>85</v>
      </c>
      <c r="AY124" s="17" t="s">
        <v>121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83</v>
      </c>
      <c r="BK124" s="247">
        <f>ROUND(I124*H124,2)</f>
        <v>0</v>
      </c>
      <c r="BL124" s="17" t="s">
        <v>128</v>
      </c>
      <c r="BM124" s="246" t="s">
        <v>191</v>
      </c>
    </row>
    <row r="125" spans="1:47" s="2" customFormat="1" ht="12">
      <c r="A125" s="38"/>
      <c r="B125" s="39"/>
      <c r="C125" s="40"/>
      <c r="D125" s="248" t="s">
        <v>130</v>
      </c>
      <c r="E125" s="40"/>
      <c r="F125" s="249" t="s">
        <v>192</v>
      </c>
      <c r="G125" s="40"/>
      <c r="H125" s="40"/>
      <c r="I125" s="144"/>
      <c r="J125" s="40"/>
      <c r="K125" s="40"/>
      <c r="L125" s="44"/>
      <c r="M125" s="250"/>
      <c r="N125" s="251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130</v>
      </c>
      <c r="AU125" s="17" t="s">
        <v>85</v>
      </c>
    </row>
    <row r="126" spans="1:65" s="2" customFormat="1" ht="16.5" customHeight="1">
      <c r="A126" s="38"/>
      <c r="B126" s="39"/>
      <c r="C126" s="235" t="s">
        <v>85</v>
      </c>
      <c r="D126" s="235" t="s">
        <v>123</v>
      </c>
      <c r="E126" s="236" t="s">
        <v>193</v>
      </c>
      <c r="F126" s="237" t="s">
        <v>194</v>
      </c>
      <c r="G126" s="238" t="s">
        <v>195</v>
      </c>
      <c r="H126" s="239">
        <v>6</v>
      </c>
      <c r="I126" s="240"/>
      <c r="J126" s="241">
        <f>ROUND(I126*H126,2)</f>
        <v>0</v>
      </c>
      <c r="K126" s="237" t="s">
        <v>127</v>
      </c>
      <c r="L126" s="44"/>
      <c r="M126" s="242" t="s">
        <v>1</v>
      </c>
      <c r="N126" s="243" t="s">
        <v>40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128</v>
      </c>
      <c r="AT126" s="246" t="s">
        <v>123</v>
      </c>
      <c r="AU126" s="246" t="s">
        <v>85</v>
      </c>
      <c r="AY126" s="17" t="s">
        <v>121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83</v>
      </c>
      <c r="BK126" s="247">
        <f>ROUND(I126*H126,2)</f>
        <v>0</v>
      </c>
      <c r="BL126" s="17" t="s">
        <v>128</v>
      </c>
      <c r="BM126" s="246" t="s">
        <v>196</v>
      </c>
    </row>
    <row r="127" spans="1:47" s="2" customFormat="1" ht="12">
      <c r="A127" s="38"/>
      <c r="B127" s="39"/>
      <c r="C127" s="40"/>
      <c r="D127" s="248" t="s">
        <v>130</v>
      </c>
      <c r="E127" s="40"/>
      <c r="F127" s="249" t="s">
        <v>197</v>
      </c>
      <c r="G127" s="40"/>
      <c r="H127" s="40"/>
      <c r="I127" s="144"/>
      <c r="J127" s="40"/>
      <c r="K127" s="40"/>
      <c r="L127" s="44"/>
      <c r="M127" s="250"/>
      <c r="N127" s="251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130</v>
      </c>
      <c r="AU127" s="17" t="s">
        <v>85</v>
      </c>
    </row>
    <row r="128" spans="1:51" s="13" customFormat="1" ht="12">
      <c r="A128" s="13"/>
      <c r="B128" s="252"/>
      <c r="C128" s="253"/>
      <c r="D128" s="248" t="s">
        <v>132</v>
      </c>
      <c r="E128" s="254" t="s">
        <v>1</v>
      </c>
      <c r="F128" s="255" t="s">
        <v>198</v>
      </c>
      <c r="G128" s="253"/>
      <c r="H128" s="256">
        <v>2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2" t="s">
        <v>132</v>
      </c>
      <c r="AU128" s="262" t="s">
        <v>85</v>
      </c>
      <c r="AV128" s="13" t="s">
        <v>85</v>
      </c>
      <c r="AW128" s="13" t="s">
        <v>32</v>
      </c>
      <c r="AX128" s="13" t="s">
        <v>75</v>
      </c>
      <c r="AY128" s="262" t="s">
        <v>121</v>
      </c>
    </row>
    <row r="129" spans="1:51" s="13" customFormat="1" ht="12">
      <c r="A129" s="13"/>
      <c r="B129" s="252"/>
      <c r="C129" s="253"/>
      <c r="D129" s="248" t="s">
        <v>132</v>
      </c>
      <c r="E129" s="254" t="s">
        <v>1</v>
      </c>
      <c r="F129" s="255" t="s">
        <v>199</v>
      </c>
      <c r="G129" s="253"/>
      <c r="H129" s="256">
        <v>1</v>
      </c>
      <c r="I129" s="257"/>
      <c r="J129" s="253"/>
      <c r="K129" s="253"/>
      <c r="L129" s="258"/>
      <c r="M129" s="259"/>
      <c r="N129" s="260"/>
      <c r="O129" s="260"/>
      <c r="P129" s="260"/>
      <c r="Q129" s="260"/>
      <c r="R129" s="260"/>
      <c r="S129" s="260"/>
      <c r="T129" s="26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2" t="s">
        <v>132</v>
      </c>
      <c r="AU129" s="262" t="s">
        <v>85</v>
      </c>
      <c r="AV129" s="13" t="s">
        <v>85</v>
      </c>
      <c r="AW129" s="13" t="s">
        <v>32</v>
      </c>
      <c r="AX129" s="13" t="s">
        <v>75</v>
      </c>
      <c r="AY129" s="262" t="s">
        <v>121</v>
      </c>
    </row>
    <row r="130" spans="1:51" s="13" customFormat="1" ht="12">
      <c r="A130" s="13"/>
      <c r="B130" s="252"/>
      <c r="C130" s="253"/>
      <c r="D130" s="248" t="s">
        <v>132</v>
      </c>
      <c r="E130" s="254" t="s">
        <v>1</v>
      </c>
      <c r="F130" s="255" t="s">
        <v>199</v>
      </c>
      <c r="G130" s="253"/>
      <c r="H130" s="256">
        <v>1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2" t="s">
        <v>132</v>
      </c>
      <c r="AU130" s="262" t="s">
        <v>85</v>
      </c>
      <c r="AV130" s="13" t="s">
        <v>85</v>
      </c>
      <c r="AW130" s="13" t="s">
        <v>32</v>
      </c>
      <c r="AX130" s="13" t="s">
        <v>75</v>
      </c>
      <c r="AY130" s="262" t="s">
        <v>121</v>
      </c>
    </row>
    <row r="131" spans="1:51" s="13" customFormat="1" ht="12">
      <c r="A131" s="13"/>
      <c r="B131" s="252"/>
      <c r="C131" s="253"/>
      <c r="D131" s="248" t="s">
        <v>132</v>
      </c>
      <c r="E131" s="254" t="s">
        <v>1</v>
      </c>
      <c r="F131" s="255" t="s">
        <v>200</v>
      </c>
      <c r="G131" s="253"/>
      <c r="H131" s="256">
        <v>1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2" t="s">
        <v>132</v>
      </c>
      <c r="AU131" s="262" t="s">
        <v>85</v>
      </c>
      <c r="AV131" s="13" t="s">
        <v>85</v>
      </c>
      <c r="AW131" s="13" t="s">
        <v>32</v>
      </c>
      <c r="AX131" s="13" t="s">
        <v>75</v>
      </c>
      <c r="AY131" s="262" t="s">
        <v>121</v>
      </c>
    </row>
    <row r="132" spans="1:51" s="13" customFormat="1" ht="12">
      <c r="A132" s="13"/>
      <c r="B132" s="252"/>
      <c r="C132" s="253"/>
      <c r="D132" s="248" t="s">
        <v>132</v>
      </c>
      <c r="E132" s="254" t="s">
        <v>1</v>
      </c>
      <c r="F132" s="255" t="s">
        <v>201</v>
      </c>
      <c r="G132" s="253"/>
      <c r="H132" s="256">
        <v>1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2" t="s">
        <v>132</v>
      </c>
      <c r="AU132" s="262" t="s">
        <v>85</v>
      </c>
      <c r="AV132" s="13" t="s">
        <v>85</v>
      </c>
      <c r="AW132" s="13" t="s">
        <v>32</v>
      </c>
      <c r="AX132" s="13" t="s">
        <v>75</v>
      </c>
      <c r="AY132" s="262" t="s">
        <v>121</v>
      </c>
    </row>
    <row r="133" spans="1:51" s="15" customFormat="1" ht="12">
      <c r="A133" s="15"/>
      <c r="B133" s="273"/>
      <c r="C133" s="274"/>
      <c r="D133" s="248" t="s">
        <v>132</v>
      </c>
      <c r="E133" s="275" t="s">
        <v>1</v>
      </c>
      <c r="F133" s="276" t="s">
        <v>166</v>
      </c>
      <c r="G133" s="274"/>
      <c r="H133" s="277">
        <v>6</v>
      </c>
      <c r="I133" s="278"/>
      <c r="J133" s="274"/>
      <c r="K133" s="274"/>
      <c r="L133" s="279"/>
      <c r="M133" s="280"/>
      <c r="N133" s="281"/>
      <c r="O133" s="281"/>
      <c r="P133" s="281"/>
      <c r="Q133" s="281"/>
      <c r="R133" s="281"/>
      <c r="S133" s="281"/>
      <c r="T133" s="282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83" t="s">
        <v>132</v>
      </c>
      <c r="AU133" s="283" t="s">
        <v>85</v>
      </c>
      <c r="AV133" s="15" t="s">
        <v>128</v>
      </c>
      <c r="AW133" s="15" t="s">
        <v>32</v>
      </c>
      <c r="AX133" s="15" t="s">
        <v>83</v>
      </c>
      <c r="AY133" s="283" t="s">
        <v>121</v>
      </c>
    </row>
    <row r="134" spans="1:65" s="2" customFormat="1" ht="16.5" customHeight="1">
      <c r="A134" s="38"/>
      <c r="B134" s="39"/>
      <c r="C134" s="235" t="s">
        <v>139</v>
      </c>
      <c r="D134" s="235" t="s">
        <v>123</v>
      </c>
      <c r="E134" s="236" t="s">
        <v>202</v>
      </c>
      <c r="F134" s="237" t="s">
        <v>203</v>
      </c>
      <c r="G134" s="238" t="s">
        <v>195</v>
      </c>
      <c r="H134" s="239">
        <v>11</v>
      </c>
      <c r="I134" s="240"/>
      <c r="J134" s="241">
        <f>ROUND(I134*H134,2)</f>
        <v>0</v>
      </c>
      <c r="K134" s="237" t="s">
        <v>127</v>
      </c>
      <c r="L134" s="44"/>
      <c r="M134" s="242" t="s">
        <v>1</v>
      </c>
      <c r="N134" s="243" t="s">
        <v>40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128</v>
      </c>
      <c r="AT134" s="246" t="s">
        <v>123</v>
      </c>
      <c r="AU134" s="246" t="s">
        <v>85</v>
      </c>
      <c r="AY134" s="17" t="s">
        <v>121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83</v>
      </c>
      <c r="BK134" s="247">
        <f>ROUND(I134*H134,2)</f>
        <v>0</v>
      </c>
      <c r="BL134" s="17" t="s">
        <v>128</v>
      </c>
      <c r="BM134" s="246" t="s">
        <v>204</v>
      </c>
    </row>
    <row r="135" spans="1:47" s="2" customFormat="1" ht="12">
      <c r="A135" s="38"/>
      <c r="B135" s="39"/>
      <c r="C135" s="40"/>
      <c r="D135" s="248" t="s">
        <v>130</v>
      </c>
      <c r="E135" s="40"/>
      <c r="F135" s="249" t="s">
        <v>205</v>
      </c>
      <c r="G135" s="40"/>
      <c r="H135" s="40"/>
      <c r="I135" s="144"/>
      <c r="J135" s="40"/>
      <c r="K135" s="40"/>
      <c r="L135" s="44"/>
      <c r="M135" s="250"/>
      <c r="N135" s="25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130</v>
      </c>
      <c r="AU135" s="17" t="s">
        <v>85</v>
      </c>
    </row>
    <row r="136" spans="1:51" s="13" customFormat="1" ht="12">
      <c r="A136" s="13"/>
      <c r="B136" s="252"/>
      <c r="C136" s="253"/>
      <c r="D136" s="248" t="s">
        <v>132</v>
      </c>
      <c r="E136" s="254" t="s">
        <v>1</v>
      </c>
      <c r="F136" s="255" t="s">
        <v>206</v>
      </c>
      <c r="G136" s="253"/>
      <c r="H136" s="256">
        <v>8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2" t="s">
        <v>132</v>
      </c>
      <c r="AU136" s="262" t="s">
        <v>85</v>
      </c>
      <c r="AV136" s="13" t="s">
        <v>85</v>
      </c>
      <c r="AW136" s="13" t="s">
        <v>32</v>
      </c>
      <c r="AX136" s="13" t="s">
        <v>75</v>
      </c>
      <c r="AY136" s="262" t="s">
        <v>121</v>
      </c>
    </row>
    <row r="137" spans="1:51" s="13" customFormat="1" ht="12">
      <c r="A137" s="13"/>
      <c r="B137" s="252"/>
      <c r="C137" s="253"/>
      <c r="D137" s="248" t="s">
        <v>132</v>
      </c>
      <c r="E137" s="254" t="s">
        <v>1</v>
      </c>
      <c r="F137" s="255" t="s">
        <v>207</v>
      </c>
      <c r="G137" s="253"/>
      <c r="H137" s="256">
        <v>2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2" t="s">
        <v>132</v>
      </c>
      <c r="AU137" s="262" t="s">
        <v>85</v>
      </c>
      <c r="AV137" s="13" t="s">
        <v>85</v>
      </c>
      <c r="AW137" s="13" t="s">
        <v>32</v>
      </c>
      <c r="AX137" s="13" t="s">
        <v>75</v>
      </c>
      <c r="AY137" s="262" t="s">
        <v>121</v>
      </c>
    </row>
    <row r="138" spans="1:51" s="13" customFormat="1" ht="12">
      <c r="A138" s="13"/>
      <c r="B138" s="252"/>
      <c r="C138" s="253"/>
      <c r="D138" s="248" t="s">
        <v>132</v>
      </c>
      <c r="E138" s="254" t="s">
        <v>1</v>
      </c>
      <c r="F138" s="255" t="s">
        <v>208</v>
      </c>
      <c r="G138" s="253"/>
      <c r="H138" s="256">
        <v>1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2" t="s">
        <v>132</v>
      </c>
      <c r="AU138" s="262" t="s">
        <v>85</v>
      </c>
      <c r="AV138" s="13" t="s">
        <v>85</v>
      </c>
      <c r="AW138" s="13" t="s">
        <v>32</v>
      </c>
      <c r="AX138" s="13" t="s">
        <v>75</v>
      </c>
      <c r="AY138" s="262" t="s">
        <v>121</v>
      </c>
    </row>
    <row r="139" spans="1:51" s="15" customFormat="1" ht="12">
      <c r="A139" s="15"/>
      <c r="B139" s="273"/>
      <c r="C139" s="274"/>
      <c r="D139" s="248" t="s">
        <v>132</v>
      </c>
      <c r="E139" s="275" t="s">
        <v>1</v>
      </c>
      <c r="F139" s="276" t="s">
        <v>166</v>
      </c>
      <c r="G139" s="274"/>
      <c r="H139" s="277">
        <v>11</v>
      </c>
      <c r="I139" s="278"/>
      <c r="J139" s="274"/>
      <c r="K139" s="274"/>
      <c r="L139" s="279"/>
      <c r="M139" s="280"/>
      <c r="N139" s="281"/>
      <c r="O139" s="281"/>
      <c r="P139" s="281"/>
      <c r="Q139" s="281"/>
      <c r="R139" s="281"/>
      <c r="S139" s="281"/>
      <c r="T139" s="282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3" t="s">
        <v>132</v>
      </c>
      <c r="AU139" s="283" t="s">
        <v>85</v>
      </c>
      <c r="AV139" s="15" t="s">
        <v>128</v>
      </c>
      <c r="AW139" s="15" t="s">
        <v>32</v>
      </c>
      <c r="AX139" s="15" t="s">
        <v>83</v>
      </c>
      <c r="AY139" s="283" t="s">
        <v>121</v>
      </c>
    </row>
    <row r="140" spans="1:65" s="2" customFormat="1" ht="16.5" customHeight="1">
      <c r="A140" s="38"/>
      <c r="B140" s="39"/>
      <c r="C140" s="235" t="s">
        <v>128</v>
      </c>
      <c r="D140" s="235" t="s">
        <v>123</v>
      </c>
      <c r="E140" s="236" t="s">
        <v>209</v>
      </c>
      <c r="F140" s="237" t="s">
        <v>210</v>
      </c>
      <c r="G140" s="238" t="s">
        <v>195</v>
      </c>
      <c r="H140" s="239">
        <v>1</v>
      </c>
      <c r="I140" s="240"/>
      <c r="J140" s="241">
        <f>ROUND(I140*H140,2)</f>
        <v>0</v>
      </c>
      <c r="K140" s="237" t="s">
        <v>127</v>
      </c>
      <c r="L140" s="44"/>
      <c r="M140" s="242" t="s">
        <v>1</v>
      </c>
      <c r="N140" s="243" t="s">
        <v>40</v>
      </c>
      <c r="O140" s="91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128</v>
      </c>
      <c r="AT140" s="246" t="s">
        <v>123</v>
      </c>
      <c r="AU140" s="246" t="s">
        <v>85</v>
      </c>
      <c r="AY140" s="17" t="s">
        <v>121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83</v>
      </c>
      <c r="BK140" s="247">
        <f>ROUND(I140*H140,2)</f>
        <v>0</v>
      </c>
      <c r="BL140" s="17" t="s">
        <v>128</v>
      </c>
      <c r="BM140" s="246" t="s">
        <v>211</v>
      </c>
    </row>
    <row r="141" spans="1:47" s="2" customFormat="1" ht="12">
      <c r="A141" s="38"/>
      <c r="B141" s="39"/>
      <c r="C141" s="40"/>
      <c r="D141" s="248" t="s">
        <v>130</v>
      </c>
      <c r="E141" s="40"/>
      <c r="F141" s="249" t="s">
        <v>212</v>
      </c>
      <c r="G141" s="40"/>
      <c r="H141" s="40"/>
      <c r="I141" s="144"/>
      <c r="J141" s="40"/>
      <c r="K141" s="40"/>
      <c r="L141" s="44"/>
      <c r="M141" s="250"/>
      <c r="N141" s="251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130</v>
      </c>
      <c r="AU141" s="17" t="s">
        <v>85</v>
      </c>
    </row>
    <row r="142" spans="1:65" s="2" customFormat="1" ht="16.5" customHeight="1">
      <c r="A142" s="38"/>
      <c r="B142" s="39"/>
      <c r="C142" s="235" t="s">
        <v>150</v>
      </c>
      <c r="D142" s="235" t="s">
        <v>123</v>
      </c>
      <c r="E142" s="236" t="s">
        <v>213</v>
      </c>
      <c r="F142" s="237" t="s">
        <v>214</v>
      </c>
      <c r="G142" s="238" t="s">
        <v>195</v>
      </c>
      <c r="H142" s="239">
        <v>2</v>
      </c>
      <c r="I142" s="240"/>
      <c r="J142" s="241">
        <f>ROUND(I142*H142,2)</f>
        <v>0</v>
      </c>
      <c r="K142" s="237" t="s">
        <v>127</v>
      </c>
      <c r="L142" s="44"/>
      <c r="M142" s="242" t="s">
        <v>1</v>
      </c>
      <c r="N142" s="243" t="s">
        <v>40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128</v>
      </c>
      <c r="AT142" s="246" t="s">
        <v>123</v>
      </c>
      <c r="AU142" s="246" t="s">
        <v>85</v>
      </c>
      <c r="AY142" s="17" t="s">
        <v>121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83</v>
      </c>
      <c r="BK142" s="247">
        <f>ROUND(I142*H142,2)</f>
        <v>0</v>
      </c>
      <c r="BL142" s="17" t="s">
        <v>128</v>
      </c>
      <c r="BM142" s="246" t="s">
        <v>215</v>
      </c>
    </row>
    <row r="143" spans="1:47" s="2" customFormat="1" ht="12">
      <c r="A143" s="38"/>
      <c r="B143" s="39"/>
      <c r="C143" s="40"/>
      <c r="D143" s="248" t="s">
        <v>130</v>
      </c>
      <c r="E143" s="40"/>
      <c r="F143" s="249" t="s">
        <v>216</v>
      </c>
      <c r="G143" s="40"/>
      <c r="H143" s="40"/>
      <c r="I143" s="144"/>
      <c r="J143" s="40"/>
      <c r="K143" s="40"/>
      <c r="L143" s="44"/>
      <c r="M143" s="250"/>
      <c r="N143" s="25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130</v>
      </c>
      <c r="AU143" s="17" t="s">
        <v>85</v>
      </c>
    </row>
    <row r="144" spans="1:65" s="2" customFormat="1" ht="16.5" customHeight="1">
      <c r="A144" s="38"/>
      <c r="B144" s="39"/>
      <c r="C144" s="235" t="s">
        <v>157</v>
      </c>
      <c r="D144" s="235" t="s">
        <v>123</v>
      </c>
      <c r="E144" s="236" t="s">
        <v>217</v>
      </c>
      <c r="F144" s="237" t="s">
        <v>218</v>
      </c>
      <c r="G144" s="238" t="s">
        <v>195</v>
      </c>
      <c r="H144" s="239">
        <v>1</v>
      </c>
      <c r="I144" s="240"/>
      <c r="J144" s="241">
        <f>ROUND(I144*H144,2)</f>
        <v>0</v>
      </c>
      <c r="K144" s="237" t="s">
        <v>127</v>
      </c>
      <c r="L144" s="44"/>
      <c r="M144" s="242" t="s">
        <v>1</v>
      </c>
      <c r="N144" s="243" t="s">
        <v>40</v>
      </c>
      <c r="O144" s="91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6" t="s">
        <v>128</v>
      </c>
      <c r="AT144" s="246" t="s">
        <v>123</v>
      </c>
      <c r="AU144" s="246" t="s">
        <v>85</v>
      </c>
      <c r="AY144" s="17" t="s">
        <v>121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7" t="s">
        <v>83</v>
      </c>
      <c r="BK144" s="247">
        <f>ROUND(I144*H144,2)</f>
        <v>0</v>
      </c>
      <c r="BL144" s="17" t="s">
        <v>128</v>
      </c>
      <c r="BM144" s="246" t="s">
        <v>219</v>
      </c>
    </row>
    <row r="145" spans="1:47" s="2" customFormat="1" ht="12">
      <c r="A145" s="38"/>
      <c r="B145" s="39"/>
      <c r="C145" s="40"/>
      <c r="D145" s="248" t="s">
        <v>130</v>
      </c>
      <c r="E145" s="40"/>
      <c r="F145" s="249" t="s">
        <v>220</v>
      </c>
      <c r="G145" s="40"/>
      <c r="H145" s="40"/>
      <c r="I145" s="144"/>
      <c r="J145" s="40"/>
      <c r="K145" s="40"/>
      <c r="L145" s="44"/>
      <c r="M145" s="250"/>
      <c r="N145" s="251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130</v>
      </c>
      <c r="AU145" s="17" t="s">
        <v>85</v>
      </c>
    </row>
    <row r="146" spans="1:65" s="2" customFormat="1" ht="16.5" customHeight="1">
      <c r="A146" s="38"/>
      <c r="B146" s="39"/>
      <c r="C146" s="235" t="s">
        <v>167</v>
      </c>
      <c r="D146" s="235" t="s">
        <v>123</v>
      </c>
      <c r="E146" s="236" t="s">
        <v>221</v>
      </c>
      <c r="F146" s="237" t="s">
        <v>222</v>
      </c>
      <c r="G146" s="238" t="s">
        <v>195</v>
      </c>
      <c r="H146" s="239">
        <v>1</v>
      </c>
      <c r="I146" s="240"/>
      <c r="J146" s="241">
        <f>ROUND(I146*H146,2)</f>
        <v>0</v>
      </c>
      <c r="K146" s="237" t="s">
        <v>127</v>
      </c>
      <c r="L146" s="44"/>
      <c r="M146" s="242" t="s">
        <v>1</v>
      </c>
      <c r="N146" s="243" t="s">
        <v>40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128</v>
      </c>
      <c r="AT146" s="246" t="s">
        <v>123</v>
      </c>
      <c r="AU146" s="246" t="s">
        <v>85</v>
      </c>
      <c r="AY146" s="17" t="s">
        <v>121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83</v>
      </c>
      <c r="BK146" s="247">
        <f>ROUND(I146*H146,2)</f>
        <v>0</v>
      </c>
      <c r="BL146" s="17" t="s">
        <v>128</v>
      </c>
      <c r="BM146" s="246" t="s">
        <v>223</v>
      </c>
    </row>
    <row r="147" spans="1:47" s="2" customFormat="1" ht="12">
      <c r="A147" s="38"/>
      <c r="B147" s="39"/>
      <c r="C147" s="40"/>
      <c r="D147" s="248" t="s">
        <v>130</v>
      </c>
      <c r="E147" s="40"/>
      <c r="F147" s="249" t="s">
        <v>224</v>
      </c>
      <c r="G147" s="40"/>
      <c r="H147" s="40"/>
      <c r="I147" s="144"/>
      <c r="J147" s="40"/>
      <c r="K147" s="40"/>
      <c r="L147" s="44"/>
      <c r="M147" s="250"/>
      <c r="N147" s="251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130</v>
      </c>
      <c r="AU147" s="17" t="s">
        <v>85</v>
      </c>
    </row>
    <row r="148" spans="1:65" s="2" customFormat="1" ht="16.5" customHeight="1">
      <c r="A148" s="38"/>
      <c r="B148" s="39"/>
      <c r="C148" s="235" t="s">
        <v>172</v>
      </c>
      <c r="D148" s="235" t="s">
        <v>123</v>
      </c>
      <c r="E148" s="236" t="s">
        <v>225</v>
      </c>
      <c r="F148" s="237" t="s">
        <v>226</v>
      </c>
      <c r="G148" s="238" t="s">
        <v>195</v>
      </c>
      <c r="H148" s="239">
        <v>1</v>
      </c>
      <c r="I148" s="240"/>
      <c r="J148" s="241">
        <f>ROUND(I148*H148,2)</f>
        <v>0</v>
      </c>
      <c r="K148" s="237" t="s">
        <v>127</v>
      </c>
      <c r="L148" s="44"/>
      <c r="M148" s="242" t="s">
        <v>1</v>
      </c>
      <c r="N148" s="243" t="s">
        <v>40</v>
      </c>
      <c r="O148" s="91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128</v>
      </c>
      <c r="AT148" s="246" t="s">
        <v>123</v>
      </c>
      <c r="AU148" s="246" t="s">
        <v>85</v>
      </c>
      <c r="AY148" s="17" t="s">
        <v>121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7" t="s">
        <v>83</v>
      </c>
      <c r="BK148" s="247">
        <f>ROUND(I148*H148,2)</f>
        <v>0</v>
      </c>
      <c r="BL148" s="17" t="s">
        <v>128</v>
      </c>
      <c r="BM148" s="246" t="s">
        <v>227</v>
      </c>
    </row>
    <row r="149" spans="1:47" s="2" customFormat="1" ht="12">
      <c r="A149" s="38"/>
      <c r="B149" s="39"/>
      <c r="C149" s="40"/>
      <c r="D149" s="248" t="s">
        <v>130</v>
      </c>
      <c r="E149" s="40"/>
      <c r="F149" s="249" t="s">
        <v>228</v>
      </c>
      <c r="G149" s="40"/>
      <c r="H149" s="40"/>
      <c r="I149" s="144"/>
      <c r="J149" s="40"/>
      <c r="K149" s="40"/>
      <c r="L149" s="44"/>
      <c r="M149" s="250"/>
      <c r="N149" s="25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130</v>
      </c>
      <c r="AU149" s="17" t="s">
        <v>85</v>
      </c>
    </row>
    <row r="150" spans="1:65" s="2" customFormat="1" ht="16.5" customHeight="1">
      <c r="A150" s="38"/>
      <c r="B150" s="39"/>
      <c r="C150" s="235" t="s">
        <v>180</v>
      </c>
      <c r="D150" s="235" t="s">
        <v>123</v>
      </c>
      <c r="E150" s="236" t="s">
        <v>229</v>
      </c>
      <c r="F150" s="237" t="s">
        <v>230</v>
      </c>
      <c r="G150" s="238" t="s">
        <v>195</v>
      </c>
      <c r="H150" s="239">
        <v>1</v>
      </c>
      <c r="I150" s="240"/>
      <c r="J150" s="241">
        <f>ROUND(I150*H150,2)</f>
        <v>0</v>
      </c>
      <c r="K150" s="237" t="s">
        <v>127</v>
      </c>
      <c r="L150" s="44"/>
      <c r="M150" s="242" t="s">
        <v>1</v>
      </c>
      <c r="N150" s="243" t="s">
        <v>40</v>
      </c>
      <c r="O150" s="91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6" t="s">
        <v>128</v>
      </c>
      <c r="AT150" s="246" t="s">
        <v>123</v>
      </c>
      <c r="AU150" s="246" t="s">
        <v>85</v>
      </c>
      <c r="AY150" s="17" t="s">
        <v>121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7" t="s">
        <v>83</v>
      </c>
      <c r="BK150" s="247">
        <f>ROUND(I150*H150,2)</f>
        <v>0</v>
      </c>
      <c r="BL150" s="17" t="s">
        <v>128</v>
      </c>
      <c r="BM150" s="246" t="s">
        <v>231</v>
      </c>
    </row>
    <row r="151" spans="1:47" s="2" customFormat="1" ht="12">
      <c r="A151" s="38"/>
      <c r="B151" s="39"/>
      <c r="C151" s="40"/>
      <c r="D151" s="248" t="s">
        <v>130</v>
      </c>
      <c r="E151" s="40"/>
      <c r="F151" s="249" t="s">
        <v>232</v>
      </c>
      <c r="G151" s="40"/>
      <c r="H151" s="40"/>
      <c r="I151" s="144"/>
      <c r="J151" s="40"/>
      <c r="K151" s="40"/>
      <c r="L151" s="44"/>
      <c r="M151" s="250"/>
      <c r="N151" s="25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130</v>
      </c>
      <c r="AU151" s="17" t="s">
        <v>85</v>
      </c>
    </row>
    <row r="152" spans="1:65" s="2" customFormat="1" ht="16.5" customHeight="1">
      <c r="A152" s="38"/>
      <c r="B152" s="39"/>
      <c r="C152" s="235" t="s">
        <v>233</v>
      </c>
      <c r="D152" s="235" t="s">
        <v>123</v>
      </c>
      <c r="E152" s="236" t="s">
        <v>234</v>
      </c>
      <c r="F152" s="237" t="s">
        <v>235</v>
      </c>
      <c r="G152" s="238" t="s">
        <v>195</v>
      </c>
      <c r="H152" s="239">
        <v>2</v>
      </c>
      <c r="I152" s="240"/>
      <c r="J152" s="241">
        <f>ROUND(I152*H152,2)</f>
        <v>0</v>
      </c>
      <c r="K152" s="237" t="s">
        <v>127</v>
      </c>
      <c r="L152" s="44"/>
      <c r="M152" s="242" t="s">
        <v>1</v>
      </c>
      <c r="N152" s="243" t="s">
        <v>40</v>
      </c>
      <c r="O152" s="91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6" t="s">
        <v>128</v>
      </c>
      <c r="AT152" s="246" t="s">
        <v>123</v>
      </c>
      <c r="AU152" s="246" t="s">
        <v>85</v>
      </c>
      <c r="AY152" s="17" t="s">
        <v>121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7" t="s">
        <v>83</v>
      </c>
      <c r="BK152" s="247">
        <f>ROUND(I152*H152,2)</f>
        <v>0</v>
      </c>
      <c r="BL152" s="17" t="s">
        <v>128</v>
      </c>
      <c r="BM152" s="246" t="s">
        <v>236</v>
      </c>
    </row>
    <row r="153" spans="1:47" s="2" customFormat="1" ht="12">
      <c r="A153" s="38"/>
      <c r="B153" s="39"/>
      <c r="C153" s="40"/>
      <c r="D153" s="248" t="s">
        <v>130</v>
      </c>
      <c r="E153" s="40"/>
      <c r="F153" s="249" t="s">
        <v>237</v>
      </c>
      <c r="G153" s="40"/>
      <c r="H153" s="40"/>
      <c r="I153" s="144"/>
      <c r="J153" s="40"/>
      <c r="K153" s="40"/>
      <c r="L153" s="44"/>
      <c r="M153" s="250"/>
      <c r="N153" s="251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130</v>
      </c>
      <c r="AU153" s="17" t="s">
        <v>85</v>
      </c>
    </row>
    <row r="154" spans="1:65" s="2" customFormat="1" ht="16.5" customHeight="1">
      <c r="A154" s="38"/>
      <c r="B154" s="39"/>
      <c r="C154" s="235" t="s">
        <v>238</v>
      </c>
      <c r="D154" s="235" t="s">
        <v>123</v>
      </c>
      <c r="E154" s="236" t="s">
        <v>239</v>
      </c>
      <c r="F154" s="237" t="s">
        <v>240</v>
      </c>
      <c r="G154" s="238" t="s">
        <v>195</v>
      </c>
      <c r="H154" s="239">
        <v>1</v>
      </c>
      <c r="I154" s="240"/>
      <c r="J154" s="241">
        <f>ROUND(I154*H154,2)</f>
        <v>0</v>
      </c>
      <c r="K154" s="237" t="s">
        <v>127</v>
      </c>
      <c r="L154" s="44"/>
      <c r="M154" s="242" t="s">
        <v>1</v>
      </c>
      <c r="N154" s="243" t="s">
        <v>40</v>
      </c>
      <c r="O154" s="91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128</v>
      </c>
      <c r="AT154" s="246" t="s">
        <v>123</v>
      </c>
      <c r="AU154" s="246" t="s">
        <v>85</v>
      </c>
      <c r="AY154" s="17" t="s">
        <v>121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7" t="s">
        <v>83</v>
      </c>
      <c r="BK154" s="247">
        <f>ROUND(I154*H154,2)</f>
        <v>0</v>
      </c>
      <c r="BL154" s="17" t="s">
        <v>128</v>
      </c>
      <c r="BM154" s="246" t="s">
        <v>241</v>
      </c>
    </row>
    <row r="155" spans="1:47" s="2" customFormat="1" ht="12">
      <c r="A155" s="38"/>
      <c r="B155" s="39"/>
      <c r="C155" s="40"/>
      <c r="D155" s="248" t="s">
        <v>130</v>
      </c>
      <c r="E155" s="40"/>
      <c r="F155" s="249" t="s">
        <v>242</v>
      </c>
      <c r="G155" s="40"/>
      <c r="H155" s="40"/>
      <c r="I155" s="144"/>
      <c r="J155" s="40"/>
      <c r="K155" s="40"/>
      <c r="L155" s="44"/>
      <c r="M155" s="250"/>
      <c r="N155" s="251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130</v>
      </c>
      <c r="AU155" s="17" t="s">
        <v>85</v>
      </c>
    </row>
    <row r="156" spans="1:65" s="2" customFormat="1" ht="16.5" customHeight="1">
      <c r="A156" s="38"/>
      <c r="B156" s="39"/>
      <c r="C156" s="235" t="s">
        <v>243</v>
      </c>
      <c r="D156" s="235" t="s">
        <v>123</v>
      </c>
      <c r="E156" s="236" t="s">
        <v>244</v>
      </c>
      <c r="F156" s="237" t="s">
        <v>245</v>
      </c>
      <c r="G156" s="238" t="s">
        <v>126</v>
      </c>
      <c r="H156" s="239">
        <v>142.795</v>
      </c>
      <c r="I156" s="240"/>
      <c r="J156" s="241">
        <f>ROUND(I156*H156,2)</f>
        <v>0</v>
      </c>
      <c r="K156" s="237" t="s">
        <v>127</v>
      </c>
      <c r="L156" s="44"/>
      <c r="M156" s="242" t="s">
        <v>1</v>
      </c>
      <c r="N156" s="243" t="s">
        <v>40</v>
      </c>
      <c r="O156" s="91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6" t="s">
        <v>128</v>
      </c>
      <c r="AT156" s="246" t="s">
        <v>123</v>
      </c>
      <c r="AU156" s="246" t="s">
        <v>85</v>
      </c>
      <c r="AY156" s="17" t="s">
        <v>121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7" t="s">
        <v>83</v>
      </c>
      <c r="BK156" s="247">
        <f>ROUND(I156*H156,2)</f>
        <v>0</v>
      </c>
      <c r="BL156" s="17" t="s">
        <v>128</v>
      </c>
      <c r="BM156" s="246" t="s">
        <v>246</v>
      </c>
    </row>
    <row r="157" spans="1:47" s="2" customFormat="1" ht="12">
      <c r="A157" s="38"/>
      <c r="B157" s="39"/>
      <c r="C157" s="40"/>
      <c r="D157" s="248" t="s">
        <v>130</v>
      </c>
      <c r="E157" s="40"/>
      <c r="F157" s="249" t="s">
        <v>247</v>
      </c>
      <c r="G157" s="40"/>
      <c r="H157" s="40"/>
      <c r="I157" s="144"/>
      <c r="J157" s="40"/>
      <c r="K157" s="40"/>
      <c r="L157" s="44"/>
      <c r="M157" s="250"/>
      <c r="N157" s="251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130</v>
      </c>
      <c r="AU157" s="17" t="s">
        <v>85</v>
      </c>
    </row>
    <row r="158" spans="1:51" s="13" customFormat="1" ht="12">
      <c r="A158" s="13"/>
      <c r="B158" s="252"/>
      <c r="C158" s="253"/>
      <c r="D158" s="248" t="s">
        <v>132</v>
      </c>
      <c r="E158" s="254" t="s">
        <v>1</v>
      </c>
      <c r="F158" s="255" t="s">
        <v>248</v>
      </c>
      <c r="G158" s="253"/>
      <c r="H158" s="256">
        <v>142.795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2" t="s">
        <v>132</v>
      </c>
      <c r="AU158" s="262" t="s">
        <v>85</v>
      </c>
      <c r="AV158" s="13" t="s">
        <v>85</v>
      </c>
      <c r="AW158" s="13" t="s">
        <v>32</v>
      </c>
      <c r="AX158" s="13" t="s">
        <v>83</v>
      </c>
      <c r="AY158" s="262" t="s">
        <v>121</v>
      </c>
    </row>
    <row r="159" spans="1:65" s="2" customFormat="1" ht="16.5" customHeight="1">
      <c r="A159" s="38"/>
      <c r="B159" s="39"/>
      <c r="C159" s="235" t="s">
        <v>249</v>
      </c>
      <c r="D159" s="235" t="s">
        <v>123</v>
      </c>
      <c r="E159" s="236" t="s">
        <v>250</v>
      </c>
      <c r="F159" s="237" t="s">
        <v>251</v>
      </c>
      <c r="G159" s="238" t="s">
        <v>126</v>
      </c>
      <c r="H159" s="239">
        <v>142.795</v>
      </c>
      <c r="I159" s="240"/>
      <c r="J159" s="241">
        <f>ROUND(I159*H159,2)</f>
        <v>0</v>
      </c>
      <c r="K159" s="237" t="s">
        <v>127</v>
      </c>
      <c r="L159" s="44"/>
      <c r="M159" s="242" t="s">
        <v>1</v>
      </c>
      <c r="N159" s="243" t="s">
        <v>40</v>
      </c>
      <c r="O159" s="91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6" t="s">
        <v>128</v>
      </c>
      <c r="AT159" s="246" t="s">
        <v>123</v>
      </c>
      <c r="AU159" s="246" t="s">
        <v>85</v>
      </c>
      <c r="AY159" s="17" t="s">
        <v>121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7" t="s">
        <v>83</v>
      </c>
      <c r="BK159" s="247">
        <f>ROUND(I159*H159,2)</f>
        <v>0</v>
      </c>
      <c r="BL159" s="17" t="s">
        <v>128</v>
      </c>
      <c r="BM159" s="246" t="s">
        <v>252</v>
      </c>
    </row>
    <row r="160" spans="1:47" s="2" customFormat="1" ht="12">
      <c r="A160" s="38"/>
      <c r="B160" s="39"/>
      <c r="C160" s="40"/>
      <c r="D160" s="248" t="s">
        <v>130</v>
      </c>
      <c r="E160" s="40"/>
      <c r="F160" s="249" t="s">
        <v>253</v>
      </c>
      <c r="G160" s="40"/>
      <c r="H160" s="40"/>
      <c r="I160" s="144"/>
      <c r="J160" s="40"/>
      <c r="K160" s="40"/>
      <c r="L160" s="44"/>
      <c r="M160" s="250"/>
      <c r="N160" s="251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130</v>
      </c>
      <c r="AU160" s="17" t="s">
        <v>85</v>
      </c>
    </row>
    <row r="161" spans="1:51" s="13" customFormat="1" ht="12">
      <c r="A161" s="13"/>
      <c r="B161" s="252"/>
      <c r="C161" s="253"/>
      <c r="D161" s="248" t="s">
        <v>132</v>
      </c>
      <c r="E161" s="254" t="s">
        <v>1</v>
      </c>
      <c r="F161" s="255" t="s">
        <v>254</v>
      </c>
      <c r="G161" s="253"/>
      <c r="H161" s="256">
        <v>142.795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2" t="s">
        <v>132</v>
      </c>
      <c r="AU161" s="262" t="s">
        <v>85</v>
      </c>
      <c r="AV161" s="13" t="s">
        <v>85</v>
      </c>
      <c r="AW161" s="13" t="s">
        <v>32</v>
      </c>
      <c r="AX161" s="13" t="s">
        <v>83</v>
      </c>
      <c r="AY161" s="262" t="s">
        <v>121</v>
      </c>
    </row>
    <row r="162" spans="1:65" s="2" customFormat="1" ht="16.5" customHeight="1">
      <c r="A162" s="38"/>
      <c r="B162" s="39"/>
      <c r="C162" s="235" t="s">
        <v>255</v>
      </c>
      <c r="D162" s="235" t="s">
        <v>123</v>
      </c>
      <c r="E162" s="236" t="s">
        <v>256</v>
      </c>
      <c r="F162" s="237" t="s">
        <v>257</v>
      </c>
      <c r="G162" s="238" t="s">
        <v>126</v>
      </c>
      <c r="H162" s="239">
        <v>285.59</v>
      </c>
      <c r="I162" s="240"/>
      <c r="J162" s="241">
        <f>ROUND(I162*H162,2)</f>
        <v>0</v>
      </c>
      <c r="K162" s="237" t="s">
        <v>127</v>
      </c>
      <c r="L162" s="44"/>
      <c r="M162" s="242" t="s">
        <v>1</v>
      </c>
      <c r="N162" s="243" t="s">
        <v>40</v>
      </c>
      <c r="O162" s="91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6" t="s">
        <v>128</v>
      </c>
      <c r="AT162" s="246" t="s">
        <v>123</v>
      </c>
      <c r="AU162" s="246" t="s">
        <v>85</v>
      </c>
      <c r="AY162" s="17" t="s">
        <v>121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7" t="s">
        <v>83</v>
      </c>
      <c r="BK162" s="247">
        <f>ROUND(I162*H162,2)</f>
        <v>0</v>
      </c>
      <c r="BL162" s="17" t="s">
        <v>128</v>
      </c>
      <c r="BM162" s="246" t="s">
        <v>258</v>
      </c>
    </row>
    <row r="163" spans="1:47" s="2" customFormat="1" ht="12">
      <c r="A163" s="38"/>
      <c r="B163" s="39"/>
      <c r="C163" s="40"/>
      <c r="D163" s="248" t="s">
        <v>130</v>
      </c>
      <c r="E163" s="40"/>
      <c r="F163" s="249" t="s">
        <v>259</v>
      </c>
      <c r="G163" s="40"/>
      <c r="H163" s="40"/>
      <c r="I163" s="144"/>
      <c r="J163" s="40"/>
      <c r="K163" s="40"/>
      <c r="L163" s="44"/>
      <c r="M163" s="250"/>
      <c r="N163" s="251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130</v>
      </c>
      <c r="AU163" s="17" t="s">
        <v>85</v>
      </c>
    </row>
    <row r="164" spans="1:65" s="2" customFormat="1" ht="16.5" customHeight="1">
      <c r="A164" s="38"/>
      <c r="B164" s="39"/>
      <c r="C164" s="235" t="s">
        <v>8</v>
      </c>
      <c r="D164" s="235" t="s">
        <v>123</v>
      </c>
      <c r="E164" s="236" t="s">
        <v>145</v>
      </c>
      <c r="F164" s="237" t="s">
        <v>146</v>
      </c>
      <c r="G164" s="238" t="s">
        <v>147</v>
      </c>
      <c r="H164" s="239">
        <v>235</v>
      </c>
      <c r="I164" s="240"/>
      <c r="J164" s="241">
        <f>ROUND(I164*H164,2)</f>
        <v>0</v>
      </c>
      <c r="K164" s="237" t="s">
        <v>127</v>
      </c>
      <c r="L164" s="44"/>
      <c r="M164" s="242" t="s">
        <v>1</v>
      </c>
      <c r="N164" s="243" t="s">
        <v>40</v>
      </c>
      <c r="O164" s="91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6" t="s">
        <v>128</v>
      </c>
      <c r="AT164" s="246" t="s">
        <v>123</v>
      </c>
      <c r="AU164" s="246" t="s">
        <v>85</v>
      </c>
      <c r="AY164" s="17" t="s">
        <v>121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7" t="s">
        <v>83</v>
      </c>
      <c r="BK164" s="247">
        <f>ROUND(I164*H164,2)</f>
        <v>0</v>
      </c>
      <c r="BL164" s="17" t="s">
        <v>128</v>
      </c>
      <c r="BM164" s="246" t="s">
        <v>260</v>
      </c>
    </row>
    <row r="165" spans="1:47" s="2" customFormat="1" ht="12">
      <c r="A165" s="38"/>
      <c r="B165" s="39"/>
      <c r="C165" s="40"/>
      <c r="D165" s="248" t="s">
        <v>130</v>
      </c>
      <c r="E165" s="40"/>
      <c r="F165" s="249" t="s">
        <v>149</v>
      </c>
      <c r="G165" s="40"/>
      <c r="H165" s="40"/>
      <c r="I165" s="144"/>
      <c r="J165" s="40"/>
      <c r="K165" s="40"/>
      <c r="L165" s="44"/>
      <c r="M165" s="250"/>
      <c r="N165" s="251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130</v>
      </c>
      <c r="AU165" s="17" t="s">
        <v>85</v>
      </c>
    </row>
    <row r="166" spans="1:51" s="13" customFormat="1" ht="12">
      <c r="A166" s="13"/>
      <c r="B166" s="252"/>
      <c r="C166" s="253"/>
      <c r="D166" s="248" t="s">
        <v>132</v>
      </c>
      <c r="E166" s="254" t="s">
        <v>1</v>
      </c>
      <c r="F166" s="255" t="s">
        <v>261</v>
      </c>
      <c r="G166" s="253"/>
      <c r="H166" s="256">
        <v>235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2" t="s">
        <v>132</v>
      </c>
      <c r="AU166" s="262" t="s">
        <v>85</v>
      </c>
      <c r="AV166" s="13" t="s">
        <v>85</v>
      </c>
      <c r="AW166" s="13" t="s">
        <v>32</v>
      </c>
      <c r="AX166" s="13" t="s">
        <v>83</v>
      </c>
      <c r="AY166" s="262" t="s">
        <v>121</v>
      </c>
    </row>
    <row r="167" spans="1:65" s="2" customFormat="1" ht="16.5" customHeight="1">
      <c r="A167" s="38"/>
      <c r="B167" s="39"/>
      <c r="C167" s="235" t="s">
        <v>262</v>
      </c>
      <c r="D167" s="235" t="s">
        <v>123</v>
      </c>
      <c r="E167" s="236" t="s">
        <v>151</v>
      </c>
      <c r="F167" s="237" t="s">
        <v>152</v>
      </c>
      <c r="G167" s="238" t="s">
        <v>147</v>
      </c>
      <c r="H167" s="239">
        <v>220</v>
      </c>
      <c r="I167" s="240"/>
      <c r="J167" s="241">
        <f>ROUND(I167*H167,2)</f>
        <v>0</v>
      </c>
      <c r="K167" s="237" t="s">
        <v>127</v>
      </c>
      <c r="L167" s="44"/>
      <c r="M167" s="242" t="s">
        <v>1</v>
      </c>
      <c r="N167" s="243" t="s">
        <v>40</v>
      </c>
      <c r="O167" s="91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6" t="s">
        <v>128</v>
      </c>
      <c r="AT167" s="246" t="s">
        <v>123</v>
      </c>
      <c r="AU167" s="246" t="s">
        <v>85</v>
      </c>
      <c r="AY167" s="17" t="s">
        <v>121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7" t="s">
        <v>83</v>
      </c>
      <c r="BK167" s="247">
        <f>ROUND(I167*H167,2)</f>
        <v>0</v>
      </c>
      <c r="BL167" s="17" t="s">
        <v>128</v>
      </c>
      <c r="BM167" s="246" t="s">
        <v>263</v>
      </c>
    </row>
    <row r="168" spans="1:47" s="2" customFormat="1" ht="12">
      <c r="A168" s="38"/>
      <c r="B168" s="39"/>
      <c r="C168" s="40"/>
      <c r="D168" s="248" t="s">
        <v>130</v>
      </c>
      <c r="E168" s="40"/>
      <c r="F168" s="249" t="s">
        <v>154</v>
      </c>
      <c r="G168" s="40"/>
      <c r="H168" s="40"/>
      <c r="I168" s="144"/>
      <c r="J168" s="40"/>
      <c r="K168" s="40"/>
      <c r="L168" s="44"/>
      <c r="M168" s="250"/>
      <c r="N168" s="25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130</v>
      </c>
      <c r="AU168" s="17" t="s">
        <v>85</v>
      </c>
    </row>
    <row r="169" spans="1:51" s="13" customFormat="1" ht="12">
      <c r="A169" s="13"/>
      <c r="B169" s="252"/>
      <c r="C169" s="253"/>
      <c r="D169" s="248" t="s">
        <v>132</v>
      </c>
      <c r="E169" s="254" t="s">
        <v>1</v>
      </c>
      <c r="F169" s="255" t="s">
        <v>264</v>
      </c>
      <c r="G169" s="253"/>
      <c r="H169" s="256">
        <v>80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2" t="s">
        <v>132</v>
      </c>
      <c r="AU169" s="262" t="s">
        <v>85</v>
      </c>
      <c r="AV169" s="13" t="s">
        <v>85</v>
      </c>
      <c r="AW169" s="13" t="s">
        <v>32</v>
      </c>
      <c r="AX169" s="13" t="s">
        <v>75</v>
      </c>
      <c r="AY169" s="262" t="s">
        <v>121</v>
      </c>
    </row>
    <row r="170" spans="1:51" s="13" customFormat="1" ht="12">
      <c r="A170" s="13"/>
      <c r="B170" s="252"/>
      <c r="C170" s="253"/>
      <c r="D170" s="248" t="s">
        <v>132</v>
      </c>
      <c r="E170" s="254" t="s">
        <v>1</v>
      </c>
      <c r="F170" s="255" t="s">
        <v>265</v>
      </c>
      <c r="G170" s="253"/>
      <c r="H170" s="256">
        <v>140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2" t="s">
        <v>132</v>
      </c>
      <c r="AU170" s="262" t="s">
        <v>85</v>
      </c>
      <c r="AV170" s="13" t="s">
        <v>85</v>
      </c>
      <c r="AW170" s="13" t="s">
        <v>32</v>
      </c>
      <c r="AX170" s="13" t="s">
        <v>75</v>
      </c>
      <c r="AY170" s="262" t="s">
        <v>121</v>
      </c>
    </row>
    <row r="171" spans="1:51" s="15" customFormat="1" ht="12">
      <c r="A171" s="15"/>
      <c r="B171" s="273"/>
      <c r="C171" s="274"/>
      <c r="D171" s="248" t="s">
        <v>132</v>
      </c>
      <c r="E171" s="275" t="s">
        <v>1</v>
      </c>
      <c r="F171" s="276" t="s">
        <v>166</v>
      </c>
      <c r="G171" s="274"/>
      <c r="H171" s="277">
        <v>220</v>
      </c>
      <c r="I171" s="278"/>
      <c r="J171" s="274"/>
      <c r="K171" s="274"/>
      <c r="L171" s="279"/>
      <c r="M171" s="280"/>
      <c r="N171" s="281"/>
      <c r="O171" s="281"/>
      <c r="P171" s="281"/>
      <c r="Q171" s="281"/>
      <c r="R171" s="281"/>
      <c r="S171" s="281"/>
      <c r="T171" s="282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3" t="s">
        <v>132</v>
      </c>
      <c r="AU171" s="283" t="s">
        <v>85</v>
      </c>
      <c r="AV171" s="15" t="s">
        <v>128</v>
      </c>
      <c r="AW171" s="15" t="s">
        <v>32</v>
      </c>
      <c r="AX171" s="15" t="s">
        <v>83</v>
      </c>
      <c r="AY171" s="283" t="s">
        <v>121</v>
      </c>
    </row>
    <row r="172" spans="1:65" s="2" customFormat="1" ht="16.5" customHeight="1">
      <c r="A172" s="38"/>
      <c r="B172" s="39"/>
      <c r="C172" s="235" t="s">
        <v>266</v>
      </c>
      <c r="D172" s="235" t="s">
        <v>123</v>
      </c>
      <c r="E172" s="236" t="s">
        <v>267</v>
      </c>
      <c r="F172" s="237" t="s">
        <v>268</v>
      </c>
      <c r="G172" s="238" t="s">
        <v>195</v>
      </c>
      <c r="H172" s="239">
        <v>9</v>
      </c>
      <c r="I172" s="240"/>
      <c r="J172" s="241">
        <f>ROUND(I172*H172,2)</f>
        <v>0</v>
      </c>
      <c r="K172" s="237" t="s">
        <v>127</v>
      </c>
      <c r="L172" s="44"/>
      <c r="M172" s="242" t="s">
        <v>1</v>
      </c>
      <c r="N172" s="243" t="s">
        <v>40</v>
      </c>
      <c r="O172" s="91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128</v>
      </c>
      <c r="AT172" s="246" t="s">
        <v>123</v>
      </c>
      <c r="AU172" s="246" t="s">
        <v>85</v>
      </c>
      <c r="AY172" s="17" t="s">
        <v>121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7" t="s">
        <v>83</v>
      </c>
      <c r="BK172" s="247">
        <f>ROUND(I172*H172,2)</f>
        <v>0</v>
      </c>
      <c r="BL172" s="17" t="s">
        <v>128</v>
      </c>
      <c r="BM172" s="246" t="s">
        <v>269</v>
      </c>
    </row>
    <row r="173" spans="1:47" s="2" customFormat="1" ht="12">
      <c r="A173" s="38"/>
      <c r="B173" s="39"/>
      <c r="C173" s="40"/>
      <c r="D173" s="248" t="s">
        <v>130</v>
      </c>
      <c r="E173" s="40"/>
      <c r="F173" s="249" t="s">
        <v>268</v>
      </c>
      <c r="G173" s="40"/>
      <c r="H173" s="40"/>
      <c r="I173" s="144"/>
      <c r="J173" s="40"/>
      <c r="K173" s="40"/>
      <c r="L173" s="44"/>
      <c r="M173" s="250"/>
      <c r="N173" s="25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130</v>
      </c>
      <c r="AU173" s="17" t="s">
        <v>85</v>
      </c>
    </row>
    <row r="174" spans="1:65" s="2" customFormat="1" ht="16.5" customHeight="1">
      <c r="A174" s="38"/>
      <c r="B174" s="39"/>
      <c r="C174" s="235" t="s">
        <v>270</v>
      </c>
      <c r="D174" s="235" t="s">
        <v>123</v>
      </c>
      <c r="E174" s="236" t="s">
        <v>271</v>
      </c>
      <c r="F174" s="237" t="s">
        <v>272</v>
      </c>
      <c r="G174" s="238" t="s">
        <v>195</v>
      </c>
      <c r="H174" s="239">
        <v>9</v>
      </c>
      <c r="I174" s="240"/>
      <c r="J174" s="241">
        <f>ROUND(I174*H174,2)</f>
        <v>0</v>
      </c>
      <c r="K174" s="237" t="s">
        <v>127</v>
      </c>
      <c r="L174" s="44"/>
      <c r="M174" s="242" t="s">
        <v>1</v>
      </c>
      <c r="N174" s="243" t="s">
        <v>40</v>
      </c>
      <c r="O174" s="91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6" t="s">
        <v>128</v>
      </c>
      <c r="AT174" s="246" t="s">
        <v>123</v>
      </c>
      <c r="AU174" s="246" t="s">
        <v>85</v>
      </c>
      <c r="AY174" s="17" t="s">
        <v>121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7" t="s">
        <v>83</v>
      </c>
      <c r="BK174" s="247">
        <f>ROUND(I174*H174,2)</f>
        <v>0</v>
      </c>
      <c r="BL174" s="17" t="s">
        <v>128</v>
      </c>
      <c r="BM174" s="246" t="s">
        <v>273</v>
      </c>
    </row>
    <row r="175" spans="1:47" s="2" customFormat="1" ht="12">
      <c r="A175" s="38"/>
      <c r="B175" s="39"/>
      <c r="C175" s="40"/>
      <c r="D175" s="248" t="s">
        <v>130</v>
      </c>
      <c r="E175" s="40"/>
      <c r="F175" s="249" t="s">
        <v>272</v>
      </c>
      <c r="G175" s="40"/>
      <c r="H175" s="40"/>
      <c r="I175" s="144"/>
      <c r="J175" s="40"/>
      <c r="K175" s="40"/>
      <c r="L175" s="44"/>
      <c r="M175" s="250"/>
      <c r="N175" s="251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130</v>
      </c>
      <c r="AU175" s="17" t="s">
        <v>85</v>
      </c>
    </row>
    <row r="176" spans="1:65" s="2" customFormat="1" ht="16.5" customHeight="1">
      <c r="A176" s="38"/>
      <c r="B176" s="39"/>
      <c r="C176" s="284" t="s">
        <v>274</v>
      </c>
      <c r="D176" s="284" t="s">
        <v>173</v>
      </c>
      <c r="E176" s="285" t="s">
        <v>275</v>
      </c>
      <c r="F176" s="286" t="s">
        <v>276</v>
      </c>
      <c r="G176" s="287" t="s">
        <v>195</v>
      </c>
      <c r="H176" s="288">
        <v>3</v>
      </c>
      <c r="I176" s="289"/>
      <c r="J176" s="290">
        <f>ROUND(I176*H176,2)</f>
        <v>0</v>
      </c>
      <c r="K176" s="286" t="s">
        <v>1</v>
      </c>
      <c r="L176" s="291"/>
      <c r="M176" s="292" t="s">
        <v>1</v>
      </c>
      <c r="N176" s="293" t="s">
        <v>40</v>
      </c>
      <c r="O176" s="91"/>
      <c r="P176" s="244">
        <f>O176*H176</f>
        <v>0</v>
      </c>
      <c r="Q176" s="244">
        <v>0.025</v>
      </c>
      <c r="R176" s="244">
        <f>Q176*H176</f>
        <v>0.07500000000000001</v>
      </c>
      <c r="S176" s="244">
        <v>0</v>
      </c>
      <c r="T176" s="24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6" t="s">
        <v>172</v>
      </c>
      <c r="AT176" s="246" t="s">
        <v>173</v>
      </c>
      <c r="AU176" s="246" t="s">
        <v>85</v>
      </c>
      <c r="AY176" s="17" t="s">
        <v>121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7" t="s">
        <v>83</v>
      </c>
      <c r="BK176" s="247">
        <f>ROUND(I176*H176,2)</f>
        <v>0</v>
      </c>
      <c r="BL176" s="17" t="s">
        <v>128</v>
      </c>
      <c r="BM176" s="246" t="s">
        <v>277</v>
      </c>
    </row>
    <row r="177" spans="1:47" s="2" customFormat="1" ht="12">
      <c r="A177" s="38"/>
      <c r="B177" s="39"/>
      <c r="C177" s="40"/>
      <c r="D177" s="248" t="s">
        <v>130</v>
      </c>
      <c r="E177" s="40"/>
      <c r="F177" s="249" t="s">
        <v>276</v>
      </c>
      <c r="G177" s="40"/>
      <c r="H177" s="40"/>
      <c r="I177" s="144"/>
      <c r="J177" s="40"/>
      <c r="K177" s="40"/>
      <c r="L177" s="44"/>
      <c r="M177" s="250"/>
      <c r="N177" s="25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130</v>
      </c>
      <c r="AU177" s="17" t="s">
        <v>85</v>
      </c>
    </row>
    <row r="178" spans="1:65" s="2" customFormat="1" ht="16.5" customHeight="1">
      <c r="A178" s="38"/>
      <c r="B178" s="39"/>
      <c r="C178" s="284" t="s">
        <v>278</v>
      </c>
      <c r="D178" s="284" t="s">
        <v>173</v>
      </c>
      <c r="E178" s="285" t="s">
        <v>279</v>
      </c>
      <c r="F178" s="286" t="s">
        <v>280</v>
      </c>
      <c r="G178" s="287" t="s">
        <v>195</v>
      </c>
      <c r="H178" s="288">
        <v>3</v>
      </c>
      <c r="I178" s="289"/>
      <c r="J178" s="290">
        <f>ROUND(I178*H178,2)</f>
        <v>0</v>
      </c>
      <c r="K178" s="286" t="s">
        <v>1</v>
      </c>
      <c r="L178" s="291"/>
      <c r="M178" s="292" t="s">
        <v>1</v>
      </c>
      <c r="N178" s="293" t="s">
        <v>40</v>
      </c>
      <c r="O178" s="91"/>
      <c r="P178" s="244">
        <f>O178*H178</f>
        <v>0</v>
      </c>
      <c r="Q178" s="244">
        <v>0.025</v>
      </c>
      <c r="R178" s="244">
        <f>Q178*H178</f>
        <v>0.07500000000000001</v>
      </c>
      <c r="S178" s="244">
        <v>0</v>
      </c>
      <c r="T178" s="24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6" t="s">
        <v>172</v>
      </c>
      <c r="AT178" s="246" t="s">
        <v>173</v>
      </c>
      <c r="AU178" s="246" t="s">
        <v>85</v>
      </c>
      <c r="AY178" s="17" t="s">
        <v>121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7" t="s">
        <v>83</v>
      </c>
      <c r="BK178" s="247">
        <f>ROUND(I178*H178,2)</f>
        <v>0</v>
      </c>
      <c r="BL178" s="17" t="s">
        <v>128</v>
      </c>
      <c r="BM178" s="246" t="s">
        <v>281</v>
      </c>
    </row>
    <row r="179" spans="1:47" s="2" customFormat="1" ht="12">
      <c r="A179" s="38"/>
      <c r="B179" s="39"/>
      <c r="C179" s="40"/>
      <c r="D179" s="248" t="s">
        <v>130</v>
      </c>
      <c r="E179" s="40"/>
      <c r="F179" s="249" t="s">
        <v>280</v>
      </c>
      <c r="G179" s="40"/>
      <c r="H179" s="40"/>
      <c r="I179" s="144"/>
      <c r="J179" s="40"/>
      <c r="K179" s="40"/>
      <c r="L179" s="44"/>
      <c r="M179" s="250"/>
      <c r="N179" s="251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130</v>
      </c>
      <c r="AU179" s="17" t="s">
        <v>85</v>
      </c>
    </row>
    <row r="180" spans="1:65" s="2" customFormat="1" ht="16.5" customHeight="1">
      <c r="A180" s="38"/>
      <c r="B180" s="39"/>
      <c r="C180" s="284" t="s">
        <v>7</v>
      </c>
      <c r="D180" s="284" t="s">
        <v>173</v>
      </c>
      <c r="E180" s="285" t="s">
        <v>282</v>
      </c>
      <c r="F180" s="286" t="s">
        <v>283</v>
      </c>
      <c r="G180" s="287" t="s">
        <v>195</v>
      </c>
      <c r="H180" s="288">
        <v>3</v>
      </c>
      <c r="I180" s="289"/>
      <c r="J180" s="290">
        <f>ROUND(I180*H180,2)</f>
        <v>0</v>
      </c>
      <c r="K180" s="286" t="s">
        <v>1</v>
      </c>
      <c r="L180" s="291"/>
      <c r="M180" s="292" t="s">
        <v>1</v>
      </c>
      <c r="N180" s="293" t="s">
        <v>40</v>
      </c>
      <c r="O180" s="91"/>
      <c r="P180" s="244">
        <f>O180*H180</f>
        <v>0</v>
      </c>
      <c r="Q180" s="244">
        <v>0.025</v>
      </c>
      <c r="R180" s="244">
        <f>Q180*H180</f>
        <v>0.07500000000000001</v>
      </c>
      <c r="S180" s="244">
        <v>0</v>
      </c>
      <c r="T180" s="24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6" t="s">
        <v>172</v>
      </c>
      <c r="AT180" s="246" t="s">
        <v>173</v>
      </c>
      <c r="AU180" s="246" t="s">
        <v>85</v>
      </c>
      <c r="AY180" s="17" t="s">
        <v>121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7" t="s">
        <v>83</v>
      </c>
      <c r="BK180" s="247">
        <f>ROUND(I180*H180,2)</f>
        <v>0</v>
      </c>
      <c r="BL180" s="17" t="s">
        <v>128</v>
      </c>
      <c r="BM180" s="246" t="s">
        <v>284</v>
      </c>
    </row>
    <row r="181" spans="1:47" s="2" customFormat="1" ht="12">
      <c r="A181" s="38"/>
      <c r="B181" s="39"/>
      <c r="C181" s="40"/>
      <c r="D181" s="248" t="s">
        <v>130</v>
      </c>
      <c r="E181" s="40"/>
      <c r="F181" s="249" t="s">
        <v>283</v>
      </c>
      <c r="G181" s="40"/>
      <c r="H181" s="40"/>
      <c r="I181" s="144"/>
      <c r="J181" s="40"/>
      <c r="K181" s="40"/>
      <c r="L181" s="44"/>
      <c r="M181" s="250"/>
      <c r="N181" s="251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130</v>
      </c>
      <c r="AU181" s="17" t="s">
        <v>85</v>
      </c>
    </row>
    <row r="182" spans="1:65" s="2" customFormat="1" ht="16.5" customHeight="1">
      <c r="A182" s="38"/>
      <c r="B182" s="39"/>
      <c r="C182" s="235" t="s">
        <v>285</v>
      </c>
      <c r="D182" s="235" t="s">
        <v>123</v>
      </c>
      <c r="E182" s="236" t="s">
        <v>286</v>
      </c>
      <c r="F182" s="237" t="s">
        <v>287</v>
      </c>
      <c r="G182" s="238" t="s">
        <v>195</v>
      </c>
      <c r="H182" s="239">
        <v>27</v>
      </c>
      <c r="I182" s="240"/>
      <c r="J182" s="241">
        <f>ROUND(I182*H182,2)</f>
        <v>0</v>
      </c>
      <c r="K182" s="237" t="s">
        <v>1</v>
      </c>
      <c r="L182" s="44"/>
      <c r="M182" s="242" t="s">
        <v>1</v>
      </c>
      <c r="N182" s="243" t="s">
        <v>40</v>
      </c>
      <c r="O182" s="91"/>
      <c r="P182" s="244">
        <f>O182*H182</f>
        <v>0</v>
      </c>
      <c r="Q182" s="244">
        <v>0.0026</v>
      </c>
      <c r="R182" s="244">
        <f>Q182*H182</f>
        <v>0.0702</v>
      </c>
      <c r="S182" s="244">
        <v>0</v>
      </c>
      <c r="T182" s="24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6" t="s">
        <v>128</v>
      </c>
      <c r="AT182" s="246" t="s">
        <v>123</v>
      </c>
      <c r="AU182" s="246" t="s">
        <v>85</v>
      </c>
      <c r="AY182" s="17" t="s">
        <v>121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7" t="s">
        <v>83</v>
      </c>
      <c r="BK182" s="247">
        <f>ROUND(I182*H182,2)</f>
        <v>0</v>
      </c>
      <c r="BL182" s="17" t="s">
        <v>128</v>
      </c>
      <c r="BM182" s="246" t="s">
        <v>288</v>
      </c>
    </row>
    <row r="183" spans="1:47" s="2" customFormat="1" ht="12">
      <c r="A183" s="38"/>
      <c r="B183" s="39"/>
      <c r="C183" s="40"/>
      <c r="D183" s="248" t="s">
        <v>130</v>
      </c>
      <c r="E183" s="40"/>
      <c r="F183" s="249" t="s">
        <v>287</v>
      </c>
      <c r="G183" s="40"/>
      <c r="H183" s="40"/>
      <c r="I183" s="144"/>
      <c r="J183" s="40"/>
      <c r="K183" s="40"/>
      <c r="L183" s="44"/>
      <c r="M183" s="250"/>
      <c r="N183" s="25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130</v>
      </c>
      <c r="AU183" s="17" t="s">
        <v>85</v>
      </c>
    </row>
    <row r="184" spans="1:65" s="2" customFormat="1" ht="16.5" customHeight="1">
      <c r="A184" s="38"/>
      <c r="B184" s="39"/>
      <c r="C184" s="235" t="s">
        <v>289</v>
      </c>
      <c r="D184" s="235" t="s">
        <v>123</v>
      </c>
      <c r="E184" s="236" t="s">
        <v>290</v>
      </c>
      <c r="F184" s="237" t="s">
        <v>291</v>
      </c>
      <c r="G184" s="238" t="s">
        <v>195</v>
      </c>
      <c r="H184" s="239">
        <v>9</v>
      </c>
      <c r="I184" s="240"/>
      <c r="J184" s="241">
        <f>ROUND(I184*H184,2)</f>
        <v>0</v>
      </c>
      <c r="K184" s="237" t="s">
        <v>127</v>
      </c>
      <c r="L184" s="44"/>
      <c r="M184" s="242" t="s">
        <v>1</v>
      </c>
      <c r="N184" s="243" t="s">
        <v>40</v>
      </c>
      <c r="O184" s="91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6" t="s">
        <v>128</v>
      </c>
      <c r="AT184" s="246" t="s">
        <v>123</v>
      </c>
      <c r="AU184" s="246" t="s">
        <v>85</v>
      </c>
      <c r="AY184" s="17" t="s">
        <v>121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7" t="s">
        <v>83</v>
      </c>
      <c r="BK184" s="247">
        <f>ROUND(I184*H184,2)</f>
        <v>0</v>
      </c>
      <c r="BL184" s="17" t="s">
        <v>128</v>
      </c>
      <c r="BM184" s="246" t="s">
        <v>292</v>
      </c>
    </row>
    <row r="185" spans="1:47" s="2" customFormat="1" ht="12">
      <c r="A185" s="38"/>
      <c r="B185" s="39"/>
      <c r="C185" s="40"/>
      <c r="D185" s="248" t="s">
        <v>130</v>
      </c>
      <c r="E185" s="40"/>
      <c r="F185" s="249" t="s">
        <v>291</v>
      </c>
      <c r="G185" s="40"/>
      <c r="H185" s="40"/>
      <c r="I185" s="144"/>
      <c r="J185" s="40"/>
      <c r="K185" s="40"/>
      <c r="L185" s="44"/>
      <c r="M185" s="250"/>
      <c r="N185" s="251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130</v>
      </c>
      <c r="AU185" s="17" t="s">
        <v>85</v>
      </c>
    </row>
    <row r="186" spans="1:65" s="2" customFormat="1" ht="16.5" customHeight="1">
      <c r="A186" s="38"/>
      <c r="B186" s="39"/>
      <c r="C186" s="235" t="s">
        <v>293</v>
      </c>
      <c r="D186" s="235" t="s">
        <v>123</v>
      </c>
      <c r="E186" s="236" t="s">
        <v>294</v>
      </c>
      <c r="F186" s="237" t="s">
        <v>295</v>
      </c>
      <c r="G186" s="238" t="s">
        <v>195</v>
      </c>
      <c r="H186" s="239">
        <v>9</v>
      </c>
      <c r="I186" s="240"/>
      <c r="J186" s="241">
        <f>ROUND(I186*H186,2)</f>
        <v>0</v>
      </c>
      <c r="K186" s="237" t="s">
        <v>1</v>
      </c>
      <c r="L186" s="44"/>
      <c r="M186" s="242" t="s">
        <v>1</v>
      </c>
      <c r="N186" s="243" t="s">
        <v>40</v>
      </c>
      <c r="O186" s="91"/>
      <c r="P186" s="244">
        <f>O186*H186</f>
        <v>0</v>
      </c>
      <c r="Q186" s="244">
        <v>0.0005</v>
      </c>
      <c r="R186" s="244">
        <f>Q186*H186</f>
        <v>0.0045000000000000005</v>
      </c>
      <c r="S186" s="244">
        <v>0</v>
      </c>
      <c r="T186" s="24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6" t="s">
        <v>128</v>
      </c>
      <c r="AT186" s="246" t="s">
        <v>123</v>
      </c>
      <c r="AU186" s="246" t="s">
        <v>85</v>
      </c>
      <c r="AY186" s="17" t="s">
        <v>121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7" t="s">
        <v>83</v>
      </c>
      <c r="BK186" s="247">
        <f>ROUND(I186*H186,2)</f>
        <v>0</v>
      </c>
      <c r="BL186" s="17" t="s">
        <v>128</v>
      </c>
      <c r="BM186" s="246" t="s">
        <v>296</v>
      </c>
    </row>
    <row r="187" spans="1:47" s="2" customFormat="1" ht="12">
      <c r="A187" s="38"/>
      <c r="B187" s="39"/>
      <c r="C187" s="40"/>
      <c r="D187" s="248" t="s">
        <v>130</v>
      </c>
      <c r="E187" s="40"/>
      <c r="F187" s="249" t="s">
        <v>295</v>
      </c>
      <c r="G187" s="40"/>
      <c r="H187" s="40"/>
      <c r="I187" s="144"/>
      <c r="J187" s="40"/>
      <c r="K187" s="40"/>
      <c r="L187" s="44"/>
      <c r="M187" s="250"/>
      <c r="N187" s="25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130</v>
      </c>
      <c r="AU187" s="17" t="s">
        <v>85</v>
      </c>
    </row>
    <row r="188" spans="1:65" s="2" customFormat="1" ht="16.5" customHeight="1">
      <c r="A188" s="38"/>
      <c r="B188" s="39"/>
      <c r="C188" s="235" t="s">
        <v>297</v>
      </c>
      <c r="D188" s="235" t="s">
        <v>123</v>
      </c>
      <c r="E188" s="236" t="s">
        <v>298</v>
      </c>
      <c r="F188" s="237" t="s">
        <v>299</v>
      </c>
      <c r="G188" s="238" t="s">
        <v>126</v>
      </c>
      <c r="H188" s="239">
        <v>3</v>
      </c>
      <c r="I188" s="240"/>
      <c r="J188" s="241">
        <f>ROUND(I188*H188,2)</f>
        <v>0</v>
      </c>
      <c r="K188" s="237" t="s">
        <v>127</v>
      </c>
      <c r="L188" s="44"/>
      <c r="M188" s="242" t="s">
        <v>1</v>
      </c>
      <c r="N188" s="243" t="s">
        <v>40</v>
      </c>
      <c r="O188" s="91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6" t="s">
        <v>128</v>
      </c>
      <c r="AT188" s="246" t="s">
        <v>123</v>
      </c>
      <c r="AU188" s="246" t="s">
        <v>85</v>
      </c>
      <c r="AY188" s="17" t="s">
        <v>121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17" t="s">
        <v>83</v>
      </c>
      <c r="BK188" s="247">
        <f>ROUND(I188*H188,2)</f>
        <v>0</v>
      </c>
      <c r="BL188" s="17" t="s">
        <v>128</v>
      </c>
      <c r="BM188" s="246" t="s">
        <v>300</v>
      </c>
    </row>
    <row r="189" spans="1:47" s="2" customFormat="1" ht="12">
      <c r="A189" s="38"/>
      <c r="B189" s="39"/>
      <c r="C189" s="40"/>
      <c r="D189" s="248" t="s">
        <v>130</v>
      </c>
      <c r="E189" s="40"/>
      <c r="F189" s="249" t="s">
        <v>299</v>
      </c>
      <c r="G189" s="40"/>
      <c r="H189" s="40"/>
      <c r="I189" s="144"/>
      <c r="J189" s="40"/>
      <c r="K189" s="40"/>
      <c r="L189" s="44"/>
      <c r="M189" s="250"/>
      <c r="N189" s="251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130</v>
      </c>
      <c r="AU189" s="17" t="s">
        <v>85</v>
      </c>
    </row>
    <row r="190" spans="1:65" s="2" customFormat="1" ht="16.5" customHeight="1">
      <c r="A190" s="38"/>
      <c r="B190" s="39"/>
      <c r="C190" s="235" t="s">
        <v>301</v>
      </c>
      <c r="D190" s="235" t="s">
        <v>123</v>
      </c>
      <c r="E190" s="236" t="s">
        <v>302</v>
      </c>
      <c r="F190" s="237" t="s">
        <v>303</v>
      </c>
      <c r="G190" s="238" t="s">
        <v>126</v>
      </c>
      <c r="H190" s="239">
        <v>3</v>
      </c>
      <c r="I190" s="240"/>
      <c r="J190" s="241">
        <f>ROUND(I190*H190,2)</f>
        <v>0</v>
      </c>
      <c r="K190" s="237" t="s">
        <v>127</v>
      </c>
      <c r="L190" s="44"/>
      <c r="M190" s="242" t="s">
        <v>1</v>
      </c>
      <c r="N190" s="243" t="s">
        <v>40</v>
      </c>
      <c r="O190" s="91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6" t="s">
        <v>128</v>
      </c>
      <c r="AT190" s="246" t="s">
        <v>123</v>
      </c>
      <c r="AU190" s="246" t="s">
        <v>85</v>
      </c>
      <c r="AY190" s="17" t="s">
        <v>121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7" t="s">
        <v>83</v>
      </c>
      <c r="BK190" s="247">
        <f>ROUND(I190*H190,2)</f>
        <v>0</v>
      </c>
      <c r="BL190" s="17" t="s">
        <v>128</v>
      </c>
      <c r="BM190" s="246" t="s">
        <v>304</v>
      </c>
    </row>
    <row r="191" spans="1:47" s="2" customFormat="1" ht="12">
      <c r="A191" s="38"/>
      <c r="B191" s="39"/>
      <c r="C191" s="40"/>
      <c r="D191" s="248" t="s">
        <v>130</v>
      </c>
      <c r="E191" s="40"/>
      <c r="F191" s="249" t="s">
        <v>303</v>
      </c>
      <c r="G191" s="40"/>
      <c r="H191" s="40"/>
      <c r="I191" s="144"/>
      <c r="J191" s="40"/>
      <c r="K191" s="40"/>
      <c r="L191" s="44"/>
      <c r="M191" s="250"/>
      <c r="N191" s="251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130</v>
      </c>
      <c r="AU191" s="17" t="s">
        <v>85</v>
      </c>
    </row>
    <row r="192" spans="1:65" s="2" customFormat="1" ht="16.5" customHeight="1">
      <c r="A192" s="38"/>
      <c r="B192" s="39"/>
      <c r="C192" s="235" t="s">
        <v>305</v>
      </c>
      <c r="D192" s="235" t="s">
        <v>123</v>
      </c>
      <c r="E192" s="236" t="s">
        <v>306</v>
      </c>
      <c r="F192" s="237" t="s">
        <v>307</v>
      </c>
      <c r="G192" s="238" t="s">
        <v>126</v>
      </c>
      <c r="H192" s="239">
        <v>3</v>
      </c>
      <c r="I192" s="240"/>
      <c r="J192" s="241">
        <f>ROUND(I192*H192,2)</f>
        <v>0</v>
      </c>
      <c r="K192" s="237" t="s">
        <v>127</v>
      </c>
      <c r="L192" s="44"/>
      <c r="M192" s="242" t="s">
        <v>1</v>
      </c>
      <c r="N192" s="243" t="s">
        <v>40</v>
      </c>
      <c r="O192" s="91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6" t="s">
        <v>128</v>
      </c>
      <c r="AT192" s="246" t="s">
        <v>123</v>
      </c>
      <c r="AU192" s="246" t="s">
        <v>85</v>
      </c>
      <c r="AY192" s="17" t="s">
        <v>121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7" t="s">
        <v>83</v>
      </c>
      <c r="BK192" s="247">
        <f>ROUND(I192*H192,2)</f>
        <v>0</v>
      </c>
      <c r="BL192" s="17" t="s">
        <v>128</v>
      </c>
      <c r="BM192" s="246" t="s">
        <v>308</v>
      </c>
    </row>
    <row r="193" spans="1:47" s="2" customFormat="1" ht="12">
      <c r="A193" s="38"/>
      <c r="B193" s="39"/>
      <c r="C193" s="40"/>
      <c r="D193" s="248" t="s">
        <v>130</v>
      </c>
      <c r="E193" s="40"/>
      <c r="F193" s="249" t="s">
        <v>307</v>
      </c>
      <c r="G193" s="40"/>
      <c r="H193" s="40"/>
      <c r="I193" s="144"/>
      <c r="J193" s="40"/>
      <c r="K193" s="40"/>
      <c r="L193" s="44"/>
      <c r="M193" s="250"/>
      <c r="N193" s="251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130</v>
      </c>
      <c r="AU193" s="17" t="s">
        <v>85</v>
      </c>
    </row>
    <row r="194" spans="1:63" s="12" customFormat="1" ht="22.8" customHeight="1">
      <c r="A194" s="12"/>
      <c r="B194" s="219"/>
      <c r="C194" s="220"/>
      <c r="D194" s="221" t="s">
        <v>74</v>
      </c>
      <c r="E194" s="233" t="s">
        <v>128</v>
      </c>
      <c r="F194" s="233" t="s">
        <v>309</v>
      </c>
      <c r="G194" s="220"/>
      <c r="H194" s="220"/>
      <c r="I194" s="223"/>
      <c r="J194" s="234">
        <f>BK194</f>
        <v>0</v>
      </c>
      <c r="K194" s="220"/>
      <c r="L194" s="225"/>
      <c r="M194" s="226"/>
      <c r="N194" s="227"/>
      <c r="O194" s="227"/>
      <c r="P194" s="228">
        <f>SUM(P195:P222)</f>
        <v>0</v>
      </c>
      <c r="Q194" s="227"/>
      <c r="R194" s="228">
        <f>SUM(R195:R222)</f>
        <v>264.91772</v>
      </c>
      <c r="S194" s="227"/>
      <c r="T194" s="229">
        <f>SUM(T195:T222)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0" t="s">
        <v>83</v>
      </c>
      <c r="AT194" s="231" t="s">
        <v>74</v>
      </c>
      <c r="AU194" s="231" t="s">
        <v>83</v>
      </c>
      <c r="AY194" s="230" t="s">
        <v>121</v>
      </c>
      <c r="BK194" s="232">
        <f>SUM(BK195:BK222)</f>
        <v>0</v>
      </c>
    </row>
    <row r="195" spans="1:65" s="2" customFormat="1" ht="16.5" customHeight="1">
      <c r="A195" s="38"/>
      <c r="B195" s="39"/>
      <c r="C195" s="235" t="s">
        <v>310</v>
      </c>
      <c r="D195" s="235" t="s">
        <v>123</v>
      </c>
      <c r="E195" s="236" t="s">
        <v>311</v>
      </c>
      <c r="F195" s="237" t="s">
        <v>312</v>
      </c>
      <c r="G195" s="238" t="s">
        <v>126</v>
      </c>
      <c r="H195" s="239">
        <v>22.08</v>
      </c>
      <c r="I195" s="240"/>
      <c r="J195" s="241">
        <f>ROUND(I195*H195,2)</f>
        <v>0</v>
      </c>
      <c r="K195" s="237" t="s">
        <v>127</v>
      </c>
      <c r="L195" s="44"/>
      <c r="M195" s="242" t="s">
        <v>1</v>
      </c>
      <c r="N195" s="243" t="s">
        <v>40</v>
      </c>
      <c r="O195" s="91"/>
      <c r="P195" s="244">
        <f>O195*H195</f>
        <v>0</v>
      </c>
      <c r="Q195" s="244">
        <v>1.89</v>
      </c>
      <c r="R195" s="244">
        <f>Q195*H195</f>
        <v>41.731199999999994</v>
      </c>
      <c r="S195" s="244">
        <v>0</v>
      </c>
      <c r="T195" s="24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6" t="s">
        <v>128</v>
      </c>
      <c r="AT195" s="246" t="s">
        <v>123</v>
      </c>
      <c r="AU195" s="246" t="s">
        <v>85</v>
      </c>
      <c r="AY195" s="17" t="s">
        <v>121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7" t="s">
        <v>83</v>
      </c>
      <c r="BK195" s="247">
        <f>ROUND(I195*H195,2)</f>
        <v>0</v>
      </c>
      <c r="BL195" s="17" t="s">
        <v>128</v>
      </c>
      <c r="BM195" s="246" t="s">
        <v>313</v>
      </c>
    </row>
    <row r="196" spans="1:47" s="2" customFormat="1" ht="12">
      <c r="A196" s="38"/>
      <c r="B196" s="39"/>
      <c r="C196" s="40"/>
      <c r="D196" s="248" t="s">
        <v>130</v>
      </c>
      <c r="E196" s="40"/>
      <c r="F196" s="249" t="s">
        <v>314</v>
      </c>
      <c r="G196" s="40"/>
      <c r="H196" s="40"/>
      <c r="I196" s="144"/>
      <c r="J196" s="40"/>
      <c r="K196" s="40"/>
      <c r="L196" s="44"/>
      <c r="M196" s="250"/>
      <c r="N196" s="251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130</v>
      </c>
      <c r="AU196" s="17" t="s">
        <v>85</v>
      </c>
    </row>
    <row r="197" spans="1:51" s="14" customFormat="1" ht="12">
      <c r="A197" s="14"/>
      <c r="B197" s="263"/>
      <c r="C197" s="264"/>
      <c r="D197" s="248" t="s">
        <v>132</v>
      </c>
      <c r="E197" s="265" t="s">
        <v>1</v>
      </c>
      <c r="F197" s="266" t="s">
        <v>315</v>
      </c>
      <c r="G197" s="264"/>
      <c r="H197" s="265" t="s">
        <v>1</v>
      </c>
      <c r="I197" s="267"/>
      <c r="J197" s="264"/>
      <c r="K197" s="264"/>
      <c r="L197" s="268"/>
      <c r="M197" s="269"/>
      <c r="N197" s="270"/>
      <c r="O197" s="270"/>
      <c r="P197" s="270"/>
      <c r="Q197" s="270"/>
      <c r="R197" s="270"/>
      <c r="S197" s="270"/>
      <c r="T197" s="27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2" t="s">
        <v>132</v>
      </c>
      <c r="AU197" s="272" t="s">
        <v>85</v>
      </c>
      <c r="AV197" s="14" t="s">
        <v>83</v>
      </c>
      <c r="AW197" s="14" t="s">
        <v>32</v>
      </c>
      <c r="AX197" s="14" t="s">
        <v>75</v>
      </c>
      <c r="AY197" s="272" t="s">
        <v>121</v>
      </c>
    </row>
    <row r="198" spans="1:51" s="13" customFormat="1" ht="12">
      <c r="A198" s="13"/>
      <c r="B198" s="252"/>
      <c r="C198" s="253"/>
      <c r="D198" s="248" t="s">
        <v>132</v>
      </c>
      <c r="E198" s="254" t="s">
        <v>1</v>
      </c>
      <c r="F198" s="255" t="s">
        <v>316</v>
      </c>
      <c r="G198" s="253"/>
      <c r="H198" s="256">
        <v>22.08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2" t="s">
        <v>132</v>
      </c>
      <c r="AU198" s="262" t="s">
        <v>85</v>
      </c>
      <c r="AV198" s="13" t="s">
        <v>85</v>
      </c>
      <c r="AW198" s="13" t="s">
        <v>32</v>
      </c>
      <c r="AX198" s="13" t="s">
        <v>75</v>
      </c>
      <c r="AY198" s="262" t="s">
        <v>121</v>
      </c>
    </row>
    <row r="199" spans="1:51" s="15" customFormat="1" ht="12">
      <c r="A199" s="15"/>
      <c r="B199" s="273"/>
      <c r="C199" s="274"/>
      <c r="D199" s="248" t="s">
        <v>132</v>
      </c>
      <c r="E199" s="275" t="s">
        <v>1</v>
      </c>
      <c r="F199" s="276" t="s">
        <v>166</v>
      </c>
      <c r="G199" s="274"/>
      <c r="H199" s="277">
        <v>22.08</v>
      </c>
      <c r="I199" s="278"/>
      <c r="J199" s="274"/>
      <c r="K199" s="274"/>
      <c r="L199" s="279"/>
      <c r="M199" s="280"/>
      <c r="N199" s="281"/>
      <c r="O199" s="281"/>
      <c r="P199" s="281"/>
      <c r="Q199" s="281"/>
      <c r="R199" s="281"/>
      <c r="S199" s="281"/>
      <c r="T199" s="282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83" t="s">
        <v>132</v>
      </c>
      <c r="AU199" s="283" t="s">
        <v>85</v>
      </c>
      <c r="AV199" s="15" t="s">
        <v>128</v>
      </c>
      <c r="AW199" s="15" t="s">
        <v>32</v>
      </c>
      <c r="AX199" s="15" t="s">
        <v>83</v>
      </c>
      <c r="AY199" s="283" t="s">
        <v>121</v>
      </c>
    </row>
    <row r="200" spans="1:65" s="2" customFormat="1" ht="16.5" customHeight="1">
      <c r="A200" s="38"/>
      <c r="B200" s="39"/>
      <c r="C200" s="235" t="s">
        <v>317</v>
      </c>
      <c r="D200" s="235" t="s">
        <v>123</v>
      </c>
      <c r="E200" s="236" t="s">
        <v>318</v>
      </c>
      <c r="F200" s="237" t="s">
        <v>319</v>
      </c>
      <c r="G200" s="238" t="s">
        <v>126</v>
      </c>
      <c r="H200" s="239">
        <v>60.5</v>
      </c>
      <c r="I200" s="240"/>
      <c r="J200" s="241">
        <f>ROUND(I200*H200,2)</f>
        <v>0</v>
      </c>
      <c r="K200" s="237" t="s">
        <v>1</v>
      </c>
      <c r="L200" s="44"/>
      <c r="M200" s="242" t="s">
        <v>1</v>
      </c>
      <c r="N200" s="243" t="s">
        <v>40</v>
      </c>
      <c r="O200" s="91"/>
      <c r="P200" s="244">
        <f>O200*H200</f>
        <v>0</v>
      </c>
      <c r="Q200" s="244">
        <v>1.87</v>
      </c>
      <c r="R200" s="244">
        <f>Q200*H200</f>
        <v>113.135</v>
      </c>
      <c r="S200" s="244">
        <v>0</v>
      </c>
      <c r="T200" s="24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6" t="s">
        <v>128</v>
      </c>
      <c r="AT200" s="246" t="s">
        <v>123</v>
      </c>
      <c r="AU200" s="246" t="s">
        <v>85</v>
      </c>
      <c r="AY200" s="17" t="s">
        <v>121</v>
      </c>
      <c r="BE200" s="247">
        <f>IF(N200="základní",J200,0)</f>
        <v>0</v>
      </c>
      <c r="BF200" s="247">
        <f>IF(N200="snížená",J200,0)</f>
        <v>0</v>
      </c>
      <c r="BG200" s="247">
        <f>IF(N200="zákl. přenesená",J200,0)</f>
        <v>0</v>
      </c>
      <c r="BH200" s="247">
        <f>IF(N200="sníž. přenesená",J200,0)</f>
        <v>0</v>
      </c>
      <c r="BI200" s="247">
        <f>IF(N200="nulová",J200,0)</f>
        <v>0</v>
      </c>
      <c r="BJ200" s="17" t="s">
        <v>83</v>
      </c>
      <c r="BK200" s="247">
        <f>ROUND(I200*H200,2)</f>
        <v>0</v>
      </c>
      <c r="BL200" s="17" t="s">
        <v>128</v>
      </c>
      <c r="BM200" s="246" t="s">
        <v>320</v>
      </c>
    </row>
    <row r="201" spans="1:47" s="2" customFormat="1" ht="12">
      <c r="A201" s="38"/>
      <c r="B201" s="39"/>
      <c r="C201" s="40"/>
      <c r="D201" s="248" t="s">
        <v>130</v>
      </c>
      <c r="E201" s="40"/>
      <c r="F201" s="249" t="s">
        <v>321</v>
      </c>
      <c r="G201" s="40"/>
      <c r="H201" s="40"/>
      <c r="I201" s="144"/>
      <c r="J201" s="40"/>
      <c r="K201" s="40"/>
      <c r="L201" s="44"/>
      <c r="M201" s="250"/>
      <c r="N201" s="251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130</v>
      </c>
      <c r="AU201" s="17" t="s">
        <v>85</v>
      </c>
    </row>
    <row r="202" spans="1:47" s="2" customFormat="1" ht="12">
      <c r="A202" s="38"/>
      <c r="B202" s="39"/>
      <c r="C202" s="40"/>
      <c r="D202" s="248" t="s">
        <v>322</v>
      </c>
      <c r="E202" s="40"/>
      <c r="F202" s="298" t="s">
        <v>323</v>
      </c>
      <c r="G202" s="40"/>
      <c r="H202" s="40"/>
      <c r="I202" s="144"/>
      <c r="J202" s="40"/>
      <c r="K202" s="40"/>
      <c r="L202" s="44"/>
      <c r="M202" s="250"/>
      <c r="N202" s="251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322</v>
      </c>
      <c r="AU202" s="17" t="s">
        <v>85</v>
      </c>
    </row>
    <row r="203" spans="1:51" s="14" customFormat="1" ht="12">
      <c r="A203" s="14"/>
      <c r="B203" s="263"/>
      <c r="C203" s="264"/>
      <c r="D203" s="248" t="s">
        <v>132</v>
      </c>
      <c r="E203" s="265" t="s">
        <v>1</v>
      </c>
      <c r="F203" s="266" t="s">
        <v>324</v>
      </c>
      <c r="G203" s="264"/>
      <c r="H203" s="265" t="s">
        <v>1</v>
      </c>
      <c r="I203" s="267"/>
      <c r="J203" s="264"/>
      <c r="K203" s="264"/>
      <c r="L203" s="268"/>
      <c r="M203" s="269"/>
      <c r="N203" s="270"/>
      <c r="O203" s="270"/>
      <c r="P203" s="270"/>
      <c r="Q203" s="270"/>
      <c r="R203" s="270"/>
      <c r="S203" s="270"/>
      <c r="T203" s="27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2" t="s">
        <v>132</v>
      </c>
      <c r="AU203" s="272" t="s">
        <v>85</v>
      </c>
      <c r="AV203" s="14" t="s">
        <v>83</v>
      </c>
      <c r="AW203" s="14" t="s">
        <v>32</v>
      </c>
      <c r="AX203" s="14" t="s">
        <v>75</v>
      </c>
      <c r="AY203" s="272" t="s">
        <v>121</v>
      </c>
    </row>
    <row r="204" spans="1:51" s="13" customFormat="1" ht="12">
      <c r="A204" s="13"/>
      <c r="B204" s="252"/>
      <c r="C204" s="253"/>
      <c r="D204" s="248" t="s">
        <v>132</v>
      </c>
      <c r="E204" s="254" t="s">
        <v>1</v>
      </c>
      <c r="F204" s="255" t="s">
        <v>325</v>
      </c>
      <c r="G204" s="253"/>
      <c r="H204" s="256">
        <v>60.5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2" t="s">
        <v>132</v>
      </c>
      <c r="AU204" s="262" t="s">
        <v>85</v>
      </c>
      <c r="AV204" s="13" t="s">
        <v>85</v>
      </c>
      <c r="AW204" s="13" t="s">
        <v>32</v>
      </c>
      <c r="AX204" s="13" t="s">
        <v>83</v>
      </c>
      <c r="AY204" s="262" t="s">
        <v>121</v>
      </c>
    </row>
    <row r="205" spans="1:65" s="2" customFormat="1" ht="21.75" customHeight="1">
      <c r="A205" s="38"/>
      <c r="B205" s="39"/>
      <c r="C205" s="235" t="s">
        <v>326</v>
      </c>
      <c r="D205" s="235" t="s">
        <v>123</v>
      </c>
      <c r="E205" s="236" t="s">
        <v>327</v>
      </c>
      <c r="F205" s="237" t="s">
        <v>328</v>
      </c>
      <c r="G205" s="238" t="s">
        <v>126</v>
      </c>
      <c r="H205" s="239">
        <v>44.4</v>
      </c>
      <c r="I205" s="240"/>
      <c r="J205" s="241">
        <f>ROUND(I205*H205,2)</f>
        <v>0</v>
      </c>
      <c r="K205" s="237" t="s">
        <v>1</v>
      </c>
      <c r="L205" s="44"/>
      <c r="M205" s="242" t="s">
        <v>1</v>
      </c>
      <c r="N205" s="243" t="s">
        <v>40</v>
      </c>
      <c r="O205" s="91"/>
      <c r="P205" s="244">
        <f>O205*H205</f>
        <v>0</v>
      </c>
      <c r="Q205" s="244">
        <v>1.9968</v>
      </c>
      <c r="R205" s="244">
        <f>Q205*H205</f>
        <v>88.65791999999999</v>
      </c>
      <c r="S205" s="244">
        <v>0</v>
      </c>
      <c r="T205" s="24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6" t="s">
        <v>128</v>
      </c>
      <c r="AT205" s="246" t="s">
        <v>123</v>
      </c>
      <c r="AU205" s="246" t="s">
        <v>85</v>
      </c>
      <c r="AY205" s="17" t="s">
        <v>121</v>
      </c>
      <c r="BE205" s="247">
        <f>IF(N205="základní",J205,0)</f>
        <v>0</v>
      </c>
      <c r="BF205" s="247">
        <f>IF(N205="snížená",J205,0)</f>
        <v>0</v>
      </c>
      <c r="BG205" s="247">
        <f>IF(N205="zákl. přenesená",J205,0)</f>
        <v>0</v>
      </c>
      <c r="BH205" s="247">
        <f>IF(N205="sníž. přenesená",J205,0)</f>
        <v>0</v>
      </c>
      <c r="BI205" s="247">
        <f>IF(N205="nulová",J205,0)</f>
        <v>0</v>
      </c>
      <c r="BJ205" s="17" t="s">
        <v>83</v>
      </c>
      <c r="BK205" s="247">
        <f>ROUND(I205*H205,2)</f>
        <v>0</v>
      </c>
      <c r="BL205" s="17" t="s">
        <v>128</v>
      </c>
      <c r="BM205" s="246" t="s">
        <v>329</v>
      </c>
    </row>
    <row r="206" spans="1:47" s="2" customFormat="1" ht="12">
      <c r="A206" s="38"/>
      <c r="B206" s="39"/>
      <c r="C206" s="40"/>
      <c r="D206" s="248" t="s">
        <v>130</v>
      </c>
      <c r="E206" s="40"/>
      <c r="F206" s="249" t="s">
        <v>328</v>
      </c>
      <c r="G206" s="40"/>
      <c r="H206" s="40"/>
      <c r="I206" s="144"/>
      <c r="J206" s="40"/>
      <c r="K206" s="40"/>
      <c r="L206" s="44"/>
      <c r="M206" s="250"/>
      <c r="N206" s="251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130</v>
      </c>
      <c r="AU206" s="17" t="s">
        <v>85</v>
      </c>
    </row>
    <row r="207" spans="1:47" s="2" customFormat="1" ht="12">
      <c r="A207" s="38"/>
      <c r="B207" s="39"/>
      <c r="C207" s="40"/>
      <c r="D207" s="248" t="s">
        <v>322</v>
      </c>
      <c r="E207" s="40"/>
      <c r="F207" s="298" t="s">
        <v>330</v>
      </c>
      <c r="G207" s="40"/>
      <c r="H207" s="40"/>
      <c r="I207" s="144"/>
      <c r="J207" s="40"/>
      <c r="K207" s="40"/>
      <c r="L207" s="44"/>
      <c r="M207" s="250"/>
      <c r="N207" s="251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322</v>
      </c>
      <c r="AU207" s="17" t="s">
        <v>85</v>
      </c>
    </row>
    <row r="208" spans="1:51" s="14" customFormat="1" ht="12">
      <c r="A208" s="14"/>
      <c r="B208" s="263"/>
      <c r="C208" s="264"/>
      <c r="D208" s="248" t="s">
        <v>132</v>
      </c>
      <c r="E208" s="265" t="s">
        <v>1</v>
      </c>
      <c r="F208" s="266" t="s">
        <v>331</v>
      </c>
      <c r="G208" s="264"/>
      <c r="H208" s="265" t="s">
        <v>1</v>
      </c>
      <c r="I208" s="267"/>
      <c r="J208" s="264"/>
      <c r="K208" s="264"/>
      <c r="L208" s="268"/>
      <c r="M208" s="269"/>
      <c r="N208" s="270"/>
      <c r="O208" s="270"/>
      <c r="P208" s="270"/>
      <c r="Q208" s="270"/>
      <c r="R208" s="270"/>
      <c r="S208" s="270"/>
      <c r="T208" s="27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2" t="s">
        <v>132</v>
      </c>
      <c r="AU208" s="272" t="s">
        <v>85</v>
      </c>
      <c r="AV208" s="14" t="s">
        <v>83</v>
      </c>
      <c r="AW208" s="14" t="s">
        <v>32</v>
      </c>
      <c r="AX208" s="14" t="s">
        <v>75</v>
      </c>
      <c r="AY208" s="272" t="s">
        <v>121</v>
      </c>
    </row>
    <row r="209" spans="1:51" s="13" customFormat="1" ht="12">
      <c r="A209" s="13"/>
      <c r="B209" s="252"/>
      <c r="C209" s="253"/>
      <c r="D209" s="248" t="s">
        <v>132</v>
      </c>
      <c r="E209" s="254" t="s">
        <v>1</v>
      </c>
      <c r="F209" s="255" t="s">
        <v>332</v>
      </c>
      <c r="G209" s="253"/>
      <c r="H209" s="256">
        <v>44.4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2" t="s">
        <v>132</v>
      </c>
      <c r="AU209" s="262" t="s">
        <v>85</v>
      </c>
      <c r="AV209" s="13" t="s">
        <v>85</v>
      </c>
      <c r="AW209" s="13" t="s">
        <v>32</v>
      </c>
      <c r="AX209" s="13" t="s">
        <v>75</v>
      </c>
      <c r="AY209" s="262" t="s">
        <v>121</v>
      </c>
    </row>
    <row r="210" spans="1:51" s="15" customFormat="1" ht="12">
      <c r="A210" s="15"/>
      <c r="B210" s="273"/>
      <c r="C210" s="274"/>
      <c r="D210" s="248" t="s">
        <v>132</v>
      </c>
      <c r="E210" s="275" t="s">
        <v>1</v>
      </c>
      <c r="F210" s="276" t="s">
        <v>166</v>
      </c>
      <c r="G210" s="274"/>
      <c r="H210" s="277">
        <v>44.4</v>
      </c>
      <c r="I210" s="278"/>
      <c r="J210" s="274"/>
      <c r="K210" s="274"/>
      <c r="L210" s="279"/>
      <c r="M210" s="280"/>
      <c r="N210" s="281"/>
      <c r="O210" s="281"/>
      <c r="P210" s="281"/>
      <c r="Q210" s="281"/>
      <c r="R210" s="281"/>
      <c r="S210" s="281"/>
      <c r="T210" s="282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83" t="s">
        <v>132</v>
      </c>
      <c r="AU210" s="283" t="s">
        <v>85</v>
      </c>
      <c r="AV210" s="15" t="s">
        <v>128</v>
      </c>
      <c r="AW210" s="15" t="s">
        <v>4</v>
      </c>
      <c r="AX210" s="15" t="s">
        <v>83</v>
      </c>
      <c r="AY210" s="283" t="s">
        <v>121</v>
      </c>
    </row>
    <row r="211" spans="1:65" s="2" customFormat="1" ht="16.5" customHeight="1">
      <c r="A211" s="38"/>
      <c r="B211" s="39"/>
      <c r="C211" s="235" t="s">
        <v>333</v>
      </c>
      <c r="D211" s="235" t="s">
        <v>123</v>
      </c>
      <c r="E211" s="236" t="s">
        <v>334</v>
      </c>
      <c r="F211" s="237" t="s">
        <v>335</v>
      </c>
      <c r="G211" s="238" t="s">
        <v>147</v>
      </c>
      <c r="H211" s="239">
        <v>110.4</v>
      </c>
      <c r="I211" s="240"/>
      <c r="J211" s="241">
        <f>ROUND(I211*H211,2)</f>
        <v>0</v>
      </c>
      <c r="K211" s="237" t="s">
        <v>127</v>
      </c>
      <c r="L211" s="44"/>
      <c r="M211" s="242" t="s">
        <v>1</v>
      </c>
      <c r="N211" s="243" t="s">
        <v>40</v>
      </c>
      <c r="O211" s="91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6" t="s">
        <v>128</v>
      </c>
      <c r="AT211" s="246" t="s">
        <v>123</v>
      </c>
      <c r="AU211" s="246" t="s">
        <v>85</v>
      </c>
      <c r="AY211" s="17" t="s">
        <v>121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17" t="s">
        <v>83</v>
      </c>
      <c r="BK211" s="247">
        <f>ROUND(I211*H211,2)</f>
        <v>0</v>
      </c>
      <c r="BL211" s="17" t="s">
        <v>128</v>
      </c>
      <c r="BM211" s="246" t="s">
        <v>336</v>
      </c>
    </row>
    <row r="212" spans="1:47" s="2" customFormat="1" ht="12">
      <c r="A212" s="38"/>
      <c r="B212" s="39"/>
      <c r="C212" s="40"/>
      <c r="D212" s="248" t="s">
        <v>130</v>
      </c>
      <c r="E212" s="40"/>
      <c r="F212" s="249" t="s">
        <v>337</v>
      </c>
      <c r="G212" s="40"/>
      <c r="H212" s="40"/>
      <c r="I212" s="144"/>
      <c r="J212" s="40"/>
      <c r="K212" s="40"/>
      <c r="L212" s="44"/>
      <c r="M212" s="250"/>
      <c r="N212" s="251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130</v>
      </c>
      <c r="AU212" s="17" t="s">
        <v>85</v>
      </c>
    </row>
    <row r="213" spans="1:51" s="14" customFormat="1" ht="12">
      <c r="A213" s="14"/>
      <c r="B213" s="263"/>
      <c r="C213" s="264"/>
      <c r="D213" s="248" t="s">
        <v>132</v>
      </c>
      <c r="E213" s="265" t="s">
        <v>1</v>
      </c>
      <c r="F213" s="266" t="s">
        <v>338</v>
      </c>
      <c r="G213" s="264"/>
      <c r="H213" s="265" t="s">
        <v>1</v>
      </c>
      <c r="I213" s="267"/>
      <c r="J213" s="264"/>
      <c r="K213" s="264"/>
      <c r="L213" s="268"/>
      <c r="M213" s="269"/>
      <c r="N213" s="270"/>
      <c r="O213" s="270"/>
      <c r="P213" s="270"/>
      <c r="Q213" s="270"/>
      <c r="R213" s="270"/>
      <c r="S213" s="270"/>
      <c r="T213" s="27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2" t="s">
        <v>132</v>
      </c>
      <c r="AU213" s="272" t="s">
        <v>85</v>
      </c>
      <c r="AV213" s="14" t="s">
        <v>83</v>
      </c>
      <c r="AW213" s="14" t="s">
        <v>32</v>
      </c>
      <c r="AX213" s="14" t="s">
        <v>75</v>
      </c>
      <c r="AY213" s="272" t="s">
        <v>121</v>
      </c>
    </row>
    <row r="214" spans="1:51" s="13" customFormat="1" ht="12">
      <c r="A214" s="13"/>
      <c r="B214" s="252"/>
      <c r="C214" s="253"/>
      <c r="D214" s="248" t="s">
        <v>132</v>
      </c>
      <c r="E214" s="254" t="s">
        <v>1</v>
      </c>
      <c r="F214" s="255" t="s">
        <v>339</v>
      </c>
      <c r="G214" s="253"/>
      <c r="H214" s="256">
        <v>110.4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2" t="s">
        <v>132</v>
      </c>
      <c r="AU214" s="262" t="s">
        <v>85</v>
      </c>
      <c r="AV214" s="13" t="s">
        <v>85</v>
      </c>
      <c r="AW214" s="13" t="s">
        <v>32</v>
      </c>
      <c r="AX214" s="13" t="s">
        <v>83</v>
      </c>
      <c r="AY214" s="262" t="s">
        <v>121</v>
      </c>
    </row>
    <row r="215" spans="1:65" s="2" customFormat="1" ht="16.5" customHeight="1">
      <c r="A215" s="38"/>
      <c r="B215" s="39"/>
      <c r="C215" s="235" t="s">
        <v>340</v>
      </c>
      <c r="D215" s="235" t="s">
        <v>123</v>
      </c>
      <c r="E215" s="236" t="s">
        <v>311</v>
      </c>
      <c r="F215" s="237" t="s">
        <v>312</v>
      </c>
      <c r="G215" s="238" t="s">
        <v>126</v>
      </c>
      <c r="H215" s="239">
        <v>4.8</v>
      </c>
      <c r="I215" s="240"/>
      <c r="J215" s="241">
        <f>ROUND(I215*H215,2)</f>
        <v>0</v>
      </c>
      <c r="K215" s="237" t="s">
        <v>127</v>
      </c>
      <c r="L215" s="44"/>
      <c r="M215" s="242" t="s">
        <v>1</v>
      </c>
      <c r="N215" s="243" t="s">
        <v>40</v>
      </c>
      <c r="O215" s="91"/>
      <c r="P215" s="244">
        <f>O215*H215</f>
        <v>0</v>
      </c>
      <c r="Q215" s="244">
        <v>1.89</v>
      </c>
      <c r="R215" s="244">
        <f>Q215*H215</f>
        <v>9.072</v>
      </c>
      <c r="S215" s="244">
        <v>0</v>
      </c>
      <c r="T215" s="24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6" t="s">
        <v>128</v>
      </c>
      <c r="AT215" s="246" t="s">
        <v>123</v>
      </c>
      <c r="AU215" s="246" t="s">
        <v>85</v>
      </c>
      <c r="AY215" s="17" t="s">
        <v>121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17" t="s">
        <v>83</v>
      </c>
      <c r="BK215" s="247">
        <f>ROUND(I215*H215,2)</f>
        <v>0</v>
      </c>
      <c r="BL215" s="17" t="s">
        <v>128</v>
      </c>
      <c r="BM215" s="246" t="s">
        <v>341</v>
      </c>
    </row>
    <row r="216" spans="1:47" s="2" customFormat="1" ht="12">
      <c r="A216" s="38"/>
      <c r="B216" s="39"/>
      <c r="C216" s="40"/>
      <c r="D216" s="248" t="s">
        <v>130</v>
      </c>
      <c r="E216" s="40"/>
      <c r="F216" s="249" t="s">
        <v>314</v>
      </c>
      <c r="G216" s="40"/>
      <c r="H216" s="40"/>
      <c r="I216" s="144"/>
      <c r="J216" s="40"/>
      <c r="K216" s="40"/>
      <c r="L216" s="44"/>
      <c r="M216" s="250"/>
      <c r="N216" s="251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130</v>
      </c>
      <c r="AU216" s="17" t="s">
        <v>85</v>
      </c>
    </row>
    <row r="217" spans="1:51" s="14" customFormat="1" ht="12">
      <c r="A217" s="14"/>
      <c r="B217" s="263"/>
      <c r="C217" s="264"/>
      <c r="D217" s="248" t="s">
        <v>132</v>
      </c>
      <c r="E217" s="265" t="s">
        <v>1</v>
      </c>
      <c r="F217" s="266" t="s">
        <v>342</v>
      </c>
      <c r="G217" s="264"/>
      <c r="H217" s="265" t="s">
        <v>1</v>
      </c>
      <c r="I217" s="267"/>
      <c r="J217" s="264"/>
      <c r="K217" s="264"/>
      <c r="L217" s="268"/>
      <c r="M217" s="269"/>
      <c r="N217" s="270"/>
      <c r="O217" s="270"/>
      <c r="P217" s="270"/>
      <c r="Q217" s="270"/>
      <c r="R217" s="270"/>
      <c r="S217" s="270"/>
      <c r="T217" s="27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2" t="s">
        <v>132</v>
      </c>
      <c r="AU217" s="272" t="s">
        <v>85</v>
      </c>
      <c r="AV217" s="14" t="s">
        <v>83</v>
      </c>
      <c r="AW217" s="14" t="s">
        <v>32</v>
      </c>
      <c r="AX217" s="14" t="s">
        <v>75</v>
      </c>
      <c r="AY217" s="272" t="s">
        <v>121</v>
      </c>
    </row>
    <row r="218" spans="1:51" s="13" customFormat="1" ht="12">
      <c r="A218" s="13"/>
      <c r="B218" s="252"/>
      <c r="C218" s="253"/>
      <c r="D218" s="248" t="s">
        <v>132</v>
      </c>
      <c r="E218" s="254" t="s">
        <v>1</v>
      </c>
      <c r="F218" s="255" t="s">
        <v>343</v>
      </c>
      <c r="G218" s="253"/>
      <c r="H218" s="256">
        <v>4.8</v>
      </c>
      <c r="I218" s="257"/>
      <c r="J218" s="253"/>
      <c r="K218" s="253"/>
      <c r="L218" s="258"/>
      <c r="M218" s="259"/>
      <c r="N218" s="260"/>
      <c r="O218" s="260"/>
      <c r="P218" s="260"/>
      <c r="Q218" s="260"/>
      <c r="R218" s="260"/>
      <c r="S218" s="260"/>
      <c r="T218" s="26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2" t="s">
        <v>132</v>
      </c>
      <c r="AU218" s="262" t="s">
        <v>85</v>
      </c>
      <c r="AV218" s="13" t="s">
        <v>85</v>
      </c>
      <c r="AW218" s="13" t="s">
        <v>32</v>
      </c>
      <c r="AX218" s="13" t="s">
        <v>75</v>
      </c>
      <c r="AY218" s="262" t="s">
        <v>121</v>
      </c>
    </row>
    <row r="219" spans="1:51" s="15" customFormat="1" ht="12">
      <c r="A219" s="15"/>
      <c r="B219" s="273"/>
      <c r="C219" s="274"/>
      <c r="D219" s="248" t="s">
        <v>132</v>
      </c>
      <c r="E219" s="275" t="s">
        <v>1</v>
      </c>
      <c r="F219" s="276" t="s">
        <v>166</v>
      </c>
      <c r="G219" s="274"/>
      <c r="H219" s="277">
        <v>4.8</v>
      </c>
      <c r="I219" s="278"/>
      <c r="J219" s="274"/>
      <c r="K219" s="274"/>
      <c r="L219" s="279"/>
      <c r="M219" s="280"/>
      <c r="N219" s="281"/>
      <c r="O219" s="281"/>
      <c r="P219" s="281"/>
      <c r="Q219" s="281"/>
      <c r="R219" s="281"/>
      <c r="S219" s="281"/>
      <c r="T219" s="282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83" t="s">
        <v>132</v>
      </c>
      <c r="AU219" s="283" t="s">
        <v>85</v>
      </c>
      <c r="AV219" s="15" t="s">
        <v>128</v>
      </c>
      <c r="AW219" s="15" t="s">
        <v>32</v>
      </c>
      <c r="AX219" s="15" t="s">
        <v>83</v>
      </c>
      <c r="AY219" s="283" t="s">
        <v>121</v>
      </c>
    </row>
    <row r="220" spans="1:65" s="2" customFormat="1" ht="16.5" customHeight="1">
      <c r="A220" s="38"/>
      <c r="B220" s="39"/>
      <c r="C220" s="235" t="s">
        <v>344</v>
      </c>
      <c r="D220" s="235" t="s">
        <v>123</v>
      </c>
      <c r="E220" s="236" t="s">
        <v>345</v>
      </c>
      <c r="F220" s="237" t="s">
        <v>346</v>
      </c>
      <c r="G220" s="238" t="s">
        <v>147</v>
      </c>
      <c r="H220" s="239">
        <v>24</v>
      </c>
      <c r="I220" s="240"/>
      <c r="J220" s="241">
        <f>ROUND(I220*H220,2)</f>
        <v>0</v>
      </c>
      <c r="K220" s="237" t="s">
        <v>127</v>
      </c>
      <c r="L220" s="44"/>
      <c r="M220" s="242" t="s">
        <v>1</v>
      </c>
      <c r="N220" s="243" t="s">
        <v>40</v>
      </c>
      <c r="O220" s="91"/>
      <c r="P220" s="244">
        <f>O220*H220</f>
        <v>0</v>
      </c>
      <c r="Q220" s="244">
        <v>0.5134</v>
      </c>
      <c r="R220" s="244">
        <f>Q220*H220</f>
        <v>12.3216</v>
      </c>
      <c r="S220" s="244">
        <v>0</v>
      </c>
      <c r="T220" s="24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6" t="s">
        <v>128</v>
      </c>
      <c r="AT220" s="246" t="s">
        <v>123</v>
      </c>
      <c r="AU220" s="246" t="s">
        <v>85</v>
      </c>
      <c r="AY220" s="17" t="s">
        <v>121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17" t="s">
        <v>83</v>
      </c>
      <c r="BK220" s="247">
        <f>ROUND(I220*H220,2)</f>
        <v>0</v>
      </c>
      <c r="BL220" s="17" t="s">
        <v>128</v>
      </c>
      <c r="BM220" s="246" t="s">
        <v>347</v>
      </c>
    </row>
    <row r="221" spans="1:47" s="2" customFormat="1" ht="12">
      <c r="A221" s="38"/>
      <c r="B221" s="39"/>
      <c r="C221" s="40"/>
      <c r="D221" s="248" t="s">
        <v>130</v>
      </c>
      <c r="E221" s="40"/>
      <c r="F221" s="249" t="s">
        <v>348</v>
      </c>
      <c r="G221" s="40"/>
      <c r="H221" s="40"/>
      <c r="I221" s="144"/>
      <c r="J221" s="40"/>
      <c r="K221" s="40"/>
      <c r="L221" s="44"/>
      <c r="M221" s="250"/>
      <c r="N221" s="251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130</v>
      </c>
      <c r="AU221" s="17" t="s">
        <v>85</v>
      </c>
    </row>
    <row r="222" spans="1:51" s="13" customFormat="1" ht="12">
      <c r="A222" s="13"/>
      <c r="B222" s="252"/>
      <c r="C222" s="253"/>
      <c r="D222" s="248" t="s">
        <v>132</v>
      </c>
      <c r="E222" s="254" t="s">
        <v>1</v>
      </c>
      <c r="F222" s="255" t="s">
        <v>349</v>
      </c>
      <c r="G222" s="253"/>
      <c r="H222" s="256">
        <v>24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2" t="s">
        <v>132</v>
      </c>
      <c r="AU222" s="262" t="s">
        <v>85</v>
      </c>
      <c r="AV222" s="13" t="s">
        <v>85</v>
      </c>
      <c r="AW222" s="13" t="s">
        <v>32</v>
      </c>
      <c r="AX222" s="13" t="s">
        <v>83</v>
      </c>
      <c r="AY222" s="262" t="s">
        <v>121</v>
      </c>
    </row>
    <row r="223" spans="1:63" s="12" customFormat="1" ht="22.8" customHeight="1">
      <c r="A223" s="12"/>
      <c r="B223" s="219"/>
      <c r="C223" s="220"/>
      <c r="D223" s="221" t="s">
        <v>74</v>
      </c>
      <c r="E223" s="233" t="s">
        <v>180</v>
      </c>
      <c r="F223" s="233" t="s">
        <v>350</v>
      </c>
      <c r="G223" s="220"/>
      <c r="H223" s="220"/>
      <c r="I223" s="223"/>
      <c r="J223" s="234">
        <f>BK223</f>
        <v>0</v>
      </c>
      <c r="K223" s="220"/>
      <c r="L223" s="225"/>
      <c r="M223" s="226"/>
      <c r="N223" s="227"/>
      <c r="O223" s="227"/>
      <c r="P223" s="228">
        <f>SUM(P224:P229)</f>
        <v>0</v>
      </c>
      <c r="Q223" s="227"/>
      <c r="R223" s="228">
        <f>SUM(R224:R229)</f>
        <v>0</v>
      </c>
      <c r="S223" s="227"/>
      <c r="T223" s="229">
        <f>SUM(T224:T229)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0" t="s">
        <v>83</v>
      </c>
      <c r="AT223" s="231" t="s">
        <v>74</v>
      </c>
      <c r="AU223" s="231" t="s">
        <v>83</v>
      </c>
      <c r="AY223" s="230" t="s">
        <v>121</v>
      </c>
      <c r="BK223" s="232">
        <f>SUM(BK224:BK229)</f>
        <v>0</v>
      </c>
    </row>
    <row r="224" spans="1:65" s="2" customFormat="1" ht="16.5" customHeight="1">
      <c r="A224" s="38"/>
      <c r="B224" s="39"/>
      <c r="C224" s="235" t="s">
        <v>351</v>
      </c>
      <c r="D224" s="235" t="s">
        <v>123</v>
      </c>
      <c r="E224" s="236" t="s">
        <v>352</v>
      </c>
      <c r="F224" s="237" t="s">
        <v>353</v>
      </c>
      <c r="G224" s="238" t="s">
        <v>354</v>
      </c>
      <c r="H224" s="239">
        <v>1</v>
      </c>
      <c r="I224" s="240"/>
      <c r="J224" s="241">
        <f>ROUND(I224*H224,2)</f>
        <v>0</v>
      </c>
      <c r="K224" s="237" t="s">
        <v>1</v>
      </c>
      <c r="L224" s="44"/>
      <c r="M224" s="242" t="s">
        <v>1</v>
      </c>
      <c r="N224" s="243" t="s">
        <v>40</v>
      </c>
      <c r="O224" s="91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6" t="s">
        <v>128</v>
      </c>
      <c r="AT224" s="246" t="s">
        <v>123</v>
      </c>
      <c r="AU224" s="246" t="s">
        <v>85</v>
      </c>
      <c r="AY224" s="17" t="s">
        <v>121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17" t="s">
        <v>83</v>
      </c>
      <c r="BK224" s="247">
        <f>ROUND(I224*H224,2)</f>
        <v>0</v>
      </c>
      <c r="BL224" s="17" t="s">
        <v>128</v>
      </c>
      <c r="BM224" s="246" t="s">
        <v>355</v>
      </c>
    </row>
    <row r="225" spans="1:47" s="2" customFormat="1" ht="12">
      <c r="A225" s="38"/>
      <c r="B225" s="39"/>
      <c r="C225" s="40"/>
      <c r="D225" s="248" t="s">
        <v>130</v>
      </c>
      <c r="E225" s="40"/>
      <c r="F225" s="249" t="s">
        <v>356</v>
      </c>
      <c r="G225" s="40"/>
      <c r="H225" s="40"/>
      <c r="I225" s="144"/>
      <c r="J225" s="40"/>
      <c r="K225" s="40"/>
      <c r="L225" s="44"/>
      <c r="M225" s="250"/>
      <c r="N225" s="251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130</v>
      </c>
      <c r="AU225" s="17" t="s">
        <v>85</v>
      </c>
    </row>
    <row r="226" spans="1:47" s="2" customFormat="1" ht="12">
      <c r="A226" s="38"/>
      <c r="B226" s="39"/>
      <c r="C226" s="40"/>
      <c r="D226" s="248" t="s">
        <v>322</v>
      </c>
      <c r="E226" s="40"/>
      <c r="F226" s="298" t="s">
        <v>357</v>
      </c>
      <c r="G226" s="40"/>
      <c r="H226" s="40"/>
      <c r="I226" s="144"/>
      <c r="J226" s="40"/>
      <c r="K226" s="40"/>
      <c r="L226" s="44"/>
      <c r="M226" s="250"/>
      <c r="N226" s="251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322</v>
      </c>
      <c r="AU226" s="17" t="s">
        <v>85</v>
      </c>
    </row>
    <row r="227" spans="1:65" s="2" customFormat="1" ht="16.5" customHeight="1">
      <c r="A227" s="38"/>
      <c r="B227" s="39"/>
      <c r="C227" s="235" t="s">
        <v>358</v>
      </c>
      <c r="D227" s="235" t="s">
        <v>123</v>
      </c>
      <c r="E227" s="236" t="s">
        <v>359</v>
      </c>
      <c r="F227" s="237" t="s">
        <v>360</v>
      </c>
      <c r="G227" s="238" t="s">
        <v>354</v>
      </c>
      <c r="H227" s="239">
        <v>1</v>
      </c>
      <c r="I227" s="240"/>
      <c r="J227" s="241">
        <f>ROUND(I227*H227,2)</f>
        <v>0</v>
      </c>
      <c r="K227" s="237" t="s">
        <v>1</v>
      </c>
      <c r="L227" s="44"/>
      <c r="M227" s="242" t="s">
        <v>1</v>
      </c>
      <c r="N227" s="243" t="s">
        <v>40</v>
      </c>
      <c r="O227" s="91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6" t="s">
        <v>128</v>
      </c>
      <c r="AT227" s="246" t="s">
        <v>123</v>
      </c>
      <c r="AU227" s="246" t="s">
        <v>85</v>
      </c>
      <c r="AY227" s="17" t="s">
        <v>121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17" t="s">
        <v>83</v>
      </c>
      <c r="BK227" s="247">
        <f>ROUND(I227*H227,2)</f>
        <v>0</v>
      </c>
      <c r="BL227" s="17" t="s">
        <v>128</v>
      </c>
      <c r="BM227" s="246" t="s">
        <v>361</v>
      </c>
    </row>
    <row r="228" spans="1:47" s="2" customFormat="1" ht="12">
      <c r="A228" s="38"/>
      <c r="B228" s="39"/>
      <c r="C228" s="40"/>
      <c r="D228" s="248" t="s">
        <v>130</v>
      </c>
      <c r="E228" s="40"/>
      <c r="F228" s="249" t="s">
        <v>362</v>
      </c>
      <c r="G228" s="40"/>
      <c r="H228" s="40"/>
      <c r="I228" s="144"/>
      <c r="J228" s="40"/>
      <c r="K228" s="40"/>
      <c r="L228" s="44"/>
      <c r="M228" s="250"/>
      <c r="N228" s="251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130</v>
      </c>
      <c r="AU228" s="17" t="s">
        <v>85</v>
      </c>
    </row>
    <row r="229" spans="1:47" s="2" customFormat="1" ht="12">
      <c r="A229" s="38"/>
      <c r="B229" s="39"/>
      <c r="C229" s="40"/>
      <c r="D229" s="248" t="s">
        <v>322</v>
      </c>
      <c r="E229" s="40"/>
      <c r="F229" s="298" t="s">
        <v>363</v>
      </c>
      <c r="G229" s="40"/>
      <c r="H229" s="40"/>
      <c r="I229" s="144"/>
      <c r="J229" s="40"/>
      <c r="K229" s="40"/>
      <c r="L229" s="44"/>
      <c r="M229" s="250"/>
      <c r="N229" s="251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322</v>
      </c>
      <c r="AU229" s="17" t="s">
        <v>85</v>
      </c>
    </row>
    <row r="230" spans="1:63" s="12" customFormat="1" ht="22.8" customHeight="1">
      <c r="A230" s="12"/>
      <c r="B230" s="219"/>
      <c r="C230" s="220"/>
      <c r="D230" s="221" t="s">
        <v>74</v>
      </c>
      <c r="E230" s="233" t="s">
        <v>178</v>
      </c>
      <c r="F230" s="233" t="s">
        <v>179</v>
      </c>
      <c r="G230" s="220"/>
      <c r="H230" s="220"/>
      <c r="I230" s="223"/>
      <c r="J230" s="234">
        <f>BK230</f>
        <v>0</v>
      </c>
      <c r="K230" s="220"/>
      <c r="L230" s="225"/>
      <c r="M230" s="226"/>
      <c r="N230" s="227"/>
      <c r="O230" s="227"/>
      <c r="P230" s="228">
        <f>SUM(P231:P232)</f>
        <v>0</v>
      </c>
      <c r="Q230" s="227"/>
      <c r="R230" s="228">
        <f>SUM(R231:R232)</f>
        <v>0</v>
      </c>
      <c r="S230" s="227"/>
      <c r="T230" s="229">
        <f>SUM(T231:T232)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0" t="s">
        <v>83</v>
      </c>
      <c r="AT230" s="231" t="s">
        <v>74</v>
      </c>
      <c r="AU230" s="231" t="s">
        <v>83</v>
      </c>
      <c r="AY230" s="230" t="s">
        <v>121</v>
      </c>
      <c r="BK230" s="232">
        <f>SUM(BK231:BK232)</f>
        <v>0</v>
      </c>
    </row>
    <row r="231" spans="1:65" s="2" customFormat="1" ht="16.5" customHeight="1">
      <c r="A231" s="38"/>
      <c r="B231" s="39"/>
      <c r="C231" s="235" t="s">
        <v>364</v>
      </c>
      <c r="D231" s="235" t="s">
        <v>123</v>
      </c>
      <c r="E231" s="236" t="s">
        <v>181</v>
      </c>
      <c r="F231" s="237" t="s">
        <v>182</v>
      </c>
      <c r="G231" s="238" t="s">
        <v>183</v>
      </c>
      <c r="H231" s="239">
        <v>265.217</v>
      </c>
      <c r="I231" s="240"/>
      <c r="J231" s="241">
        <f>ROUND(I231*H231,2)</f>
        <v>0</v>
      </c>
      <c r="K231" s="237" t="s">
        <v>127</v>
      </c>
      <c r="L231" s="44"/>
      <c r="M231" s="242" t="s">
        <v>1</v>
      </c>
      <c r="N231" s="243" t="s">
        <v>40</v>
      </c>
      <c r="O231" s="91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6" t="s">
        <v>128</v>
      </c>
      <c r="AT231" s="246" t="s">
        <v>123</v>
      </c>
      <c r="AU231" s="246" t="s">
        <v>85</v>
      </c>
      <c r="AY231" s="17" t="s">
        <v>121</v>
      </c>
      <c r="BE231" s="247">
        <f>IF(N231="základní",J231,0)</f>
        <v>0</v>
      </c>
      <c r="BF231" s="247">
        <f>IF(N231="snížená",J231,0)</f>
        <v>0</v>
      </c>
      <c r="BG231" s="247">
        <f>IF(N231="zákl. přenesená",J231,0)</f>
        <v>0</v>
      </c>
      <c r="BH231" s="247">
        <f>IF(N231="sníž. přenesená",J231,0)</f>
        <v>0</v>
      </c>
      <c r="BI231" s="247">
        <f>IF(N231="nulová",J231,0)</f>
        <v>0</v>
      </c>
      <c r="BJ231" s="17" t="s">
        <v>83</v>
      </c>
      <c r="BK231" s="247">
        <f>ROUND(I231*H231,2)</f>
        <v>0</v>
      </c>
      <c r="BL231" s="17" t="s">
        <v>128</v>
      </c>
      <c r="BM231" s="246" t="s">
        <v>365</v>
      </c>
    </row>
    <row r="232" spans="1:47" s="2" customFormat="1" ht="12">
      <c r="A232" s="38"/>
      <c r="B232" s="39"/>
      <c r="C232" s="40"/>
      <c r="D232" s="248" t="s">
        <v>130</v>
      </c>
      <c r="E232" s="40"/>
      <c r="F232" s="249" t="s">
        <v>185</v>
      </c>
      <c r="G232" s="40"/>
      <c r="H232" s="40"/>
      <c r="I232" s="144"/>
      <c r="J232" s="40"/>
      <c r="K232" s="40"/>
      <c r="L232" s="44"/>
      <c r="M232" s="294"/>
      <c r="N232" s="295"/>
      <c r="O232" s="296"/>
      <c r="P232" s="296"/>
      <c r="Q232" s="296"/>
      <c r="R232" s="296"/>
      <c r="S232" s="296"/>
      <c r="T232" s="297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130</v>
      </c>
      <c r="AU232" s="17" t="s">
        <v>85</v>
      </c>
    </row>
    <row r="233" spans="1:31" s="2" customFormat="1" ht="6.95" customHeight="1">
      <c r="A233" s="38"/>
      <c r="B233" s="66"/>
      <c r="C233" s="67"/>
      <c r="D233" s="67"/>
      <c r="E233" s="67"/>
      <c r="F233" s="67"/>
      <c r="G233" s="67"/>
      <c r="H233" s="67"/>
      <c r="I233" s="183"/>
      <c r="J233" s="67"/>
      <c r="K233" s="67"/>
      <c r="L233" s="44"/>
      <c r="M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</row>
  </sheetData>
  <sheetProtection password="CC35" sheet="1" objects="1" scenarios="1" formatColumns="0" formatRows="0" autoFilter="0"/>
  <autoFilter ref="C120:K23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85</v>
      </c>
    </row>
    <row r="4" spans="2:46" s="1" customFormat="1" ht="24.95" customHeight="1">
      <c r="B4" s="20"/>
      <c r="D4" s="140" t="s">
        <v>95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Labe, Libotenice, revitalizace za koncentrační hrází, č. 259160002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366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15. 6. 2018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27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34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35</v>
      </c>
      <c r="E30" s="38"/>
      <c r="F30" s="38"/>
      <c r="G30" s="38"/>
      <c r="H30" s="38"/>
      <c r="I30" s="144"/>
      <c r="J30" s="157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37</v>
      </c>
      <c r="G32" s="38"/>
      <c r="H32" s="38"/>
      <c r="I32" s="159" t="s">
        <v>36</v>
      </c>
      <c r="J32" s="158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39</v>
      </c>
      <c r="E33" s="142" t="s">
        <v>40</v>
      </c>
      <c r="F33" s="161">
        <f>ROUND((SUM(BE119:BE171)),2)</f>
        <v>0</v>
      </c>
      <c r="G33" s="38"/>
      <c r="H33" s="38"/>
      <c r="I33" s="162">
        <v>0.21</v>
      </c>
      <c r="J33" s="161">
        <f>ROUND(((SUM(BE119:BE171))*I33),2)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41</v>
      </c>
      <c r="F34" s="161">
        <f>ROUND((SUM(BF119:BF171)),2)</f>
        <v>0</v>
      </c>
      <c r="G34" s="38"/>
      <c r="H34" s="38"/>
      <c r="I34" s="162">
        <v>0.15</v>
      </c>
      <c r="J34" s="161">
        <f>ROUND(((SUM(BF119:BF171))*I34),2)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42</v>
      </c>
      <c r="F35" s="161">
        <f>ROUND((SUM(BG119:BG171)),2)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61">
        <f>ROUND((SUM(BH119:BH171)),2)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61">
        <f>ROUND((SUM(BI119:BI171)),2)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48</v>
      </c>
      <c r="E50" s="172"/>
      <c r="F50" s="172"/>
      <c r="G50" s="171" t="s">
        <v>49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50</v>
      </c>
      <c r="E61" s="175"/>
      <c r="F61" s="176" t="s">
        <v>51</v>
      </c>
      <c r="G61" s="174" t="s">
        <v>50</v>
      </c>
      <c r="H61" s="175"/>
      <c r="I61" s="177"/>
      <c r="J61" s="178" t="s">
        <v>51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52</v>
      </c>
      <c r="E65" s="179"/>
      <c r="F65" s="179"/>
      <c r="G65" s="171" t="s">
        <v>53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50</v>
      </c>
      <c r="E76" s="175"/>
      <c r="F76" s="176" t="s">
        <v>51</v>
      </c>
      <c r="G76" s="174" t="s">
        <v>50</v>
      </c>
      <c r="H76" s="175"/>
      <c r="I76" s="177"/>
      <c r="J76" s="178" t="s">
        <v>51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Labe, Libotenice, revitalizace za koncentrační hrází, č. 259160002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03 - Mokřadní plocha v jižní části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15. 6. 2018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Povodí Labe, s. p.</v>
      </c>
      <c r="G91" s="40"/>
      <c r="H91" s="40"/>
      <c r="I91" s="147" t="s">
        <v>30</v>
      </c>
      <c r="J91" s="36" t="str">
        <f>E21</f>
        <v>NDCon, s. r. 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99</v>
      </c>
      <c r="D94" s="189"/>
      <c r="E94" s="189"/>
      <c r="F94" s="189"/>
      <c r="G94" s="189"/>
      <c r="H94" s="189"/>
      <c r="I94" s="190"/>
      <c r="J94" s="191" t="s">
        <v>100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101</v>
      </c>
      <c r="D96" s="40"/>
      <c r="E96" s="40"/>
      <c r="F96" s="40"/>
      <c r="G96" s="40"/>
      <c r="H96" s="40"/>
      <c r="I96" s="144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193"/>
      <c r="C97" s="194"/>
      <c r="D97" s="195" t="s">
        <v>103</v>
      </c>
      <c r="E97" s="196"/>
      <c r="F97" s="196"/>
      <c r="G97" s="196"/>
      <c r="H97" s="196"/>
      <c r="I97" s="197"/>
      <c r="J97" s="198">
        <f>J120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104</v>
      </c>
      <c r="E98" s="203"/>
      <c r="F98" s="203"/>
      <c r="G98" s="203"/>
      <c r="H98" s="203"/>
      <c r="I98" s="204"/>
      <c r="J98" s="205">
        <f>J121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105</v>
      </c>
      <c r="E99" s="203"/>
      <c r="F99" s="203"/>
      <c r="G99" s="203"/>
      <c r="H99" s="203"/>
      <c r="I99" s="204"/>
      <c r="J99" s="205">
        <f>J169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144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183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86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106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87" t="str">
        <f>E7</f>
        <v>Labe, Libotenice, revitalizace za koncentrační hrází, č. 259160002</v>
      </c>
      <c r="F109" s="32"/>
      <c r="G109" s="32"/>
      <c r="H109" s="32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96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SO 03 - Mokřadní plocha v jižní části</v>
      </c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147" t="s">
        <v>22</v>
      </c>
      <c r="J113" s="79" t="str">
        <f>IF(J12="","",J12)</f>
        <v>15. 6. 2018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>Povodí Labe, s. p.</v>
      </c>
      <c r="G115" s="40"/>
      <c r="H115" s="40"/>
      <c r="I115" s="147" t="s">
        <v>30</v>
      </c>
      <c r="J115" s="36" t="str">
        <f>E21</f>
        <v>NDCon, s. r. 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147" t="s">
        <v>33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207"/>
      <c r="B118" s="208"/>
      <c r="C118" s="209" t="s">
        <v>107</v>
      </c>
      <c r="D118" s="210" t="s">
        <v>60</v>
      </c>
      <c r="E118" s="210" t="s">
        <v>56</v>
      </c>
      <c r="F118" s="210" t="s">
        <v>57</v>
      </c>
      <c r="G118" s="210" t="s">
        <v>108</v>
      </c>
      <c r="H118" s="210" t="s">
        <v>109</v>
      </c>
      <c r="I118" s="211" t="s">
        <v>110</v>
      </c>
      <c r="J118" s="210" t="s">
        <v>100</v>
      </c>
      <c r="K118" s="212" t="s">
        <v>111</v>
      </c>
      <c r="L118" s="213"/>
      <c r="M118" s="100" t="s">
        <v>1</v>
      </c>
      <c r="N118" s="101" t="s">
        <v>39</v>
      </c>
      <c r="O118" s="101" t="s">
        <v>112</v>
      </c>
      <c r="P118" s="101" t="s">
        <v>113</v>
      </c>
      <c r="Q118" s="101" t="s">
        <v>114</v>
      </c>
      <c r="R118" s="101" t="s">
        <v>115</v>
      </c>
      <c r="S118" s="101" t="s">
        <v>116</v>
      </c>
      <c r="T118" s="102" t="s">
        <v>117</v>
      </c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</row>
    <row r="119" spans="1:63" s="2" customFormat="1" ht="22.8" customHeight="1">
      <c r="A119" s="38"/>
      <c r="B119" s="39"/>
      <c r="C119" s="107" t="s">
        <v>118</v>
      </c>
      <c r="D119" s="40"/>
      <c r="E119" s="40"/>
      <c r="F119" s="40"/>
      <c r="G119" s="40"/>
      <c r="H119" s="40"/>
      <c r="I119" s="144"/>
      <c r="J119" s="214">
        <f>BK119</f>
        <v>0</v>
      </c>
      <c r="K119" s="40"/>
      <c r="L119" s="44"/>
      <c r="M119" s="103"/>
      <c r="N119" s="215"/>
      <c r="O119" s="104"/>
      <c r="P119" s="216">
        <f>P120</f>
        <v>0</v>
      </c>
      <c r="Q119" s="104"/>
      <c r="R119" s="216">
        <f>R120</f>
        <v>0.02</v>
      </c>
      <c r="S119" s="104"/>
      <c r="T119" s="217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74</v>
      </c>
      <c r="AU119" s="17" t="s">
        <v>102</v>
      </c>
      <c r="BK119" s="218">
        <f>BK120</f>
        <v>0</v>
      </c>
    </row>
    <row r="120" spans="1:63" s="12" customFormat="1" ht="25.9" customHeight="1">
      <c r="A120" s="12"/>
      <c r="B120" s="219"/>
      <c r="C120" s="220"/>
      <c r="D120" s="221" t="s">
        <v>74</v>
      </c>
      <c r="E120" s="222" t="s">
        <v>119</v>
      </c>
      <c r="F120" s="222" t="s">
        <v>120</v>
      </c>
      <c r="G120" s="220"/>
      <c r="H120" s="220"/>
      <c r="I120" s="223"/>
      <c r="J120" s="224">
        <f>BK120</f>
        <v>0</v>
      </c>
      <c r="K120" s="220"/>
      <c r="L120" s="225"/>
      <c r="M120" s="226"/>
      <c r="N120" s="227"/>
      <c r="O120" s="227"/>
      <c r="P120" s="228">
        <f>P121+P169</f>
        <v>0</v>
      </c>
      <c r="Q120" s="227"/>
      <c r="R120" s="228">
        <f>R121+R169</f>
        <v>0.02</v>
      </c>
      <c r="S120" s="227"/>
      <c r="T120" s="229">
        <f>T121+T169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0" t="s">
        <v>83</v>
      </c>
      <c r="AT120" s="231" t="s">
        <v>74</v>
      </c>
      <c r="AU120" s="231" t="s">
        <v>75</v>
      </c>
      <c r="AY120" s="230" t="s">
        <v>121</v>
      </c>
      <c r="BK120" s="232">
        <f>BK121+BK169</f>
        <v>0</v>
      </c>
    </row>
    <row r="121" spans="1:63" s="12" customFormat="1" ht="22.8" customHeight="1">
      <c r="A121" s="12"/>
      <c r="B121" s="219"/>
      <c r="C121" s="220"/>
      <c r="D121" s="221" t="s">
        <v>74</v>
      </c>
      <c r="E121" s="233" t="s">
        <v>83</v>
      </c>
      <c r="F121" s="233" t="s">
        <v>122</v>
      </c>
      <c r="G121" s="220"/>
      <c r="H121" s="220"/>
      <c r="I121" s="223"/>
      <c r="J121" s="234">
        <f>BK121</f>
        <v>0</v>
      </c>
      <c r="K121" s="220"/>
      <c r="L121" s="225"/>
      <c r="M121" s="226"/>
      <c r="N121" s="227"/>
      <c r="O121" s="227"/>
      <c r="P121" s="228">
        <f>SUM(P122:P168)</f>
        <v>0</v>
      </c>
      <c r="Q121" s="227"/>
      <c r="R121" s="228">
        <f>SUM(R122:R168)</f>
        <v>0.02</v>
      </c>
      <c r="S121" s="227"/>
      <c r="T121" s="229">
        <f>SUM(T122:T168)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0" t="s">
        <v>83</v>
      </c>
      <c r="AT121" s="231" t="s">
        <v>74</v>
      </c>
      <c r="AU121" s="231" t="s">
        <v>83</v>
      </c>
      <c r="AY121" s="230" t="s">
        <v>121</v>
      </c>
      <c r="BK121" s="232">
        <f>SUM(BK122:BK168)</f>
        <v>0</v>
      </c>
    </row>
    <row r="122" spans="1:65" s="2" customFormat="1" ht="16.5" customHeight="1">
      <c r="A122" s="38"/>
      <c r="B122" s="39"/>
      <c r="C122" s="235" t="s">
        <v>83</v>
      </c>
      <c r="D122" s="235" t="s">
        <v>123</v>
      </c>
      <c r="E122" s="236" t="s">
        <v>124</v>
      </c>
      <c r="F122" s="237" t="s">
        <v>125</v>
      </c>
      <c r="G122" s="238" t="s">
        <v>126</v>
      </c>
      <c r="H122" s="239">
        <v>89.25</v>
      </c>
      <c r="I122" s="240"/>
      <c r="J122" s="241">
        <f>ROUND(I122*H122,2)</f>
        <v>0</v>
      </c>
      <c r="K122" s="237" t="s">
        <v>127</v>
      </c>
      <c r="L122" s="44"/>
      <c r="M122" s="242" t="s">
        <v>1</v>
      </c>
      <c r="N122" s="243" t="s">
        <v>40</v>
      </c>
      <c r="O122" s="91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6" t="s">
        <v>128</v>
      </c>
      <c r="AT122" s="246" t="s">
        <v>123</v>
      </c>
      <c r="AU122" s="246" t="s">
        <v>85</v>
      </c>
      <c r="AY122" s="17" t="s">
        <v>121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17" t="s">
        <v>83</v>
      </c>
      <c r="BK122" s="247">
        <f>ROUND(I122*H122,2)</f>
        <v>0</v>
      </c>
      <c r="BL122" s="17" t="s">
        <v>128</v>
      </c>
      <c r="BM122" s="246" t="s">
        <v>367</v>
      </c>
    </row>
    <row r="123" spans="1:47" s="2" customFormat="1" ht="12">
      <c r="A123" s="38"/>
      <c r="B123" s="39"/>
      <c r="C123" s="40"/>
      <c r="D123" s="248" t="s">
        <v>130</v>
      </c>
      <c r="E123" s="40"/>
      <c r="F123" s="249" t="s">
        <v>131</v>
      </c>
      <c r="G123" s="40"/>
      <c r="H123" s="40"/>
      <c r="I123" s="144"/>
      <c r="J123" s="40"/>
      <c r="K123" s="40"/>
      <c r="L123" s="44"/>
      <c r="M123" s="250"/>
      <c r="N123" s="251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130</v>
      </c>
      <c r="AU123" s="17" t="s">
        <v>85</v>
      </c>
    </row>
    <row r="124" spans="1:51" s="14" customFormat="1" ht="12">
      <c r="A124" s="14"/>
      <c r="B124" s="263"/>
      <c r="C124" s="264"/>
      <c r="D124" s="248" t="s">
        <v>132</v>
      </c>
      <c r="E124" s="265" t="s">
        <v>1</v>
      </c>
      <c r="F124" s="266" t="s">
        <v>368</v>
      </c>
      <c r="G124" s="264"/>
      <c r="H124" s="265" t="s">
        <v>1</v>
      </c>
      <c r="I124" s="267"/>
      <c r="J124" s="264"/>
      <c r="K124" s="264"/>
      <c r="L124" s="268"/>
      <c r="M124" s="269"/>
      <c r="N124" s="270"/>
      <c r="O124" s="270"/>
      <c r="P124" s="270"/>
      <c r="Q124" s="270"/>
      <c r="R124" s="270"/>
      <c r="S124" s="270"/>
      <c r="T124" s="27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72" t="s">
        <v>132</v>
      </c>
      <c r="AU124" s="272" t="s">
        <v>85</v>
      </c>
      <c r="AV124" s="14" t="s">
        <v>83</v>
      </c>
      <c r="AW124" s="14" t="s">
        <v>32</v>
      </c>
      <c r="AX124" s="14" t="s">
        <v>75</v>
      </c>
      <c r="AY124" s="272" t="s">
        <v>121</v>
      </c>
    </row>
    <row r="125" spans="1:51" s="13" customFormat="1" ht="12">
      <c r="A125" s="13"/>
      <c r="B125" s="252"/>
      <c r="C125" s="253"/>
      <c r="D125" s="248" t="s">
        <v>132</v>
      </c>
      <c r="E125" s="254" t="s">
        <v>1</v>
      </c>
      <c r="F125" s="255" t="s">
        <v>369</v>
      </c>
      <c r="G125" s="253"/>
      <c r="H125" s="256">
        <v>89.25</v>
      </c>
      <c r="I125" s="257"/>
      <c r="J125" s="253"/>
      <c r="K125" s="253"/>
      <c r="L125" s="258"/>
      <c r="M125" s="259"/>
      <c r="N125" s="260"/>
      <c r="O125" s="260"/>
      <c r="P125" s="260"/>
      <c r="Q125" s="260"/>
      <c r="R125" s="260"/>
      <c r="S125" s="260"/>
      <c r="T125" s="26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2" t="s">
        <v>132</v>
      </c>
      <c r="AU125" s="262" t="s">
        <v>85</v>
      </c>
      <c r="AV125" s="13" t="s">
        <v>85</v>
      </c>
      <c r="AW125" s="13" t="s">
        <v>32</v>
      </c>
      <c r="AX125" s="13" t="s">
        <v>83</v>
      </c>
      <c r="AY125" s="262" t="s">
        <v>121</v>
      </c>
    </row>
    <row r="126" spans="1:65" s="2" customFormat="1" ht="16.5" customHeight="1">
      <c r="A126" s="38"/>
      <c r="B126" s="39"/>
      <c r="C126" s="235" t="s">
        <v>85</v>
      </c>
      <c r="D126" s="235" t="s">
        <v>123</v>
      </c>
      <c r="E126" s="236" t="s">
        <v>244</v>
      </c>
      <c r="F126" s="237" t="s">
        <v>245</v>
      </c>
      <c r="G126" s="238" t="s">
        <v>126</v>
      </c>
      <c r="H126" s="239">
        <v>67.815</v>
      </c>
      <c r="I126" s="240"/>
      <c r="J126" s="241">
        <f>ROUND(I126*H126,2)</f>
        <v>0</v>
      </c>
      <c r="K126" s="237" t="s">
        <v>127</v>
      </c>
      <c r="L126" s="44"/>
      <c r="M126" s="242" t="s">
        <v>1</v>
      </c>
      <c r="N126" s="243" t="s">
        <v>40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128</v>
      </c>
      <c r="AT126" s="246" t="s">
        <v>123</v>
      </c>
      <c r="AU126" s="246" t="s">
        <v>85</v>
      </c>
      <c r="AY126" s="17" t="s">
        <v>121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83</v>
      </c>
      <c r="BK126" s="247">
        <f>ROUND(I126*H126,2)</f>
        <v>0</v>
      </c>
      <c r="BL126" s="17" t="s">
        <v>128</v>
      </c>
      <c r="BM126" s="246" t="s">
        <v>370</v>
      </c>
    </row>
    <row r="127" spans="1:47" s="2" customFormat="1" ht="12">
      <c r="A127" s="38"/>
      <c r="B127" s="39"/>
      <c r="C127" s="40"/>
      <c r="D127" s="248" t="s">
        <v>130</v>
      </c>
      <c r="E127" s="40"/>
      <c r="F127" s="249" t="s">
        <v>247</v>
      </c>
      <c r="G127" s="40"/>
      <c r="H127" s="40"/>
      <c r="I127" s="144"/>
      <c r="J127" s="40"/>
      <c r="K127" s="40"/>
      <c r="L127" s="44"/>
      <c r="M127" s="250"/>
      <c r="N127" s="251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130</v>
      </c>
      <c r="AU127" s="17" t="s">
        <v>85</v>
      </c>
    </row>
    <row r="128" spans="1:51" s="13" customFormat="1" ht="12">
      <c r="A128" s="13"/>
      <c r="B128" s="252"/>
      <c r="C128" s="253"/>
      <c r="D128" s="248" t="s">
        <v>132</v>
      </c>
      <c r="E128" s="254" t="s">
        <v>1</v>
      </c>
      <c r="F128" s="255" t="s">
        <v>371</v>
      </c>
      <c r="G128" s="253"/>
      <c r="H128" s="256">
        <v>67.815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2" t="s">
        <v>132</v>
      </c>
      <c r="AU128" s="262" t="s">
        <v>85</v>
      </c>
      <c r="AV128" s="13" t="s">
        <v>85</v>
      </c>
      <c r="AW128" s="13" t="s">
        <v>32</v>
      </c>
      <c r="AX128" s="13" t="s">
        <v>83</v>
      </c>
      <c r="AY128" s="262" t="s">
        <v>121</v>
      </c>
    </row>
    <row r="129" spans="1:65" s="2" customFormat="1" ht="16.5" customHeight="1">
      <c r="A129" s="38"/>
      <c r="B129" s="39"/>
      <c r="C129" s="235" t="s">
        <v>139</v>
      </c>
      <c r="D129" s="235" t="s">
        <v>123</v>
      </c>
      <c r="E129" s="236" t="s">
        <v>250</v>
      </c>
      <c r="F129" s="237" t="s">
        <v>251</v>
      </c>
      <c r="G129" s="238" t="s">
        <v>126</v>
      </c>
      <c r="H129" s="239">
        <v>67.815</v>
      </c>
      <c r="I129" s="240"/>
      <c r="J129" s="241">
        <f>ROUND(I129*H129,2)</f>
        <v>0</v>
      </c>
      <c r="K129" s="237" t="s">
        <v>127</v>
      </c>
      <c r="L129" s="44"/>
      <c r="M129" s="242" t="s">
        <v>1</v>
      </c>
      <c r="N129" s="243" t="s">
        <v>40</v>
      </c>
      <c r="O129" s="91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6" t="s">
        <v>128</v>
      </c>
      <c r="AT129" s="246" t="s">
        <v>123</v>
      </c>
      <c r="AU129" s="246" t="s">
        <v>85</v>
      </c>
      <c r="AY129" s="17" t="s">
        <v>121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7" t="s">
        <v>83</v>
      </c>
      <c r="BK129" s="247">
        <f>ROUND(I129*H129,2)</f>
        <v>0</v>
      </c>
      <c r="BL129" s="17" t="s">
        <v>128</v>
      </c>
      <c r="BM129" s="246" t="s">
        <v>372</v>
      </c>
    </row>
    <row r="130" spans="1:47" s="2" customFormat="1" ht="12">
      <c r="A130" s="38"/>
      <c r="B130" s="39"/>
      <c r="C130" s="40"/>
      <c r="D130" s="248" t="s">
        <v>130</v>
      </c>
      <c r="E130" s="40"/>
      <c r="F130" s="249" t="s">
        <v>253</v>
      </c>
      <c r="G130" s="40"/>
      <c r="H130" s="40"/>
      <c r="I130" s="144"/>
      <c r="J130" s="40"/>
      <c r="K130" s="40"/>
      <c r="L130" s="44"/>
      <c r="M130" s="250"/>
      <c r="N130" s="251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130</v>
      </c>
      <c r="AU130" s="17" t="s">
        <v>85</v>
      </c>
    </row>
    <row r="131" spans="1:51" s="13" customFormat="1" ht="12">
      <c r="A131" s="13"/>
      <c r="B131" s="252"/>
      <c r="C131" s="253"/>
      <c r="D131" s="248" t="s">
        <v>132</v>
      </c>
      <c r="E131" s="254" t="s">
        <v>1</v>
      </c>
      <c r="F131" s="255" t="s">
        <v>373</v>
      </c>
      <c r="G131" s="253"/>
      <c r="H131" s="256">
        <v>67.815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2" t="s">
        <v>132</v>
      </c>
      <c r="AU131" s="262" t="s">
        <v>85</v>
      </c>
      <c r="AV131" s="13" t="s">
        <v>85</v>
      </c>
      <c r="AW131" s="13" t="s">
        <v>32</v>
      </c>
      <c r="AX131" s="13" t="s">
        <v>83</v>
      </c>
      <c r="AY131" s="262" t="s">
        <v>121</v>
      </c>
    </row>
    <row r="132" spans="1:65" s="2" customFormat="1" ht="16.5" customHeight="1">
      <c r="A132" s="38"/>
      <c r="B132" s="39"/>
      <c r="C132" s="235" t="s">
        <v>128</v>
      </c>
      <c r="D132" s="235" t="s">
        <v>123</v>
      </c>
      <c r="E132" s="236" t="s">
        <v>151</v>
      </c>
      <c r="F132" s="237" t="s">
        <v>152</v>
      </c>
      <c r="G132" s="238" t="s">
        <v>147</v>
      </c>
      <c r="H132" s="239">
        <v>680</v>
      </c>
      <c r="I132" s="240"/>
      <c r="J132" s="241">
        <f>ROUND(I132*H132,2)</f>
        <v>0</v>
      </c>
      <c r="K132" s="237" t="s">
        <v>127</v>
      </c>
      <c r="L132" s="44"/>
      <c r="M132" s="242" t="s">
        <v>1</v>
      </c>
      <c r="N132" s="243" t="s">
        <v>40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128</v>
      </c>
      <c r="AT132" s="246" t="s">
        <v>123</v>
      </c>
      <c r="AU132" s="246" t="s">
        <v>85</v>
      </c>
      <c r="AY132" s="17" t="s">
        <v>121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83</v>
      </c>
      <c r="BK132" s="247">
        <f>ROUND(I132*H132,2)</f>
        <v>0</v>
      </c>
      <c r="BL132" s="17" t="s">
        <v>128</v>
      </c>
      <c r="BM132" s="246" t="s">
        <v>374</v>
      </c>
    </row>
    <row r="133" spans="1:47" s="2" customFormat="1" ht="12">
      <c r="A133" s="38"/>
      <c r="B133" s="39"/>
      <c r="C133" s="40"/>
      <c r="D133" s="248" t="s">
        <v>130</v>
      </c>
      <c r="E133" s="40"/>
      <c r="F133" s="249" t="s">
        <v>154</v>
      </c>
      <c r="G133" s="40"/>
      <c r="H133" s="40"/>
      <c r="I133" s="144"/>
      <c r="J133" s="40"/>
      <c r="K133" s="40"/>
      <c r="L133" s="44"/>
      <c r="M133" s="250"/>
      <c r="N133" s="25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130</v>
      </c>
      <c r="AU133" s="17" t="s">
        <v>85</v>
      </c>
    </row>
    <row r="134" spans="1:51" s="14" customFormat="1" ht="12">
      <c r="A134" s="14"/>
      <c r="B134" s="263"/>
      <c r="C134" s="264"/>
      <c r="D134" s="248" t="s">
        <v>132</v>
      </c>
      <c r="E134" s="265" t="s">
        <v>1</v>
      </c>
      <c r="F134" s="266" t="s">
        <v>375</v>
      </c>
      <c r="G134" s="264"/>
      <c r="H134" s="265" t="s">
        <v>1</v>
      </c>
      <c r="I134" s="267"/>
      <c r="J134" s="264"/>
      <c r="K134" s="264"/>
      <c r="L134" s="268"/>
      <c r="M134" s="269"/>
      <c r="N134" s="270"/>
      <c r="O134" s="270"/>
      <c r="P134" s="270"/>
      <c r="Q134" s="270"/>
      <c r="R134" s="270"/>
      <c r="S134" s="270"/>
      <c r="T134" s="27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2" t="s">
        <v>132</v>
      </c>
      <c r="AU134" s="272" t="s">
        <v>85</v>
      </c>
      <c r="AV134" s="14" t="s">
        <v>83</v>
      </c>
      <c r="AW134" s="14" t="s">
        <v>32</v>
      </c>
      <c r="AX134" s="14" t="s">
        <v>75</v>
      </c>
      <c r="AY134" s="272" t="s">
        <v>121</v>
      </c>
    </row>
    <row r="135" spans="1:51" s="13" customFormat="1" ht="12">
      <c r="A135" s="13"/>
      <c r="B135" s="252"/>
      <c r="C135" s="253"/>
      <c r="D135" s="248" t="s">
        <v>132</v>
      </c>
      <c r="E135" s="254" t="s">
        <v>1</v>
      </c>
      <c r="F135" s="255" t="s">
        <v>376</v>
      </c>
      <c r="G135" s="253"/>
      <c r="H135" s="256">
        <v>680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2" t="s">
        <v>132</v>
      </c>
      <c r="AU135" s="262" t="s">
        <v>85</v>
      </c>
      <c r="AV135" s="13" t="s">
        <v>85</v>
      </c>
      <c r="AW135" s="13" t="s">
        <v>32</v>
      </c>
      <c r="AX135" s="13" t="s">
        <v>83</v>
      </c>
      <c r="AY135" s="262" t="s">
        <v>121</v>
      </c>
    </row>
    <row r="136" spans="1:65" s="2" customFormat="1" ht="16.5" customHeight="1">
      <c r="A136" s="38"/>
      <c r="B136" s="39"/>
      <c r="C136" s="235" t="s">
        <v>150</v>
      </c>
      <c r="D136" s="235" t="s">
        <v>123</v>
      </c>
      <c r="E136" s="236" t="s">
        <v>377</v>
      </c>
      <c r="F136" s="237" t="s">
        <v>378</v>
      </c>
      <c r="G136" s="238" t="s">
        <v>126</v>
      </c>
      <c r="H136" s="239">
        <v>770.22</v>
      </c>
      <c r="I136" s="240"/>
      <c r="J136" s="241">
        <f>ROUND(I136*H136,2)</f>
        <v>0</v>
      </c>
      <c r="K136" s="237" t="s">
        <v>127</v>
      </c>
      <c r="L136" s="44"/>
      <c r="M136" s="242" t="s">
        <v>1</v>
      </c>
      <c r="N136" s="243" t="s">
        <v>40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128</v>
      </c>
      <c r="AT136" s="246" t="s">
        <v>123</v>
      </c>
      <c r="AU136" s="246" t="s">
        <v>85</v>
      </c>
      <c r="AY136" s="17" t="s">
        <v>121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83</v>
      </c>
      <c r="BK136" s="247">
        <f>ROUND(I136*H136,2)</f>
        <v>0</v>
      </c>
      <c r="BL136" s="17" t="s">
        <v>128</v>
      </c>
      <c r="BM136" s="246" t="s">
        <v>379</v>
      </c>
    </row>
    <row r="137" spans="1:47" s="2" customFormat="1" ht="12">
      <c r="A137" s="38"/>
      <c r="B137" s="39"/>
      <c r="C137" s="40"/>
      <c r="D137" s="248" t="s">
        <v>130</v>
      </c>
      <c r="E137" s="40"/>
      <c r="F137" s="249" t="s">
        <v>380</v>
      </c>
      <c r="G137" s="40"/>
      <c r="H137" s="40"/>
      <c r="I137" s="144"/>
      <c r="J137" s="40"/>
      <c r="K137" s="40"/>
      <c r="L137" s="44"/>
      <c r="M137" s="250"/>
      <c r="N137" s="25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130</v>
      </c>
      <c r="AU137" s="17" t="s">
        <v>85</v>
      </c>
    </row>
    <row r="138" spans="1:51" s="13" customFormat="1" ht="12">
      <c r="A138" s="13"/>
      <c r="B138" s="252"/>
      <c r="C138" s="253"/>
      <c r="D138" s="248" t="s">
        <v>132</v>
      </c>
      <c r="E138" s="254" t="s">
        <v>1</v>
      </c>
      <c r="F138" s="255" t="s">
        <v>381</v>
      </c>
      <c r="G138" s="253"/>
      <c r="H138" s="256">
        <v>770.22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2" t="s">
        <v>132</v>
      </c>
      <c r="AU138" s="262" t="s">
        <v>85</v>
      </c>
      <c r="AV138" s="13" t="s">
        <v>85</v>
      </c>
      <c r="AW138" s="13" t="s">
        <v>32</v>
      </c>
      <c r="AX138" s="13" t="s">
        <v>83</v>
      </c>
      <c r="AY138" s="262" t="s">
        <v>121</v>
      </c>
    </row>
    <row r="139" spans="1:65" s="2" customFormat="1" ht="16.5" customHeight="1">
      <c r="A139" s="38"/>
      <c r="B139" s="39"/>
      <c r="C139" s="235" t="s">
        <v>157</v>
      </c>
      <c r="D139" s="235" t="s">
        <v>123</v>
      </c>
      <c r="E139" s="236" t="s">
        <v>382</v>
      </c>
      <c r="F139" s="237" t="s">
        <v>383</v>
      </c>
      <c r="G139" s="238" t="s">
        <v>126</v>
      </c>
      <c r="H139" s="239">
        <v>770.22</v>
      </c>
      <c r="I139" s="240"/>
      <c r="J139" s="241">
        <f>ROUND(I139*H139,2)</f>
        <v>0</v>
      </c>
      <c r="K139" s="237" t="s">
        <v>127</v>
      </c>
      <c r="L139" s="44"/>
      <c r="M139" s="242" t="s">
        <v>1</v>
      </c>
      <c r="N139" s="243" t="s">
        <v>40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128</v>
      </c>
      <c r="AT139" s="246" t="s">
        <v>123</v>
      </c>
      <c r="AU139" s="246" t="s">
        <v>85</v>
      </c>
      <c r="AY139" s="17" t="s">
        <v>121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83</v>
      </c>
      <c r="BK139" s="247">
        <f>ROUND(I139*H139,2)</f>
        <v>0</v>
      </c>
      <c r="BL139" s="17" t="s">
        <v>128</v>
      </c>
      <c r="BM139" s="246" t="s">
        <v>384</v>
      </c>
    </row>
    <row r="140" spans="1:47" s="2" customFormat="1" ht="12">
      <c r="A140" s="38"/>
      <c r="B140" s="39"/>
      <c r="C140" s="40"/>
      <c r="D140" s="248" t="s">
        <v>130</v>
      </c>
      <c r="E140" s="40"/>
      <c r="F140" s="249" t="s">
        <v>385</v>
      </c>
      <c r="G140" s="40"/>
      <c r="H140" s="40"/>
      <c r="I140" s="144"/>
      <c r="J140" s="40"/>
      <c r="K140" s="40"/>
      <c r="L140" s="44"/>
      <c r="M140" s="250"/>
      <c r="N140" s="251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130</v>
      </c>
      <c r="AU140" s="17" t="s">
        <v>85</v>
      </c>
    </row>
    <row r="141" spans="1:51" s="13" customFormat="1" ht="12">
      <c r="A141" s="13"/>
      <c r="B141" s="252"/>
      <c r="C141" s="253"/>
      <c r="D141" s="248" t="s">
        <v>132</v>
      </c>
      <c r="E141" s="254" t="s">
        <v>1</v>
      </c>
      <c r="F141" s="255" t="s">
        <v>381</v>
      </c>
      <c r="G141" s="253"/>
      <c r="H141" s="256">
        <v>770.22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2" t="s">
        <v>132</v>
      </c>
      <c r="AU141" s="262" t="s">
        <v>85</v>
      </c>
      <c r="AV141" s="13" t="s">
        <v>85</v>
      </c>
      <c r="AW141" s="13" t="s">
        <v>32</v>
      </c>
      <c r="AX141" s="13" t="s">
        <v>83</v>
      </c>
      <c r="AY141" s="262" t="s">
        <v>121</v>
      </c>
    </row>
    <row r="142" spans="1:65" s="2" customFormat="1" ht="16.5" customHeight="1">
      <c r="A142" s="38"/>
      <c r="B142" s="39"/>
      <c r="C142" s="235" t="s">
        <v>167</v>
      </c>
      <c r="D142" s="235" t="s">
        <v>123</v>
      </c>
      <c r="E142" s="236" t="s">
        <v>386</v>
      </c>
      <c r="F142" s="237" t="s">
        <v>387</v>
      </c>
      <c r="G142" s="238" t="s">
        <v>126</v>
      </c>
      <c r="H142" s="239">
        <v>905.85</v>
      </c>
      <c r="I142" s="240"/>
      <c r="J142" s="241">
        <f>ROUND(I142*H142,2)</f>
        <v>0</v>
      </c>
      <c r="K142" s="237" t="s">
        <v>1</v>
      </c>
      <c r="L142" s="44"/>
      <c r="M142" s="242" t="s">
        <v>1</v>
      </c>
      <c r="N142" s="243" t="s">
        <v>40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128</v>
      </c>
      <c r="AT142" s="246" t="s">
        <v>123</v>
      </c>
      <c r="AU142" s="246" t="s">
        <v>85</v>
      </c>
      <c r="AY142" s="17" t="s">
        <v>121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83</v>
      </c>
      <c r="BK142" s="247">
        <f>ROUND(I142*H142,2)</f>
        <v>0</v>
      </c>
      <c r="BL142" s="17" t="s">
        <v>128</v>
      </c>
      <c r="BM142" s="246" t="s">
        <v>388</v>
      </c>
    </row>
    <row r="143" spans="1:47" s="2" customFormat="1" ht="12">
      <c r="A143" s="38"/>
      <c r="B143" s="39"/>
      <c r="C143" s="40"/>
      <c r="D143" s="248" t="s">
        <v>130</v>
      </c>
      <c r="E143" s="40"/>
      <c r="F143" s="249" t="s">
        <v>389</v>
      </c>
      <c r="G143" s="40"/>
      <c r="H143" s="40"/>
      <c r="I143" s="144"/>
      <c r="J143" s="40"/>
      <c r="K143" s="40"/>
      <c r="L143" s="44"/>
      <c r="M143" s="250"/>
      <c r="N143" s="25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130</v>
      </c>
      <c r="AU143" s="17" t="s">
        <v>85</v>
      </c>
    </row>
    <row r="144" spans="1:47" s="2" customFormat="1" ht="12">
      <c r="A144" s="38"/>
      <c r="B144" s="39"/>
      <c r="C144" s="40"/>
      <c r="D144" s="248" t="s">
        <v>322</v>
      </c>
      <c r="E144" s="40"/>
      <c r="F144" s="298" t="s">
        <v>390</v>
      </c>
      <c r="G144" s="40"/>
      <c r="H144" s="40"/>
      <c r="I144" s="144"/>
      <c r="J144" s="40"/>
      <c r="K144" s="40"/>
      <c r="L144" s="44"/>
      <c r="M144" s="250"/>
      <c r="N144" s="25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322</v>
      </c>
      <c r="AU144" s="17" t="s">
        <v>85</v>
      </c>
    </row>
    <row r="145" spans="1:51" s="14" customFormat="1" ht="12">
      <c r="A145" s="14"/>
      <c r="B145" s="263"/>
      <c r="C145" s="264"/>
      <c r="D145" s="248" t="s">
        <v>132</v>
      </c>
      <c r="E145" s="265" t="s">
        <v>1</v>
      </c>
      <c r="F145" s="266" t="s">
        <v>391</v>
      </c>
      <c r="G145" s="264"/>
      <c r="H145" s="265" t="s">
        <v>1</v>
      </c>
      <c r="I145" s="267"/>
      <c r="J145" s="264"/>
      <c r="K145" s="264"/>
      <c r="L145" s="268"/>
      <c r="M145" s="269"/>
      <c r="N145" s="270"/>
      <c r="O145" s="270"/>
      <c r="P145" s="270"/>
      <c r="Q145" s="270"/>
      <c r="R145" s="270"/>
      <c r="S145" s="270"/>
      <c r="T145" s="27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2" t="s">
        <v>132</v>
      </c>
      <c r="AU145" s="272" t="s">
        <v>85</v>
      </c>
      <c r="AV145" s="14" t="s">
        <v>83</v>
      </c>
      <c r="AW145" s="14" t="s">
        <v>32</v>
      </c>
      <c r="AX145" s="14" t="s">
        <v>75</v>
      </c>
      <c r="AY145" s="272" t="s">
        <v>121</v>
      </c>
    </row>
    <row r="146" spans="1:51" s="13" customFormat="1" ht="12">
      <c r="A146" s="13"/>
      <c r="B146" s="252"/>
      <c r="C146" s="253"/>
      <c r="D146" s="248" t="s">
        <v>132</v>
      </c>
      <c r="E146" s="254" t="s">
        <v>1</v>
      </c>
      <c r="F146" s="255" t="s">
        <v>392</v>
      </c>
      <c r="G146" s="253"/>
      <c r="H146" s="256">
        <v>905.85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2" t="s">
        <v>132</v>
      </c>
      <c r="AU146" s="262" t="s">
        <v>85</v>
      </c>
      <c r="AV146" s="13" t="s">
        <v>85</v>
      </c>
      <c r="AW146" s="13" t="s">
        <v>32</v>
      </c>
      <c r="AX146" s="13" t="s">
        <v>83</v>
      </c>
      <c r="AY146" s="262" t="s">
        <v>121</v>
      </c>
    </row>
    <row r="147" spans="1:65" s="2" customFormat="1" ht="16.5" customHeight="1">
      <c r="A147" s="38"/>
      <c r="B147" s="39"/>
      <c r="C147" s="235" t="s">
        <v>172</v>
      </c>
      <c r="D147" s="235" t="s">
        <v>123</v>
      </c>
      <c r="E147" s="236" t="s">
        <v>393</v>
      </c>
      <c r="F147" s="237" t="s">
        <v>394</v>
      </c>
      <c r="G147" s="238" t="s">
        <v>126</v>
      </c>
      <c r="H147" s="239">
        <v>76.5</v>
      </c>
      <c r="I147" s="240"/>
      <c r="J147" s="241">
        <f>ROUND(I147*H147,2)</f>
        <v>0</v>
      </c>
      <c r="K147" s="237" t="s">
        <v>127</v>
      </c>
      <c r="L147" s="44"/>
      <c r="M147" s="242" t="s">
        <v>1</v>
      </c>
      <c r="N147" s="243" t="s">
        <v>40</v>
      </c>
      <c r="O147" s="91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128</v>
      </c>
      <c r="AT147" s="246" t="s">
        <v>123</v>
      </c>
      <c r="AU147" s="246" t="s">
        <v>85</v>
      </c>
      <c r="AY147" s="17" t="s">
        <v>121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83</v>
      </c>
      <c r="BK147" s="247">
        <f>ROUND(I147*H147,2)</f>
        <v>0</v>
      </c>
      <c r="BL147" s="17" t="s">
        <v>128</v>
      </c>
      <c r="BM147" s="246" t="s">
        <v>395</v>
      </c>
    </row>
    <row r="148" spans="1:47" s="2" customFormat="1" ht="12">
      <c r="A148" s="38"/>
      <c r="B148" s="39"/>
      <c r="C148" s="40"/>
      <c r="D148" s="248" t="s">
        <v>130</v>
      </c>
      <c r="E148" s="40"/>
      <c r="F148" s="249" t="s">
        <v>396</v>
      </c>
      <c r="G148" s="40"/>
      <c r="H148" s="40"/>
      <c r="I148" s="144"/>
      <c r="J148" s="40"/>
      <c r="K148" s="40"/>
      <c r="L148" s="44"/>
      <c r="M148" s="250"/>
      <c r="N148" s="25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130</v>
      </c>
      <c r="AU148" s="17" t="s">
        <v>85</v>
      </c>
    </row>
    <row r="149" spans="1:51" s="14" customFormat="1" ht="12">
      <c r="A149" s="14"/>
      <c r="B149" s="263"/>
      <c r="C149" s="264"/>
      <c r="D149" s="248" t="s">
        <v>132</v>
      </c>
      <c r="E149" s="265" t="s">
        <v>1</v>
      </c>
      <c r="F149" s="266" t="s">
        <v>397</v>
      </c>
      <c r="G149" s="264"/>
      <c r="H149" s="265" t="s">
        <v>1</v>
      </c>
      <c r="I149" s="267"/>
      <c r="J149" s="264"/>
      <c r="K149" s="264"/>
      <c r="L149" s="268"/>
      <c r="M149" s="269"/>
      <c r="N149" s="270"/>
      <c r="O149" s="270"/>
      <c r="P149" s="270"/>
      <c r="Q149" s="270"/>
      <c r="R149" s="270"/>
      <c r="S149" s="270"/>
      <c r="T149" s="27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2" t="s">
        <v>132</v>
      </c>
      <c r="AU149" s="272" t="s">
        <v>85</v>
      </c>
      <c r="AV149" s="14" t="s">
        <v>83</v>
      </c>
      <c r="AW149" s="14" t="s">
        <v>32</v>
      </c>
      <c r="AX149" s="14" t="s">
        <v>75</v>
      </c>
      <c r="AY149" s="272" t="s">
        <v>121</v>
      </c>
    </row>
    <row r="150" spans="1:51" s="13" customFormat="1" ht="12">
      <c r="A150" s="13"/>
      <c r="B150" s="252"/>
      <c r="C150" s="253"/>
      <c r="D150" s="248" t="s">
        <v>132</v>
      </c>
      <c r="E150" s="254" t="s">
        <v>1</v>
      </c>
      <c r="F150" s="255" t="s">
        <v>398</v>
      </c>
      <c r="G150" s="253"/>
      <c r="H150" s="256">
        <v>76.5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2" t="s">
        <v>132</v>
      </c>
      <c r="AU150" s="262" t="s">
        <v>85</v>
      </c>
      <c r="AV150" s="13" t="s">
        <v>85</v>
      </c>
      <c r="AW150" s="13" t="s">
        <v>32</v>
      </c>
      <c r="AX150" s="13" t="s">
        <v>83</v>
      </c>
      <c r="AY150" s="262" t="s">
        <v>121</v>
      </c>
    </row>
    <row r="151" spans="1:65" s="2" customFormat="1" ht="16.5" customHeight="1">
      <c r="A151" s="38"/>
      <c r="B151" s="39"/>
      <c r="C151" s="235" t="s">
        <v>180</v>
      </c>
      <c r="D151" s="235" t="s">
        <v>123</v>
      </c>
      <c r="E151" s="236" t="s">
        <v>399</v>
      </c>
      <c r="F151" s="237" t="s">
        <v>400</v>
      </c>
      <c r="G151" s="238" t="s">
        <v>126</v>
      </c>
      <c r="H151" s="239">
        <v>76.5</v>
      </c>
      <c r="I151" s="240"/>
      <c r="J151" s="241">
        <f>ROUND(I151*H151,2)</f>
        <v>0</v>
      </c>
      <c r="K151" s="237" t="s">
        <v>127</v>
      </c>
      <c r="L151" s="44"/>
      <c r="M151" s="242" t="s">
        <v>1</v>
      </c>
      <c r="N151" s="243" t="s">
        <v>40</v>
      </c>
      <c r="O151" s="91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6" t="s">
        <v>128</v>
      </c>
      <c r="AT151" s="246" t="s">
        <v>123</v>
      </c>
      <c r="AU151" s="246" t="s">
        <v>85</v>
      </c>
      <c r="AY151" s="17" t="s">
        <v>121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7" t="s">
        <v>83</v>
      </c>
      <c r="BK151" s="247">
        <f>ROUND(I151*H151,2)</f>
        <v>0</v>
      </c>
      <c r="BL151" s="17" t="s">
        <v>128</v>
      </c>
      <c r="BM151" s="246" t="s">
        <v>401</v>
      </c>
    </row>
    <row r="152" spans="1:47" s="2" customFormat="1" ht="12">
      <c r="A152" s="38"/>
      <c r="B152" s="39"/>
      <c r="C152" s="40"/>
      <c r="D152" s="248" t="s">
        <v>130</v>
      </c>
      <c r="E152" s="40"/>
      <c r="F152" s="249" t="s">
        <v>402</v>
      </c>
      <c r="G152" s="40"/>
      <c r="H152" s="40"/>
      <c r="I152" s="144"/>
      <c r="J152" s="40"/>
      <c r="K152" s="40"/>
      <c r="L152" s="44"/>
      <c r="M152" s="250"/>
      <c r="N152" s="251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130</v>
      </c>
      <c r="AU152" s="17" t="s">
        <v>85</v>
      </c>
    </row>
    <row r="153" spans="1:51" s="14" customFormat="1" ht="12">
      <c r="A153" s="14"/>
      <c r="B153" s="263"/>
      <c r="C153" s="264"/>
      <c r="D153" s="248" t="s">
        <v>132</v>
      </c>
      <c r="E153" s="265" t="s">
        <v>1</v>
      </c>
      <c r="F153" s="266" t="s">
        <v>397</v>
      </c>
      <c r="G153" s="264"/>
      <c r="H153" s="265" t="s">
        <v>1</v>
      </c>
      <c r="I153" s="267"/>
      <c r="J153" s="264"/>
      <c r="K153" s="264"/>
      <c r="L153" s="268"/>
      <c r="M153" s="269"/>
      <c r="N153" s="270"/>
      <c r="O153" s="270"/>
      <c r="P153" s="270"/>
      <c r="Q153" s="270"/>
      <c r="R153" s="270"/>
      <c r="S153" s="270"/>
      <c r="T153" s="27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2" t="s">
        <v>132</v>
      </c>
      <c r="AU153" s="272" t="s">
        <v>85</v>
      </c>
      <c r="AV153" s="14" t="s">
        <v>83</v>
      </c>
      <c r="AW153" s="14" t="s">
        <v>32</v>
      </c>
      <c r="AX153" s="14" t="s">
        <v>75</v>
      </c>
      <c r="AY153" s="272" t="s">
        <v>121</v>
      </c>
    </row>
    <row r="154" spans="1:51" s="13" customFormat="1" ht="12">
      <c r="A154" s="13"/>
      <c r="B154" s="252"/>
      <c r="C154" s="253"/>
      <c r="D154" s="248" t="s">
        <v>132</v>
      </c>
      <c r="E154" s="254" t="s">
        <v>1</v>
      </c>
      <c r="F154" s="255" t="s">
        <v>398</v>
      </c>
      <c r="G154" s="253"/>
      <c r="H154" s="256">
        <v>76.5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2" t="s">
        <v>132</v>
      </c>
      <c r="AU154" s="262" t="s">
        <v>85</v>
      </c>
      <c r="AV154" s="13" t="s">
        <v>85</v>
      </c>
      <c r="AW154" s="13" t="s">
        <v>32</v>
      </c>
      <c r="AX154" s="13" t="s">
        <v>83</v>
      </c>
      <c r="AY154" s="262" t="s">
        <v>121</v>
      </c>
    </row>
    <row r="155" spans="1:65" s="2" customFormat="1" ht="16.5" customHeight="1">
      <c r="A155" s="38"/>
      <c r="B155" s="39"/>
      <c r="C155" s="235" t="s">
        <v>233</v>
      </c>
      <c r="D155" s="235" t="s">
        <v>123</v>
      </c>
      <c r="E155" s="236" t="s">
        <v>158</v>
      </c>
      <c r="F155" s="237" t="s">
        <v>159</v>
      </c>
      <c r="G155" s="238" t="s">
        <v>147</v>
      </c>
      <c r="H155" s="239">
        <v>765</v>
      </c>
      <c r="I155" s="240"/>
      <c r="J155" s="241">
        <f>ROUND(I155*H155,2)</f>
        <v>0</v>
      </c>
      <c r="K155" s="237" t="s">
        <v>127</v>
      </c>
      <c r="L155" s="44"/>
      <c r="M155" s="242" t="s">
        <v>1</v>
      </c>
      <c r="N155" s="243" t="s">
        <v>40</v>
      </c>
      <c r="O155" s="91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6" t="s">
        <v>128</v>
      </c>
      <c r="AT155" s="246" t="s">
        <v>123</v>
      </c>
      <c r="AU155" s="246" t="s">
        <v>85</v>
      </c>
      <c r="AY155" s="17" t="s">
        <v>121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7" t="s">
        <v>83</v>
      </c>
      <c r="BK155" s="247">
        <f>ROUND(I155*H155,2)</f>
        <v>0</v>
      </c>
      <c r="BL155" s="17" t="s">
        <v>128</v>
      </c>
      <c r="BM155" s="246" t="s">
        <v>403</v>
      </c>
    </row>
    <row r="156" spans="1:47" s="2" customFormat="1" ht="12">
      <c r="A156" s="38"/>
      <c r="B156" s="39"/>
      <c r="C156" s="40"/>
      <c r="D156" s="248" t="s">
        <v>130</v>
      </c>
      <c r="E156" s="40"/>
      <c r="F156" s="249" t="s">
        <v>161</v>
      </c>
      <c r="G156" s="40"/>
      <c r="H156" s="40"/>
      <c r="I156" s="144"/>
      <c r="J156" s="40"/>
      <c r="K156" s="40"/>
      <c r="L156" s="44"/>
      <c r="M156" s="250"/>
      <c r="N156" s="251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130</v>
      </c>
      <c r="AU156" s="17" t="s">
        <v>85</v>
      </c>
    </row>
    <row r="157" spans="1:51" s="14" customFormat="1" ht="12">
      <c r="A157" s="14"/>
      <c r="B157" s="263"/>
      <c r="C157" s="264"/>
      <c r="D157" s="248" t="s">
        <v>132</v>
      </c>
      <c r="E157" s="265" t="s">
        <v>1</v>
      </c>
      <c r="F157" s="266" t="s">
        <v>404</v>
      </c>
      <c r="G157" s="264"/>
      <c r="H157" s="265" t="s">
        <v>1</v>
      </c>
      <c r="I157" s="267"/>
      <c r="J157" s="264"/>
      <c r="K157" s="264"/>
      <c r="L157" s="268"/>
      <c r="M157" s="269"/>
      <c r="N157" s="270"/>
      <c r="O157" s="270"/>
      <c r="P157" s="270"/>
      <c r="Q157" s="270"/>
      <c r="R157" s="270"/>
      <c r="S157" s="270"/>
      <c r="T157" s="27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2" t="s">
        <v>132</v>
      </c>
      <c r="AU157" s="272" t="s">
        <v>85</v>
      </c>
      <c r="AV157" s="14" t="s">
        <v>83</v>
      </c>
      <c r="AW157" s="14" t="s">
        <v>32</v>
      </c>
      <c r="AX157" s="14" t="s">
        <v>75</v>
      </c>
      <c r="AY157" s="272" t="s">
        <v>121</v>
      </c>
    </row>
    <row r="158" spans="1:51" s="13" customFormat="1" ht="12">
      <c r="A158" s="13"/>
      <c r="B158" s="252"/>
      <c r="C158" s="253"/>
      <c r="D158" s="248" t="s">
        <v>132</v>
      </c>
      <c r="E158" s="254" t="s">
        <v>1</v>
      </c>
      <c r="F158" s="255" t="s">
        <v>405</v>
      </c>
      <c r="G158" s="253"/>
      <c r="H158" s="256">
        <v>765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2" t="s">
        <v>132</v>
      </c>
      <c r="AU158" s="262" t="s">
        <v>85</v>
      </c>
      <c r="AV158" s="13" t="s">
        <v>85</v>
      </c>
      <c r="AW158" s="13" t="s">
        <v>32</v>
      </c>
      <c r="AX158" s="13" t="s">
        <v>83</v>
      </c>
      <c r="AY158" s="262" t="s">
        <v>121</v>
      </c>
    </row>
    <row r="159" spans="1:65" s="2" customFormat="1" ht="16.5" customHeight="1">
      <c r="A159" s="38"/>
      <c r="B159" s="39"/>
      <c r="C159" s="235" t="s">
        <v>238</v>
      </c>
      <c r="D159" s="235" t="s">
        <v>123</v>
      </c>
      <c r="E159" s="236" t="s">
        <v>168</v>
      </c>
      <c r="F159" s="237" t="s">
        <v>169</v>
      </c>
      <c r="G159" s="238" t="s">
        <v>147</v>
      </c>
      <c r="H159" s="239">
        <v>765</v>
      </c>
      <c r="I159" s="240"/>
      <c r="J159" s="241">
        <f>ROUND(I159*H159,2)</f>
        <v>0</v>
      </c>
      <c r="K159" s="237" t="s">
        <v>127</v>
      </c>
      <c r="L159" s="44"/>
      <c r="M159" s="242" t="s">
        <v>1</v>
      </c>
      <c r="N159" s="243" t="s">
        <v>40</v>
      </c>
      <c r="O159" s="91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6" t="s">
        <v>128</v>
      </c>
      <c r="AT159" s="246" t="s">
        <v>123</v>
      </c>
      <c r="AU159" s="246" t="s">
        <v>85</v>
      </c>
      <c r="AY159" s="17" t="s">
        <v>121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7" t="s">
        <v>83</v>
      </c>
      <c r="BK159" s="247">
        <f>ROUND(I159*H159,2)</f>
        <v>0</v>
      </c>
      <c r="BL159" s="17" t="s">
        <v>128</v>
      </c>
      <c r="BM159" s="246" t="s">
        <v>406</v>
      </c>
    </row>
    <row r="160" spans="1:47" s="2" customFormat="1" ht="12">
      <c r="A160" s="38"/>
      <c r="B160" s="39"/>
      <c r="C160" s="40"/>
      <c r="D160" s="248" t="s">
        <v>130</v>
      </c>
      <c r="E160" s="40"/>
      <c r="F160" s="249" t="s">
        <v>171</v>
      </c>
      <c r="G160" s="40"/>
      <c r="H160" s="40"/>
      <c r="I160" s="144"/>
      <c r="J160" s="40"/>
      <c r="K160" s="40"/>
      <c r="L160" s="44"/>
      <c r="M160" s="250"/>
      <c r="N160" s="251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130</v>
      </c>
      <c r="AU160" s="17" t="s">
        <v>85</v>
      </c>
    </row>
    <row r="161" spans="1:51" s="14" customFormat="1" ht="12">
      <c r="A161" s="14"/>
      <c r="B161" s="263"/>
      <c r="C161" s="264"/>
      <c r="D161" s="248" t="s">
        <v>132</v>
      </c>
      <c r="E161" s="265" t="s">
        <v>1</v>
      </c>
      <c r="F161" s="266" t="s">
        <v>404</v>
      </c>
      <c r="G161" s="264"/>
      <c r="H161" s="265" t="s">
        <v>1</v>
      </c>
      <c r="I161" s="267"/>
      <c r="J161" s="264"/>
      <c r="K161" s="264"/>
      <c r="L161" s="268"/>
      <c r="M161" s="269"/>
      <c r="N161" s="270"/>
      <c r="O161" s="270"/>
      <c r="P161" s="270"/>
      <c r="Q161" s="270"/>
      <c r="R161" s="270"/>
      <c r="S161" s="270"/>
      <c r="T161" s="27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2" t="s">
        <v>132</v>
      </c>
      <c r="AU161" s="272" t="s">
        <v>85</v>
      </c>
      <c r="AV161" s="14" t="s">
        <v>83</v>
      </c>
      <c r="AW161" s="14" t="s">
        <v>32</v>
      </c>
      <c r="AX161" s="14" t="s">
        <v>75</v>
      </c>
      <c r="AY161" s="272" t="s">
        <v>121</v>
      </c>
    </row>
    <row r="162" spans="1:51" s="13" customFormat="1" ht="12">
      <c r="A162" s="13"/>
      <c r="B162" s="252"/>
      <c r="C162" s="253"/>
      <c r="D162" s="248" t="s">
        <v>132</v>
      </c>
      <c r="E162" s="254" t="s">
        <v>1</v>
      </c>
      <c r="F162" s="255" t="s">
        <v>405</v>
      </c>
      <c r="G162" s="253"/>
      <c r="H162" s="256">
        <v>765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2" t="s">
        <v>132</v>
      </c>
      <c r="AU162" s="262" t="s">
        <v>85</v>
      </c>
      <c r="AV162" s="13" t="s">
        <v>85</v>
      </c>
      <c r="AW162" s="13" t="s">
        <v>32</v>
      </c>
      <c r="AX162" s="13" t="s">
        <v>83</v>
      </c>
      <c r="AY162" s="262" t="s">
        <v>121</v>
      </c>
    </row>
    <row r="163" spans="1:65" s="2" customFormat="1" ht="16.5" customHeight="1">
      <c r="A163" s="38"/>
      <c r="B163" s="39"/>
      <c r="C163" s="284" t="s">
        <v>243</v>
      </c>
      <c r="D163" s="284" t="s">
        <v>173</v>
      </c>
      <c r="E163" s="285" t="s">
        <v>174</v>
      </c>
      <c r="F163" s="286" t="s">
        <v>175</v>
      </c>
      <c r="G163" s="287" t="s">
        <v>176</v>
      </c>
      <c r="H163" s="288">
        <v>20</v>
      </c>
      <c r="I163" s="289"/>
      <c r="J163" s="290">
        <f>ROUND(I163*H163,2)</f>
        <v>0</v>
      </c>
      <c r="K163" s="286" t="s">
        <v>127</v>
      </c>
      <c r="L163" s="291"/>
      <c r="M163" s="292" t="s">
        <v>1</v>
      </c>
      <c r="N163" s="293" t="s">
        <v>40</v>
      </c>
      <c r="O163" s="91"/>
      <c r="P163" s="244">
        <f>O163*H163</f>
        <v>0</v>
      </c>
      <c r="Q163" s="244">
        <v>0.001</v>
      </c>
      <c r="R163" s="244">
        <f>Q163*H163</f>
        <v>0.02</v>
      </c>
      <c r="S163" s="244">
        <v>0</v>
      </c>
      <c r="T163" s="24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6" t="s">
        <v>172</v>
      </c>
      <c r="AT163" s="246" t="s">
        <v>173</v>
      </c>
      <c r="AU163" s="246" t="s">
        <v>85</v>
      </c>
      <c r="AY163" s="17" t="s">
        <v>121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7" t="s">
        <v>83</v>
      </c>
      <c r="BK163" s="247">
        <f>ROUND(I163*H163,2)</f>
        <v>0</v>
      </c>
      <c r="BL163" s="17" t="s">
        <v>128</v>
      </c>
      <c r="BM163" s="246" t="s">
        <v>407</v>
      </c>
    </row>
    <row r="164" spans="1:47" s="2" customFormat="1" ht="12">
      <c r="A164" s="38"/>
      <c r="B164" s="39"/>
      <c r="C164" s="40"/>
      <c r="D164" s="248" t="s">
        <v>130</v>
      </c>
      <c r="E164" s="40"/>
      <c r="F164" s="249" t="s">
        <v>175</v>
      </c>
      <c r="G164" s="40"/>
      <c r="H164" s="40"/>
      <c r="I164" s="144"/>
      <c r="J164" s="40"/>
      <c r="K164" s="40"/>
      <c r="L164" s="44"/>
      <c r="M164" s="250"/>
      <c r="N164" s="251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130</v>
      </c>
      <c r="AU164" s="17" t="s">
        <v>85</v>
      </c>
    </row>
    <row r="165" spans="1:65" s="2" customFormat="1" ht="16.5" customHeight="1">
      <c r="A165" s="38"/>
      <c r="B165" s="39"/>
      <c r="C165" s="235" t="s">
        <v>249</v>
      </c>
      <c r="D165" s="235" t="s">
        <v>123</v>
      </c>
      <c r="E165" s="236" t="s">
        <v>158</v>
      </c>
      <c r="F165" s="237" t="s">
        <v>159</v>
      </c>
      <c r="G165" s="238" t="s">
        <v>147</v>
      </c>
      <c r="H165" s="239">
        <v>12.75</v>
      </c>
      <c r="I165" s="240"/>
      <c r="J165" s="241">
        <f>ROUND(I165*H165,2)</f>
        <v>0</v>
      </c>
      <c r="K165" s="237" t="s">
        <v>127</v>
      </c>
      <c r="L165" s="44"/>
      <c r="M165" s="242" t="s">
        <v>1</v>
      </c>
      <c r="N165" s="243" t="s">
        <v>40</v>
      </c>
      <c r="O165" s="91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6" t="s">
        <v>128</v>
      </c>
      <c r="AT165" s="246" t="s">
        <v>123</v>
      </c>
      <c r="AU165" s="246" t="s">
        <v>85</v>
      </c>
      <c r="AY165" s="17" t="s">
        <v>121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17" t="s">
        <v>83</v>
      </c>
      <c r="BK165" s="247">
        <f>ROUND(I165*H165,2)</f>
        <v>0</v>
      </c>
      <c r="BL165" s="17" t="s">
        <v>128</v>
      </c>
      <c r="BM165" s="246" t="s">
        <v>408</v>
      </c>
    </row>
    <row r="166" spans="1:47" s="2" customFormat="1" ht="12">
      <c r="A166" s="38"/>
      <c r="B166" s="39"/>
      <c r="C166" s="40"/>
      <c r="D166" s="248" t="s">
        <v>130</v>
      </c>
      <c r="E166" s="40"/>
      <c r="F166" s="249" t="s">
        <v>161</v>
      </c>
      <c r="G166" s="40"/>
      <c r="H166" s="40"/>
      <c r="I166" s="144"/>
      <c r="J166" s="40"/>
      <c r="K166" s="40"/>
      <c r="L166" s="44"/>
      <c r="M166" s="250"/>
      <c r="N166" s="251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130</v>
      </c>
      <c r="AU166" s="17" t="s">
        <v>85</v>
      </c>
    </row>
    <row r="167" spans="1:51" s="14" customFormat="1" ht="12">
      <c r="A167" s="14"/>
      <c r="B167" s="263"/>
      <c r="C167" s="264"/>
      <c r="D167" s="248" t="s">
        <v>132</v>
      </c>
      <c r="E167" s="265" t="s">
        <v>1</v>
      </c>
      <c r="F167" s="266" t="s">
        <v>409</v>
      </c>
      <c r="G167" s="264"/>
      <c r="H167" s="265" t="s">
        <v>1</v>
      </c>
      <c r="I167" s="267"/>
      <c r="J167" s="264"/>
      <c r="K167" s="264"/>
      <c r="L167" s="268"/>
      <c r="M167" s="269"/>
      <c r="N167" s="270"/>
      <c r="O167" s="270"/>
      <c r="P167" s="270"/>
      <c r="Q167" s="270"/>
      <c r="R167" s="270"/>
      <c r="S167" s="270"/>
      <c r="T167" s="27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2" t="s">
        <v>132</v>
      </c>
      <c r="AU167" s="272" t="s">
        <v>85</v>
      </c>
      <c r="AV167" s="14" t="s">
        <v>83</v>
      </c>
      <c r="AW167" s="14" t="s">
        <v>32</v>
      </c>
      <c r="AX167" s="14" t="s">
        <v>75</v>
      </c>
      <c r="AY167" s="272" t="s">
        <v>121</v>
      </c>
    </row>
    <row r="168" spans="1:51" s="13" customFormat="1" ht="12">
      <c r="A168" s="13"/>
      <c r="B168" s="252"/>
      <c r="C168" s="253"/>
      <c r="D168" s="248" t="s">
        <v>132</v>
      </c>
      <c r="E168" s="254" t="s">
        <v>1</v>
      </c>
      <c r="F168" s="255" t="s">
        <v>410</v>
      </c>
      <c r="G168" s="253"/>
      <c r="H168" s="256">
        <v>12.75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2" t="s">
        <v>132</v>
      </c>
      <c r="AU168" s="262" t="s">
        <v>85</v>
      </c>
      <c r="AV168" s="13" t="s">
        <v>85</v>
      </c>
      <c r="AW168" s="13" t="s">
        <v>32</v>
      </c>
      <c r="AX168" s="13" t="s">
        <v>83</v>
      </c>
      <c r="AY168" s="262" t="s">
        <v>121</v>
      </c>
    </row>
    <row r="169" spans="1:63" s="12" customFormat="1" ht="22.8" customHeight="1">
      <c r="A169" s="12"/>
      <c r="B169" s="219"/>
      <c r="C169" s="220"/>
      <c r="D169" s="221" t="s">
        <v>74</v>
      </c>
      <c r="E169" s="233" t="s">
        <v>178</v>
      </c>
      <c r="F169" s="233" t="s">
        <v>179</v>
      </c>
      <c r="G169" s="220"/>
      <c r="H169" s="220"/>
      <c r="I169" s="223"/>
      <c r="J169" s="234">
        <f>BK169</f>
        <v>0</v>
      </c>
      <c r="K169" s="220"/>
      <c r="L169" s="225"/>
      <c r="M169" s="226"/>
      <c r="N169" s="227"/>
      <c r="O169" s="227"/>
      <c r="P169" s="228">
        <f>SUM(P170:P171)</f>
        <v>0</v>
      </c>
      <c r="Q169" s="227"/>
      <c r="R169" s="228">
        <f>SUM(R170:R171)</f>
        <v>0</v>
      </c>
      <c r="S169" s="227"/>
      <c r="T169" s="229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0" t="s">
        <v>83</v>
      </c>
      <c r="AT169" s="231" t="s">
        <v>74</v>
      </c>
      <c r="AU169" s="231" t="s">
        <v>83</v>
      </c>
      <c r="AY169" s="230" t="s">
        <v>121</v>
      </c>
      <c r="BK169" s="232">
        <f>SUM(BK170:BK171)</f>
        <v>0</v>
      </c>
    </row>
    <row r="170" spans="1:65" s="2" customFormat="1" ht="16.5" customHeight="1">
      <c r="A170" s="38"/>
      <c r="B170" s="39"/>
      <c r="C170" s="235" t="s">
        <v>255</v>
      </c>
      <c r="D170" s="235" t="s">
        <v>123</v>
      </c>
      <c r="E170" s="236" t="s">
        <v>181</v>
      </c>
      <c r="F170" s="237" t="s">
        <v>182</v>
      </c>
      <c r="G170" s="238" t="s">
        <v>183</v>
      </c>
      <c r="H170" s="239">
        <v>0.02</v>
      </c>
      <c r="I170" s="240"/>
      <c r="J170" s="241">
        <f>ROUND(I170*H170,2)</f>
        <v>0</v>
      </c>
      <c r="K170" s="237" t="s">
        <v>127</v>
      </c>
      <c r="L170" s="44"/>
      <c r="M170" s="242" t="s">
        <v>1</v>
      </c>
      <c r="N170" s="243" t="s">
        <v>40</v>
      </c>
      <c r="O170" s="91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6" t="s">
        <v>128</v>
      </c>
      <c r="AT170" s="246" t="s">
        <v>123</v>
      </c>
      <c r="AU170" s="246" t="s">
        <v>85</v>
      </c>
      <c r="AY170" s="17" t="s">
        <v>121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7" t="s">
        <v>83</v>
      </c>
      <c r="BK170" s="247">
        <f>ROUND(I170*H170,2)</f>
        <v>0</v>
      </c>
      <c r="BL170" s="17" t="s">
        <v>128</v>
      </c>
      <c r="BM170" s="246" t="s">
        <v>411</v>
      </c>
    </row>
    <row r="171" spans="1:47" s="2" customFormat="1" ht="12">
      <c r="A171" s="38"/>
      <c r="B171" s="39"/>
      <c r="C171" s="40"/>
      <c r="D171" s="248" t="s">
        <v>130</v>
      </c>
      <c r="E171" s="40"/>
      <c r="F171" s="249" t="s">
        <v>185</v>
      </c>
      <c r="G171" s="40"/>
      <c r="H171" s="40"/>
      <c r="I171" s="144"/>
      <c r="J171" s="40"/>
      <c r="K171" s="40"/>
      <c r="L171" s="44"/>
      <c r="M171" s="294"/>
      <c r="N171" s="295"/>
      <c r="O171" s="296"/>
      <c r="P171" s="296"/>
      <c r="Q171" s="296"/>
      <c r="R171" s="296"/>
      <c r="S171" s="296"/>
      <c r="T171" s="297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130</v>
      </c>
      <c r="AU171" s="17" t="s">
        <v>85</v>
      </c>
    </row>
    <row r="172" spans="1:31" s="2" customFormat="1" ht="6.95" customHeight="1">
      <c r="A172" s="38"/>
      <c r="B172" s="66"/>
      <c r="C172" s="67"/>
      <c r="D172" s="67"/>
      <c r="E172" s="67"/>
      <c r="F172" s="67"/>
      <c r="G172" s="67"/>
      <c r="H172" s="67"/>
      <c r="I172" s="183"/>
      <c r="J172" s="67"/>
      <c r="K172" s="67"/>
      <c r="L172" s="44"/>
      <c r="M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</sheetData>
  <sheetProtection password="CC35" sheet="1" objects="1" scenarios="1" formatColumns="0" formatRows="0" autoFilter="0"/>
  <autoFilter ref="C118:K17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85</v>
      </c>
    </row>
    <row r="4" spans="2:46" s="1" customFormat="1" ht="24.95" customHeight="1">
      <c r="B4" s="20"/>
      <c r="D4" s="140" t="s">
        <v>95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Labe, Libotenice, revitalizace za koncentrační hrází, č. 259160002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412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15. 6. 2018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27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34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35</v>
      </c>
      <c r="E30" s="38"/>
      <c r="F30" s="38"/>
      <c r="G30" s="38"/>
      <c r="H30" s="38"/>
      <c r="I30" s="144"/>
      <c r="J30" s="157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37</v>
      </c>
      <c r="G32" s="38"/>
      <c r="H32" s="38"/>
      <c r="I32" s="159" t="s">
        <v>36</v>
      </c>
      <c r="J32" s="158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39</v>
      </c>
      <c r="E33" s="142" t="s">
        <v>40</v>
      </c>
      <c r="F33" s="161">
        <f>ROUND((SUM(BE118:BE148)),2)</f>
        <v>0</v>
      </c>
      <c r="G33" s="38"/>
      <c r="H33" s="38"/>
      <c r="I33" s="162">
        <v>0.21</v>
      </c>
      <c r="J33" s="161">
        <f>ROUND(((SUM(BE118:BE148))*I33),2)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41</v>
      </c>
      <c r="F34" s="161">
        <f>ROUND((SUM(BF118:BF148)),2)</f>
        <v>0</v>
      </c>
      <c r="G34" s="38"/>
      <c r="H34" s="38"/>
      <c r="I34" s="162">
        <v>0.15</v>
      </c>
      <c r="J34" s="161">
        <f>ROUND(((SUM(BF118:BF148))*I34),2)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42</v>
      </c>
      <c r="F35" s="161">
        <f>ROUND((SUM(BG118:BG148)),2)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61">
        <f>ROUND((SUM(BH118:BH148)),2)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61">
        <f>ROUND((SUM(BI118:BI148)),2)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48</v>
      </c>
      <c r="E50" s="172"/>
      <c r="F50" s="172"/>
      <c r="G50" s="171" t="s">
        <v>49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50</v>
      </c>
      <c r="E61" s="175"/>
      <c r="F61" s="176" t="s">
        <v>51</v>
      </c>
      <c r="G61" s="174" t="s">
        <v>50</v>
      </c>
      <c r="H61" s="175"/>
      <c r="I61" s="177"/>
      <c r="J61" s="178" t="s">
        <v>51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52</v>
      </c>
      <c r="E65" s="179"/>
      <c r="F65" s="179"/>
      <c r="G65" s="171" t="s">
        <v>53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50</v>
      </c>
      <c r="E76" s="175"/>
      <c r="F76" s="176" t="s">
        <v>51</v>
      </c>
      <c r="G76" s="174" t="s">
        <v>50</v>
      </c>
      <c r="H76" s="175"/>
      <c r="I76" s="177"/>
      <c r="J76" s="178" t="s">
        <v>51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Labe, Libotenice, revitalizace za koncentrační hrází, č. 259160002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VON - Vedlejší a ostatní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15. 6. 2018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Povodí Labe, s. p.</v>
      </c>
      <c r="G91" s="40"/>
      <c r="H91" s="40"/>
      <c r="I91" s="147" t="s">
        <v>30</v>
      </c>
      <c r="J91" s="36" t="str">
        <f>E21</f>
        <v>NDCon, s. r. 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99</v>
      </c>
      <c r="D94" s="189"/>
      <c r="E94" s="189"/>
      <c r="F94" s="189"/>
      <c r="G94" s="189"/>
      <c r="H94" s="189"/>
      <c r="I94" s="190"/>
      <c r="J94" s="191" t="s">
        <v>100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101</v>
      </c>
      <c r="D96" s="40"/>
      <c r="E96" s="40"/>
      <c r="F96" s="40"/>
      <c r="G96" s="40"/>
      <c r="H96" s="40"/>
      <c r="I96" s="144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102</v>
      </c>
    </row>
    <row r="97" spans="1:31" s="9" customFormat="1" ht="24.95" customHeight="1">
      <c r="A97" s="9"/>
      <c r="B97" s="193"/>
      <c r="C97" s="194"/>
      <c r="D97" s="195" t="s">
        <v>413</v>
      </c>
      <c r="E97" s="196"/>
      <c r="F97" s="196"/>
      <c r="G97" s="196"/>
      <c r="H97" s="196"/>
      <c r="I97" s="197"/>
      <c r="J97" s="198">
        <f>J119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414</v>
      </c>
      <c r="E98" s="203"/>
      <c r="F98" s="203"/>
      <c r="G98" s="203"/>
      <c r="H98" s="203"/>
      <c r="I98" s="204"/>
      <c r="J98" s="205">
        <f>J120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4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8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8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106</v>
      </c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87" t="str">
        <f>E7</f>
        <v>Labe, Libotenice, revitalizace za koncentrační hrází, č. 259160002</v>
      </c>
      <c r="F108" s="32"/>
      <c r="G108" s="32"/>
      <c r="H108" s="32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VON - Vedlejší a ostatní náklady</v>
      </c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 </v>
      </c>
      <c r="G112" s="40"/>
      <c r="H112" s="40"/>
      <c r="I112" s="147" t="s">
        <v>22</v>
      </c>
      <c r="J112" s="79" t="str">
        <f>IF(J12="","",J12)</f>
        <v>15. 6. 2018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Povodí Labe, s. p.</v>
      </c>
      <c r="G114" s="40"/>
      <c r="H114" s="40"/>
      <c r="I114" s="147" t="s">
        <v>30</v>
      </c>
      <c r="J114" s="36" t="str">
        <f>E21</f>
        <v>NDCon, s. r. 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147" t="s">
        <v>33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07"/>
      <c r="B117" s="208"/>
      <c r="C117" s="209" t="s">
        <v>107</v>
      </c>
      <c r="D117" s="210" t="s">
        <v>60</v>
      </c>
      <c r="E117" s="210" t="s">
        <v>56</v>
      </c>
      <c r="F117" s="210" t="s">
        <v>57</v>
      </c>
      <c r="G117" s="210" t="s">
        <v>108</v>
      </c>
      <c r="H117" s="210" t="s">
        <v>109</v>
      </c>
      <c r="I117" s="211" t="s">
        <v>110</v>
      </c>
      <c r="J117" s="210" t="s">
        <v>100</v>
      </c>
      <c r="K117" s="212" t="s">
        <v>111</v>
      </c>
      <c r="L117" s="213"/>
      <c r="M117" s="100" t="s">
        <v>1</v>
      </c>
      <c r="N117" s="101" t="s">
        <v>39</v>
      </c>
      <c r="O117" s="101" t="s">
        <v>112</v>
      </c>
      <c r="P117" s="101" t="s">
        <v>113</v>
      </c>
      <c r="Q117" s="101" t="s">
        <v>114</v>
      </c>
      <c r="R117" s="101" t="s">
        <v>115</v>
      </c>
      <c r="S117" s="101" t="s">
        <v>116</v>
      </c>
      <c r="T117" s="102" t="s">
        <v>117</v>
      </c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</row>
    <row r="118" spans="1:63" s="2" customFormat="1" ht="22.8" customHeight="1">
      <c r="A118" s="38"/>
      <c r="B118" s="39"/>
      <c r="C118" s="107" t="s">
        <v>118</v>
      </c>
      <c r="D118" s="40"/>
      <c r="E118" s="40"/>
      <c r="F118" s="40"/>
      <c r="G118" s="40"/>
      <c r="H118" s="40"/>
      <c r="I118" s="144"/>
      <c r="J118" s="214">
        <f>BK118</f>
        <v>0</v>
      </c>
      <c r="K118" s="40"/>
      <c r="L118" s="44"/>
      <c r="M118" s="103"/>
      <c r="N118" s="215"/>
      <c r="O118" s="104"/>
      <c r="P118" s="216">
        <f>P119</f>
        <v>0</v>
      </c>
      <c r="Q118" s="104"/>
      <c r="R118" s="216">
        <f>R119</f>
        <v>0</v>
      </c>
      <c r="S118" s="104"/>
      <c r="T118" s="217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74</v>
      </c>
      <c r="AU118" s="17" t="s">
        <v>102</v>
      </c>
      <c r="BK118" s="218">
        <f>BK119</f>
        <v>0</v>
      </c>
    </row>
    <row r="119" spans="1:63" s="12" customFormat="1" ht="25.9" customHeight="1">
      <c r="A119" s="12"/>
      <c r="B119" s="219"/>
      <c r="C119" s="220"/>
      <c r="D119" s="221" t="s">
        <v>74</v>
      </c>
      <c r="E119" s="222" t="s">
        <v>415</v>
      </c>
      <c r="F119" s="222" t="s">
        <v>416</v>
      </c>
      <c r="G119" s="220"/>
      <c r="H119" s="220"/>
      <c r="I119" s="223"/>
      <c r="J119" s="224">
        <f>BK119</f>
        <v>0</v>
      </c>
      <c r="K119" s="220"/>
      <c r="L119" s="225"/>
      <c r="M119" s="226"/>
      <c r="N119" s="227"/>
      <c r="O119" s="227"/>
      <c r="P119" s="228">
        <f>P120</f>
        <v>0</v>
      </c>
      <c r="Q119" s="227"/>
      <c r="R119" s="228">
        <f>R120</f>
        <v>0</v>
      </c>
      <c r="S119" s="227"/>
      <c r="T119" s="229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30" t="s">
        <v>150</v>
      </c>
      <c r="AT119" s="231" t="s">
        <v>74</v>
      </c>
      <c r="AU119" s="231" t="s">
        <v>75</v>
      </c>
      <c r="AY119" s="230" t="s">
        <v>121</v>
      </c>
      <c r="BK119" s="232">
        <f>BK120</f>
        <v>0</v>
      </c>
    </row>
    <row r="120" spans="1:63" s="12" customFormat="1" ht="22.8" customHeight="1">
      <c r="A120" s="12"/>
      <c r="B120" s="219"/>
      <c r="C120" s="220"/>
      <c r="D120" s="221" t="s">
        <v>74</v>
      </c>
      <c r="E120" s="233" t="s">
        <v>417</v>
      </c>
      <c r="F120" s="233" t="s">
        <v>418</v>
      </c>
      <c r="G120" s="220"/>
      <c r="H120" s="220"/>
      <c r="I120" s="223"/>
      <c r="J120" s="234">
        <f>BK120</f>
        <v>0</v>
      </c>
      <c r="K120" s="220"/>
      <c r="L120" s="225"/>
      <c r="M120" s="226"/>
      <c r="N120" s="227"/>
      <c r="O120" s="227"/>
      <c r="P120" s="228">
        <f>SUM(P121:P148)</f>
        <v>0</v>
      </c>
      <c r="Q120" s="227"/>
      <c r="R120" s="228">
        <f>SUM(R121:R148)</f>
        <v>0</v>
      </c>
      <c r="S120" s="227"/>
      <c r="T120" s="229">
        <f>SUM(T121:T148)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0" t="s">
        <v>150</v>
      </c>
      <c r="AT120" s="231" t="s">
        <v>74</v>
      </c>
      <c r="AU120" s="231" t="s">
        <v>83</v>
      </c>
      <c r="AY120" s="230" t="s">
        <v>121</v>
      </c>
      <c r="BK120" s="232">
        <f>SUM(BK121:BK148)</f>
        <v>0</v>
      </c>
    </row>
    <row r="121" spans="1:65" s="2" customFormat="1" ht="21.75" customHeight="1">
      <c r="A121" s="38"/>
      <c r="B121" s="39"/>
      <c r="C121" s="235" t="s">
        <v>83</v>
      </c>
      <c r="D121" s="235" t="s">
        <v>123</v>
      </c>
      <c r="E121" s="236" t="s">
        <v>419</v>
      </c>
      <c r="F121" s="237" t="s">
        <v>420</v>
      </c>
      <c r="G121" s="238" t="s">
        <v>354</v>
      </c>
      <c r="H121" s="239">
        <v>1</v>
      </c>
      <c r="I121" s="240"/>
      <c r="J121" s="241">
        <f>ROUND(I121*H121,2)</f>
        <v>0</v>
      </c>
      <c r="K121" s="237" t="s">
        <v>1</v>
      </c>
      <c r="L121" s="44"/>
      <c r="M121" s="242" t="s">
        <v>1</v>
      </c>
      <c r="N121" s="243" t="s">
        <v>40</v>
      </c>
      <c r="O121" s="91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6" t="s">
        <v>421</v>
      </c>
      <c r="AT121" s="246" t="s">
        <v>123</v>
      </c>
      <c r="AU121" s="246" t="s">
        <v>85</v>
      </c>
      <c r="AY121" s="17" t="s">
        <v>121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17" t="s">
        <v>83</v>
      </c>
      <c r="BK121" s="247">
        <f>ROUND(I121*H121,2)</f>
        <v>0</v>
      </c>
      <c r="BL121" s="17" t="s">
        <v>421</v>
      </c>
      <c r="BM121" s="246" t="s">
        <v>422</v>
      </c>
    </row>
    <row r="122" spans="1:47" s="2" customFormat="1" ht="12">
      <c r="A122" s="38"/>
      <c r="B122" s="39"/>
      <c r="C122" s="40"/>
      <c r="D122" s="248" t="s">
        <v>130</v>
      </c>
      <c r="E122" s="40"/>
      <c r="F122" s="249" t="s">
        <v>423</v>
      </c>
      <c r="G122" s="40"/>
      <c r="H122" s="40"/>
      <c r="I122" s="144"/>
      <c r="J122" s="40"/>
      <c r="K122" s="40"/>
      <c r="L122" s="44"/>
      <c r="M122" s="250"/>
      <c r="N122" s="251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130</v>
      </c>
      <c r="AU122" s="17" t="s">
        <v>85</v>
      </c>
    </row>
    <row r="123" spans="1:65" s="2" customFormat="1" ht="21.75" customHeight="1">
      <c r="A123" s="38"/>
      <c r="B123" s="39"/>
      <c r="C123" s="235" t="s">
        <v>85</v>
      </c>
      <c r="D123" s="235" t="s">
        <v>123</v>
      </c>
      <c r="E123" s="236" t="s">
        <v>386</v>
      </c>
      <c r="F123" s="237" t="s">
        <v>424</v>
      </c>
      <c r="G123" s="238" t="s">
        <v>354</v>
      </c>
      <c r="H123" s="239">
        <v>1</v>
      </c>
      <c r="I123" s="240"/>
      <c r="J123" s="241">
        <f>ROUND(I123*H123,2)</f>
        <v>0</v>
      </c>
      <c r="K123" s="237" t="s">
        <v>1</v>
      </c>
      <c r="L123" s="44"/>
      <c r="M123" s="242" t="s">
        <v>1</v>
      </c>
      <c r="N123" s="243" t="s">
        <v>40</v>
      </c>
      <c r="O123" s="91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6" t="s">
        <v>128</v>
      </c>
      <c r="AT123" s="246" t="s">
        <v>123</v>
      </c>
      <c r="AU123" s="246" t="s">
        <v>85</v>
      </c>
      <c r="AY123" s="17" t="s">
        <v>121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7" t="s">
        <v>83</v>
      </c>
      <c r="BK123" s="247">
        <f>ROUND(I123*H123,2)</f>
        <v>0</v>
      </c>
      <c r="BL123" s="17" t="s">
        <v>128</v>
      </c>
      <c r="BM123" s="246" t="s">
        <v>425</v>
      </c>
    </row>
    <row r="124" spans="1:47" s="2" customFormat="1" ht="12">
      <c r="A124" s="38"/>
      <c r="B124" s="39"/>
      <c r="C124" s="40"/>
      <c r="D124" s="248" t="s">
        <v>130</v>
      </c>
      <c r="E124" s="40"/>
      <c r="F124" s="249" t="s">
        <v>426</v>
      </c>
      <c r="G124" s="40"/>
      <c r="H124" s="40"/>
      <c r="I124" s="144"/>
      <c r="J124" s="40"/>
      <c r="K124" s="40"/>
      <c r="L124" s="44"/>
      <c r="M124" s="250"/>
      <c r="N124" s="251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130</v>
      </c>
      <c r="AU124" s="17" t="s">
        <v>85</v>
      </c>
    </row>
    <row r="125" spans="1:65" s="2" customFormat="1" ht="16.5" customHeight="1">
      <c r="A125" s="38"/>
      <c r="B125" s="39"/>
      <c r="C125" s="235" t="s">
        <v>139</v>
      </c>
      <c r="D125" s="235" t="s">
        <v>123</v>
      </c>
      <c r="E125" s="236" t="s">
        <v>427</v>
      </c>
      <c r="F125" s="237" t="s">
        <v>428</v>
      </c>
      <c r="G125" s="238" t="s">
        <v>354</v>
      </c>
      <c r="H125" s="239">
        <v>2</v>
      </c>
      <c r="I125" s="240"/>
      <c r="J125" s="241">
        <f>ROUND(I125*H125,2)</f>
        <v>0</v>
      </c>
      <c r="K125" s="237" t="s">
        <v>1</v>
      </c>
      <c r="L125" s="44"/>
      <c r="M125" s="242" t="s">
        <v>1</v>
      </c>
      <c r="N125" s="243" t="s">
        <v>40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421</v>
      </c>
      <c r="AT125" s="246" t="s">
        <v>123</v>
      </c>
      <c r="AU125" s="246" t="s">
        <v>85</v>
      </c>
      <c r="AY125" s="17" t="s">
        <v>121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83</v>
      </c>
      <c r="BK125" s="247">
        <f>ROUND(I125*H125,2)</f>
        <v>0</v>
      </c>
      <c r="BL125" s="17" t="s">
        <v>421</v>
      </c>
      <c r="BM125" s="246" t="s">
        <v>429</v>
      </c>
    </row>
    <row r="126" spans="1:47" s="2" customFormat="1" ht="12">
      <c r="A126" s="38"/>
      <c r="B126" s="39"/>
      <c r="C126" s="40"/>
      <c r="D126" s="248" t="s">
        <v>130</v>
      </c>
      <c r="E126" s="40"/>
      <c r="F126" s="249" t="s">
        <v>430</v>
      </c>
      <c r="G126" s="40"/>
      <c r="H126" s="40"/>
      <c r="I126" s="144"/>
      <c r="J126" s="40"/>
      <c r="K126" s="40"/>
      <c r="L126" s="44"/>
      <c r="M126" s="250"/>
      <c r="N126" s="25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130</v>
      </c>
      <c r="AU126" s="17" t="s">
        <v>85</v>
      </c>
    </row>
    <row r="127" spans="1:65" s="2" customFormat="1" ht="16.5" customHeight="1">
      <c r="A127" s="38"/>
      <c r="B127" s="39"/>
      <c r="C127" s="235" t="s">
        <v>128</v>
      </c>
      <c r="D127" s="235" t="s">
        <v>123</v>
      </c>
      <c r="E127" s="236" t="s">
        <v>431</v>
      </c>
      <c r="F127" s="237" t="s">
        <v>432</v>
      </c>
      <c r="G127" s="238" t="s">
        <v>354</v>
      </c>
      <c r="H127" s="239">
        <v>1</v>
      </c>
      <c r="I127" s="240"/>
      <c r="J127" s="241">
        <f>ROUND(I127*H127,2)</f>
        <v>0</v>
      </c>
      <c r="K127" s="237" t="s">
        <v>1</v>
      </c>
      <c r="L127" s="44"/>
      <c r="M127" s="242" t="s">
        <v>1</v>
      </c>
      <c r="N127" s="243" t="s">
        <v>40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421</v>
      </c>
      <c r="AT127" s="246" t="s">
        <v>123</v>
      </c>
      <c r="AU127" s="246" t="s">
        <v>85</v>
      </c>
      <c r="AY127" s="17" t="s">
        <v>121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83</v>
      </c>
      <c r="BK127" s="247">
        <f>ROUND(I127*H127,2)</f>
        <v>0</v>
      </c>
      <c r="BL127" s="17" t="s">
        <v>421</v>
      </c>
      <c r="BM127" s="246" t="s">
        <v>433</v>
      </c>
    </row>
    <row r="128" spans="1:47" s="2" customFormat="1" ht="12">
      <c r="A128" s="38"/>
      <c r="B128" s="39"/>
      <c r="C128" s="40"/>
      <c r="D128" s="248" t="s">
        <v>130</v>
      </c>
      <c r="E128" s="40"/>
      <c r="F128" s="249" t="s">
        <v>434</v>
      </c>
      <c r="G128" s="40"/>
      <c r="H128" s="40"/>
      <c r="I128" s="144"/>
      <c r="J128" s="40"/>
      <c r="K128" s="40"/>
      <c r="L128" s="44"/>
      <c r="M128" s="250"/>
      <c r="N128" s="251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130</v>
      </c>
      <c r="AU128" s="17" t="s">
        <v>85</v>
      </c>
    </row>
    <row r="129" spans="1:65" s="2" customFormat="1" ht="16.5" customHeight="1">
      <c r="A129" s="38"/>
      <c r="B129" s="39"/>
      <c r="C129" s="235" t="s">
        <v>150</v>
      </c>
      <c r="D129" s="235" t="s">
        <v>123</v>
      </c>
      <c r="E129" s="236" t="s">
        <v>435</v>
      </c>
      <c r="F129" s="237" t="s">
        <v>436</v>
      </c>
      <c r="G129" s="238" t="s">
        <v>354</v>
      </c>
      <c r="H129" s="239">
        <v>1</v>
      </c>
      <c r="I129" s="240"/>
      <c r="J129" s="241">
        <f>ROUND(I129*H129,2)</f>
        <v>0</v>
      </c>
      <c r="K129" s="237" t="s">
        <v>1</v>
      </c>
      <c r="L129" s="44"/>
      <c r="M129" s="242" t="s">
        <v>1</v>
      </c>
      <c r="N129" s="243" t="s">
        <v>40</v>
      </c>
      <c r="O129" s="91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6" t="s">
        <v>421</v>
      </c>
      <c r="AT129" s="246" t="s">
        <v>123</v>
      </c>
      <c r="AU129" s="246" t="s">
        <v>85</v>
      </c>
      <c r="AY129" s="17" t="s">
        <v>121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7" t="s">
        <v>83</v>
      </c>
      <c r="BK129" s="247">
        <f>ROUND(I129*H129,2)</f>
        <v>0</v>
      </c>
      <c r="BL129" s="17" t="s">
        <v>421</v>
      </c>
      <c r="BM129" s="246" t="s">
        <v>437</v>
      </c>
    </row>
    <row r="130" spans="1:47" s="2" customFormat="1" ht="12">
      <c r="A130" s="38"/>
      <c r="B130" s="39"/>
      <c r="C130" s="40"/>
      <c r="D130" s="248" t="s">
        <v>130</v>
      </c>
      <c r="E130" s="40"/>
      <c r="F130" s="249" t="s">
        <v>438</v>
      </c>
      <c r="G130" s="40"/>
      <c r="H130" s="40"/>
      <c r="I130" s="144"/>
      <c r="J130" s="40"/>
      <c r="K130" s="40"/>
      <c r="L130" s="44"/>
      <c r="M130" s="250"/>
      <c r="N130" s="251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130</v>
      </c>
      <c r="AU130" s="17" t="s">
        <v>85</v>
      </c>
    </row>
    <row r="131" spans="1:65" s="2" customFormat="1" ht="16.5" customHeight="1">
      <c r="A131" s="38"/>
      <c r="B131" s="39"/>
      <c r="C131" s="235" t="s">
        <v>157</v>
      </c>
      <c r="D131" s="235" t="s">
        <v>123</v>
      </c>
      <c r="E131" s="236" t="s">
        <v>439</v>
      </c>
      <c r="F131" s="237" t="s">
        <v>440</v>
      </c>
      <c r="G131" s="238" t="s">
        <v>354</v>
      </c>
      <c r="H131" s="239">
        <v>1</v>
      </c>
      <c r="I131" s="240"/>
      <c r="J131" s="241">
        <f>ROUND(I131*H131,2)</f>
        <v>0</v>
      </c>
      <c r="K131" s="237" t="s">
        <v>1</v>
      </c>
      <c r="L131" s="44"/>
      <c r="M131" s="242" t="s">
        <v>1</v>
      </c>
      <c r="N131" s="243" t="s">
        <v>40</v>
      </c>
      <c r="O131" s="91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421</v>
      </c>
      <c r="AT131" s="246" t="s">
        <v>123</v>
      </c>
      <c r="AU131" s="246" t="s">
        <v>85</v>
      </c>
      <c r="AY131" s="17" t="s">
        <v>121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83</v>
      </c>
      <c r="BK131" s="247">
        <f>ROUND(I131*H131,2)</f>
        <v>0</v>
      </c>
      <c r="BL131" s="17" t="s">
        <v>421</v>
      </c>
      <c r="BM131" s="246" t="s">
        <v>441</v>
      </c>
    </row>
    <row r="132" spans="1:47" s="2" customFormat="1" ht="12">
      <c r="A132" s="38"/>
      <c r="B132" s="39"/>
      <c r="C132" s="40"/>
      <c r="D132" s="248" t="s">
        <v>130</v>
      </c>
      <c r="E132" s="40"/>
      <c r="F132" s="249" t="s">
        <v>440</v>
      </c>
      <c r="G132" s="40"/>
      <c r="H132" s="40"/>
      <c r="I132" s="144"/>
      <c r="J132" s="40"/>
      <c r="K132" s="40"/>
      <c r="L132" s="44"/>
      <c r="M132" s="250"/>
      <c r="N132" s="251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130</v>
      </c>
      <c r="AU132" s="17" t="s">
        <v>85</v>
      </c>
    </row>
    <row r="133" spans="1:65" s="2" customFormat="1" ht="22.5" customHeight="1">
      <c r="A133" s="38"/>
      <c r="B133" s="39"/>
      <c r="C133" s="235" t="s">
        <v>167</v>
      </c>
      <c r="D133" s="235" t="s">
        <v>123</v>
      </c>
      <c r="E133" s="236" t="s">
        <v>442</v>
      </c>
      <c r="F133" s="237" t="s">
        <v>443</v>
      </c>
      <c r="G133" s="238" t="s">
        <v>354</v>
      </c>
      <c r="H133" s="239">
        <v>1</v>
      </c>
      <c r="I133" s="240"/>
      <c r="J133" s="241">
        <f>ROUND(I133*H133,2)</f>
        <v>0</v>
      </c>
      <c r="K133" s="237" t="s">
        <v>1</v>
      </c>
      <c r="L133" s="44"/>
      <c r="M133" s="242" t="s">
        <v>1</v>
      </c>
      <c r="N133" s="243" t="s">
        <v>40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421</v>
      </c>
      <c r="AT133" s="246" t="s">
        <v>123</v>
      </c>
      <c r="AU133" s="246" t="s">
        <v>85</v>
      </c>
      <c r="AY133" s="17" t="s">
        <v>121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83</v>
      </c>
      <c r="BK133" s="247">
        <f>ROUND(I133*H133,2)</f>
        <v>0</v>
      </c>
      <c r="BL133" s="17" t="s">
        <v>421</v>
      </c>
      <c r="BM133" s="246" t="s">
        <v>444</v>
      </c>
    </row>
    <row r="134" spans="1:47" s="2" customFormat="1" ht="12">
      <c r="A134" s="38"/>
      <c r="B134" s="39"/>
      <c r="C134" s="40"/>
      <c r="D134" s="248" t="s">
        <v>130</v>
      </c>
      <c r="E134" s="40"/>
      <c r="F134" s="249" t="s">
        <v>445</v>
      </c>
      <c r="G134" s="40"/>
      <c r="H134" s="40"/>
      <c r="I134" s="144"/>
      <c r="J134" s="40"/>
      <c r="K134" s="40"/>
      <c r="L134" s="44"/>
      <c r="M134" s="250"/>
      <c r="N134" s="251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130</v>
      </c>
      <c r="AU134" s="17" t="s">
        <v>85</v>
      </c>
    </row>
    <row r="135" spans="1:65" s="2" customFormat="1" ht="21.75" customHeight="1">
      <c r="A135" s="38"/>
      <c r="B135" s="39"/>
      <c r="C135" s="235" t="s">
        <v>172</v>
      </c>
      <c r="D135" s="235" t="s">
        <v>123</v>
      </c>
      <c r="E135" s="236" t="s">
        <v>446</v>
      </c>
      <c r="F135" s="237" t="s">
        <v>447</v>
      </c>
      <c r="G135" s="238" t="s">
        <v>354</v>
      </c>
      <c r="H135" s="239">
        <v>1</v>
      </c>
      <c r="I135" s="240"/>
      <c r="J135" s="241">
        <f>ROUND(I135*H135,2)</f>
        <v>0</v>
      </c>
      <c r="K135" s="237" t="s">
        <v>1</v>
      </c>
      <c r="L135" s="44"/>
      <c r="M135" s="242" t="s">
        <v>1</v>
      </c>
      <c r="N135" s="243" t="s">
        <v>40</v>
      </c>
      <c r="O135" s="91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6" t="s">
        <v>421</v>
      </c>
      <c r="AT135" s="246" t="s">
        <v>123</v>
      </c>
      <c r="AU135" s="246" t="s">
        <v>85</v>
      </c>
      <c r="AY135" s="17" t="s">
        <v>121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7" t="s">
        <v>83</v>
      </c>
      <c r="BK135" s="247">
        <f>ROUND(I135*H135,2)</f>
        <v>0</v>
      </c>
      <c r="BL135" s="17" t="s">
        <v>421</v>
      </c>
      <c r="BM135" s="246" t="s">
        <v>448</v>
      </c>
    </row>
    <row r="136" spans="1:47" s="2" customFormat="1" ht="12">
      <c r="A136" s="38"/>
      <c r="B136" s="39"/>
      <c r="C136" s="40"/>
      <c r="D136" s="248" t="s">
        <v>130</v>
      </c>
      <c r="E136" s="40"/>
      <c r="F136" s="249" t="s">
        <v>449</v>
      </c>
      <c r="G136" s="40"/>
      <c r="H136" s="40"/>
      <c r="I136" s="144"/>
      <c r="J136" s="40"/>
      <c r="K136" s="40"/>
      <c r="L136" s="44"/>
      <c r="M136" s="250"/>
      <c r="N136" s="25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130</v>
      </c>
      <c r="AU136" s="17" t="s">
        <v>85</v>
      </c>
    </row>
    <row r="137" spans="1:65" s="2" customFormat="1" ht="16.5" customHeight="1">
      <c r="A137" s="38"/>
      <c r="B137" s="39"/>
      <c r="C137" s="235" t="s">
        <v>180</v>
      </c>
      <c r="D137" s="235" t="s">
        <v>123</v>
      </c>
      <c r="E137" s="236" t="s">
        <v>450</v>
      </c>
      <c r="F137" s="237" t="s">
        <v>451</v>
      </c>
      <c r="G137" s="238" t="s">
        <v>354</v>
      </c>
      <c r="H137" s="239">
        <v>1</v>
      </c>
      <c r="I137" s="240"/>
      <c r="J137" s="241">
        <f>ROUND(I137*H137,2)</f>
        <v>0</v>
      </c>
      <c r="K137" s="237" t="s">
        <v>1</v>
      </c>
      <c r="L137" s="44"/>
      <c r="M137" s="242" t="s">
        <v>1</v>
      </c>
      <c r="N137" s="243" t="s">
        <v>40</v>
      </c>
      <c r="O137" s="91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128</v>
      </c>
      <c r="AT137" s="246" t="s">
        <v>123</v>
      </c>
      <c r="AU137" s="246" t="s">
        <v>85</v>
      </c>
      <c r="AY137" s="17" t="s">
        <v>121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83</v>
      </c>
      <c r="BK137" s="247">
        <f>ROUND(I137*H137,2)</f>
        <v>0</v>
      </c>
      <c r="BL137" s="17" t="s">
        <v>128</v>
      </c>
      <c r="BM137" s="246" t="s">
        <v>452</v>
      </c>
    </row>
    <row r="138" spans="1:47" s="2" customFormat="1" ht="12">
      <c r="A138" s="38"/>
      <c r="B138" s="39"/>
      <c r="C138" s="40"/>
      <c r="D138" s="248" t="s">
        <v>130</v>
      </c>
      <c r="E138" s="40"/>
      <c r="F138" s="249" t="s">
        <v>453</v>
      </c>
      <c r="G138" s="40"/>
      <c r="H138" s="40"/>
      <c r="I138" s="144"/>
      <c r="J138" s="40"/>
      <c r="K138" s="40"/>
      <c r="L138" s="44"/>
      <c r="M138" s="250"/>
      <c r="N138" s="251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130</v>
      </c>
      <c r="AU138" s="17" t="s">
        <v>85</v>
      </c>
    </row>
    <row r="139" spans="1:47" s="2" customFormat="1" ht="12">
      <c r="A139" s="38"/>
      <c r="B139" s="39"/>
      <c r="C139" s="40"/>
      <c r="D139" s="248" t="s">
        <v>322</v>
      </c>
      <c r="E139" s="40"/>
      <c r="F139" s="298" t="s">
        <v>454</v>
      </c>
      <c r="G139" s="40"/>
      <c r="H139" s="40"/>
      <c r="I139" s="144"/>
      <c r="J139" s="40"/>
      <c r="K139" s="40"/>
      <c r="L139" s="44"/>
      <c r="M139" s="250"/>
      <c r="N139" s="251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322</v>
      </c>
      <c r="AU139" s="17" t="s">
        <v>85</v>
      </c>
    </row>
    <row r="140" spans="1:65" s="2" customFormat="1" ht="33.75" customHeight="1">
      <c r="A140" s="38"/>
      <c r="B140" s="39"/>
      <c r="C140" s="235" t="s">
        <v>233</v>
      </c>
      <c r="D140" s="235" t="s">
        <v>123</v>
      </c>
      <c r="E140" s="236" t="s">
        <v>455</v>
      </c>
      <c r="F140" s="237" t="s">
        <v>456</v>
      </c>
      <c r="G140" s="238" t="s">
        <v>354</v>
      </c>
      <c r="H140" s="239">
        <v>1</v>
      </c>
      <c r="I140" s="240"/>
      <c r="J140" s="241">
        <f>ROUND(I140*H140,2)</f>
        <v>0</v>
      </c>
      <c r="K140" s="237" t="s">
        <v>1</v>
      </c>
      <c r="L140" s="44"/>
      <c r="M140" s="242" t="s">
        <v>1</v>
      </c>
      <c r="N140" s="243" t="s">
        <v>40</v>
      </c>
      <c r="O140" s="91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421</v>
      </c>
      <c r="AT140" s="246" t="s">
        <v>123</v>
      </c>
      <c r="AU140" s="246" t="s">
        <v>85</v>
      </c>
      <c r="AY140" s="17" t="s">
        <v>121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83</v>
      </c>
      <c r="BK140" s="247">
        <f>ROUND(I140*H140,2)</f>
        <v>0</v>
      </c>
      <c r="BL140" s="17" t="s">
        <v>421</v>
      </c>
      <c r="BM140" s="246" t="s">
        <v>457</v>
      </c>
    </row>
    <row r="141" spans="1:47" s="2" customFormat="1" ht="12">
      <c r="A141" s="38"/>
      <c r="B141" s="39"/>
      <c r="C141" s="40"/>
      <c r="D141" s="248" t="s">
        <v>130</v>
      </c>
      <c r="E141" s="40"/>
      <c r="F141" s="249" t="s">
        <v>458</v>
      </c>
      <c r="G141" s="40"/>
      <c r="H141" s="40"/>
      <c r="I141" s="144"/>
      <c r="J141" s="40"/>
      <c r="K141" s="40"/>
      <c r="L141" s="44"/>
      <c r="M141" s="250"/>
      <c r="N141" s="251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130</v>
      </c>
      <c r="AU141" s="17" t="s">
        <v>85</v>
      </c>
    </row>
    <row r="142" spans="1:65" s="2" customFormat="1" ht="21.75" customHeight="1">
      <c r="A142" s="38"/>
      <c r="B142" s="39"/>
      <c r="C142" s="235" t="s">
        <v>238</v>
      </c>
      <c r="D142" s="235" t="s">
        <v>123</v>
      </c>
      <c r="E142" s="236" t="s">
        <v>459</v>
      </c>
      <c r="F142" s="237" t="s">
        <v>460</v>
      </c>
      <c r="G142" s="238" t="s">
        <v>354</v>
      </c>
      <c r="H142" s="239">
        <v>1</v>
      </c>
      <c r="I142" s="240"/>
      <c r="J142" s="241">
        <f>ROUND(I142*H142,2)</f>
        <v>0</v>
      </c>
      <c r="K142" s="237" t="s">
        <v>1</v>
      </c>
      <c r="L142" s="44"/>
      <c r="M142" s="242" t="s">
        <v>1</v>
      </c>
      <c r="N142" s="243" t="s">
        <v>40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421</v>
      </c>
      <c r="AT142" s="246" t="s">
        <v>123</v>
      </c>
      <c r="AU142" s="246" t="s">
        <v>85</v>
      </c>
      <c r="AY142" s="17" t="s">
        <v>121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83</v>
      </c>
      <c r="BK142" s="247">
        <f>ROUND(I142*H142,2)</f>
        <v>0</v>
      </c>
      <c r="BL142" s="17" t="s">
        <v>421</v>
      </c>
      <c r="BM142" s="246" t="s">
        <v>461</v>
      </c>
    </row>
    <row r="143" spans="1:47" s="2" customFormat="1" ht="12">
      <c r="A143" s="38"/>
      <c r="B143" s="39"/>
      <c r="C143" s="40"/>
      <c r="D143" s="248" t="s">
        <v>130</v>
      </c>
      <c r="E143" s="40"/>
      <c r="F143" s="249" t="s">
        <v>462</v>
      </c>
      <c r="G143" s="40"/>
      <c r="H143" s="40"/>
      <c r="I143" s="144"/>
      <c r="J143" s="40"/>
      <c r="K143" s="40"/>
      <c r="L143" s="44"/>
      <c r="M143" s="250"/>
      <c r="N143" s="25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130</v>
      </c>
      <c r="AU143" s="17" t="s">
        <v>85</v>
      </c>
    </row>
    <row r="144" spans="1:47" s="2" customFormat="1" ht="12">
      <c r="A144" s="38"/>
      <c r="B144" s="39"/>
      <c r="C144" s="40"/>
      <c r="D144" s="248" t="s">
        <v>322</v>
      </c>
      <c r="E144" s="40"/>
      <c r="F144" s="298" t="s">
        <v>463</v>
      </c>
      <c r="G144" s="40"/>
      <c r="H144" s="40"/>
      <c r="I144" s="144"/>
      <c r="J144" s="40"/>
      <c r="K144" s="40"/>
      <c r="L144" s="44"/>
      <c r="M144" s="250"/>
      <c r="N144" s="25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322</v>
      </c>
      <c r="AU144" s="17" t="s">
        <v>85</v>
      </c>
    </row>
    <row r="145" spans="1:65" s="2" customFormat="1" ht="16.5" customHeight="1">
      <c r="A145" s="38"/>
      <c r="B145" s="39"/>
      <c r="C145" s="235" t="s">
        <v>243</v>
      </c>
      <c r="D145" s="235" t="s">
        <v>123</v>
      </c>
      <c r="E145" s="236" t="s">
        <v>464</v>
      </c>
      <c r="F145" s="237" t="s">
        <v>465</v>
      </c>
      <c r="G145" s="238" t="s">
        <v>354</v>
      </c>
      <c r="H145" s="239">
        <v>1</v>
      </c>
      <c r="I145" s="240"/>
      <c r="J145" s="241">
        <f>ROUND(I145*H145,2)</f>
        <v>0</v>
      </c>
      <c r="K145" s="237" t="s">
        <v>1</v>
      </c>
      <c r="L145" s="44"/>
      <c r="M145" s="242" t="s">
        <v>1</v>
      </c>
      <c r="N145" s="243" t="s">
        <v>40</v>
      </c>
      <c r="O145" s="91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6" t="s">
        <v>128</v>
      </c>
      <c r="AT145" s="246" t="s">
        <v>123</v>
      </c>
      <c r="AU145" s="246" t="s">
        <v>85</v>
      </c>
      <c r="AY145" s="17" t="s">
        <v>121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7" t="s">
        <v>83</v>
      </c>
      <c r="BK145" s="247">
        <f>ROUND(I145*H145,2)</f>
        <v>0</v>
      </c>
      <c r="BL145" s="17" t="s">
        <v>128</v>
      </c>
      <c r="BM145" s="246" t="s">
        <v>466</v>
      </c>
    </row>
    <row r="146" spans="1:47" s="2" customFormat="1" ht="12">
      <c r="A146" s="38"/>
      <c r="B146" s="39"/>
      <c r="C146" s="40"/>
      <c r="D146" s="248" t="s">
        <v>130</v>
      </c>
      <c r="E146" s="40"/>
      <c r="F146" s="249" t="s">
        <v>467</v>
      </c>
      <c r="G146" s="40"/>
      <c r="H146" s="40"/>
      <c r="I146" s="144"/>
      <c r="J146" s="40"/>
      <c r="K146" s="40"/>
      <c r="L146" s="44"/>
      <c r="M146" s="250"/>
      <c r="N146" s="251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130</v>
      </c>
      <c r="AU146" s="17" t="s">
        <v>85</v>
      </c>
    </row>
    <row r="147" spans="1:65" s="2" customFormat="1" ht="16.5" customHeight="1">
      <c r="A147" s="38"/>
      <c r="B147" s="39"/>
      <c r="C147" s="235" t="s">
        <v>249</v>
      </c>
      <c r="D147" s="235" t="s">
        <v>123</v>
      </c>
      <c r="E147" s="236" t="s">
        <v>468</v>
      </c>
      <c r="F147" s="237" t="s">
        <v>469</v>
      </c>
      <c r="G147" s="238" t="s">
        <v>354</v>
      </c>
      <c r="H147" s="239">
        <v>1</v>
      </c>
      <c r="I147" s="240"/>
      <c r="J147" s="241">
        <f>ROUND(I147*H147,2)</f>
        <v>0</v>
      </c>
      <c r="K147" s="237" t="s">
        <v>1</v>
      </c>
      <c r="L147" s="44"/>
      <c r="M147" s="242" t="s">
        <v>1</v>
      </c>
      <c r="N147" s="243" t="s">
        <v>40</v>
      </c>
      <c r="O147" s="91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421</v>
      </c>
      <c r="AT147" s="246" t="s">
        <v>123</v>
      </c>
      <c r="AU147" s="246" t="s">
        <v>85</v>
      </c>
      <c r="AY147" s="17" t="s">
        <v>121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83</v>
      </c>
      <c r="BK147" s="247">
        <f>ROUND(I147*H147,2)</f>
        <v>0</v>
      </c>
      <c r="BL147" s="17" t="s">
        <v>421</v>
      </c>
      <c r="BM147" s="246" t="s">
        <v>470</v>
      </c>
    </row>
    <row r="148" spans="1:47" s="2" customFormat="1" ht="12">
      <c r="A148" s="38"/>
      <c r="B148" s="39"/>
      <c r="C148" s="40"/>
      <c r="D148" s="248" t="s">
        <v>130</v>
      </c>
      <c r="E148" s="40"/>
      <c r="F148" s="249" t="s">
        <v>469</v>
      </c>
      <c r="G148" s="40"/>
      <c r="H148" s="40"/>
      <c r="I148" s="144"/>
      <c r="J148" s="40"/>
      <c r="K148" s="40"/>
      <c r="L148" s="44"/>
      <c r="M148" s="294"/>
      <c r="N148" s="295"/>
      <c r="O148" s="296"/>
      <c r="P148" s="296"/>
      <c r="Q148" s="296"/>
      <c r="R148" s="296"/>
      <c r="S148" s="296"/>
      <c r="T148" s="297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130</v>
      </c>
      <c r="AU148" s="17" t="s">
        <v>85</v>
      </c>
    </row>
    <row r="149" spans="1:31" s="2" customFormat="1" ht="6.95" customHeight="1">
      <c r="A149" s="38"/>
      <c r="B149" s="66"/>
      <c r="C149" s="67"/>
      <c r="D149" s="67"/>
      <c r="E149" s="67"/>
      <c r="F149" s="67"/>
      <c r="G149" s="67"/>
      <c r="H149" s="67"/>
      <c r="I149" s="183"/>
      <c r="J149" s="67"/>
      <c r="K149" s="67"/>
      <c r="L149" s="44"/>
      <c r="M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</sheetData>
  <sheetProtection password="CC35" sheet="1" objects="1" scenarios="1" formatColumns="0" formatRows="0" autoFilter="0"/>
  <autoFilter ref="C117:K148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0"/>
    </row>
    <row r="4" spans="2:8" s="1" customFormat="1" ht="24.95" customHeight="1">
      <c r="B4" s="20"/>
      <c r="C4" s="140" t="s">
        <v>471</v>
      </c>
      <c r="H4" s="20"/>
    </row>
    <row r="5" spans="2:8" s="1" customFormat="1" ht="12" customHeight="1">
      <c r="B5" s="20"/>
      <c r="C5" s="299" t="s">
        <v>13</v>
      </c>
      <c r="D5" s="151" t="s">
        <v>14</v>
      </c>
      <c r="E5" s="1"/>
      <c r="F5" s="1"/>
      <c r="H5" s="20"/>
    </row>
    <row r="6" spans="2:8" s="1" customFormat="1" ht="36.95" customHeight="1">
      <c r="B6" s="20"/>
      <c r="C6" s="300" t="s">
        <v>16</v>
      </c>
      <c r="D6" s="301" t="s">
        <v>17</v>
      </c>
      <c r="E6" s="1"/>
      <c r="F6" s="1"/>
      <c r="H6" s="20"/>
    </row>
    <row r="7" spans="2:8" s="1" customFormat="1" ht="16.5" customHeight="1">
      <c r="B7" s="20"/>
      <c r="C7" s="142" t="s">
        <v>22</v>
      </c>
      <c r="D7" s="148" t="str">
        <f>'Rekapitulace stavby'!AN8</f>
        <v>15. 6. 2018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207"/>
      <c r="B9" s="302"/>
      <c r="C9" s="303" t="s">
        <v>56</v>
      </c>
      <c r="D9" s="304" t="s">
        <v>57</v>
      </c>
      <c r="E9" s="304" t="s">
        <v>108</v>
      </c>
      <c r="F9" s="305" t="s">
        <v>472</v>
      </c>
      <c r="G9" s="207"/>
      <c r="H9" s="302"/>
    </row>
    <row r="10" spans="1:8" s="2" customFormat="1" ht="26.4" customHeight="1">
      <c r="A10" s="38"/>
      <c r="B10" s="44"/>
      <c r="C10" s="306" t="s">
        <v>473</v>
      </c>
      <c r="D10" s="306" t="s">
        <v>87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07" t="s">
        <v>474</v>
      </c>
      <c r="D11" s="308" t="s">
        <v>1</v>
      </c>
      <c r="E11" s="309" t="s">
        <v>147</v>
      </c>
      <c r="F11" s="310">
        <v>110.4</v>
      </c>
      <c r="G11" s="38"/>
      <c r="H11" s="44"/>
    </row>
    <row r="12" spans="1:8" s="2" customFormat="1" ht="16.8" customHeight="1">
      <c r="A12" s="38"/>
      <c r="B12" s="44"/>
      <c r="C12" s="307" t="s">
        <v>475</v>
      </c>
      <c r="D12" s="308" t="s">
        <v>1</v>
      </c>
      <c r="E12" s="309" t="s">
        <v>1</v>
      </c>
      <c r="F12" s="310">
        <v>1064</v>
      </c>
      <c r="G12" s="38"/>
      <c r="H12" s="44"/>
    </row>
    <row r="13" spans="1:8" s="2" customFormat="1" ht="16.8" customHeight="1">
      <c r="A13" s="38"/>
      <c r="B13" s="44"/>
      <c r="C13" s="311" t="s">
        <v>1</v>
      </c>
      <c r="D13" s="311" t="s">
        <v>476</v>
      </c>
      <c r="E13" s="17" t="s">
        <v>1</v>
      </c>
      <c r="F13" s="312">
        <v>0</v>
      </c>
      <c r="G13" s="38"/>
      <c r="H13" s="44"/>
    </row>
    <row r="14" spans="1:8" s="2" customFormat="1" ht="16.8" customHeight="1">
      <c r="A14" s="38"/>
      <c r="B14" s="44"/>
      <c r="C14" s="311" t="s">
        <v>475</v>
      </c>
      <c r="D14" s="311" t="s">
        <v>477</v>
      </c>
      <c r="E14" s="17" t="s">
        <v>1</v>
      </c>
      <c r="F14" s="312">
        <v>1064</v>
      </c>
      <c r="G14" s="38"/>
      <c r="H14" s="44"/>
    </row>
    <row r="15" spans="1:8" s="2" customFormat="1" ht="7.4" customHeight="1">
      <c r="A15" s="38"/>
      <c r="B15" s="181"/>
      <c r="C15" s="182"/>
      <c r="D15" s="182"/>
      <c r="E15" s="182"/>
      <c r="F15" s="182"/>
      <c r="G15" s="182"/>
      <c r="H15" s="44"/>
    </row>
    <row r="16" spans="1:8" s="2" customFormat="1" ht="12">
      <c r="A16" s="38"/>
      <c r="B16" s="38"/>
      <c r="C16" s="38"/>
      <c r="D16" s="38"/>
      <c r="E16" s="38"/>
      <c r="F16" s="38"/>
      <c r="G16" s="38"/>
      <c r="H16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josef.zelenka</dc:creator>
  <cp:keywords/>
  <dc:description/>
  <cp:lastModifiedBy>josef.zelenka</cp:lastModifiedBy>
  <dcterms:created xsi:type="dcterms:W3CDTF">2020-07-14T10:09:42Z</dcterms:created>
  <dcterms:modified xsi:type="dcterms:W3CDTF">2020-07-14T10:09:57Z</dcterms:modified>
  <cp:category/>
  <cp:version/>
  <cp:contentType/>
  <cp:contentStatus/>
</cp:coreProperties>
</file>